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9" activeTab="1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4" sheetId="30" r:id="rId30"/>
    <sheet name="Hoja1" sheetId="31" r:id="rId31"/>
  </sheets>
  <externalReferences>
    <externalReference r:id="rId32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0" i="22" l="1"/>
  <c r="J9" i="31" l="1"/>
  <c r="G9" i="31"/>
  <c r="J12" i="30"/>
  <c r="G12" i="30"/>
  <c r="E25" i="29"/>
  <c r="C23" i="29"/>
  <c r="E369" i="28"/>
  <c r="E361" i="28"/>
  <c r="J357" i="28"/>
  <c r="J203" i="28"/>
  <c r="E184" i="28"/>
  <c r="E149" i="28"/>
  <c r="E124" i="28"/>
  <c r="E120" i="28"/>
  <c r="E119" i="28"/>
  <c r="E113" i="28"/>
  <c r="E112" i="28"/>
  <c r="E111" i="28"/>
  <c r="E107" i="28"/>
  <c r="E104" i="28"/>
  <c r="E87" i="28"/>
  <c r="E85" i="28"/>
  <c r="J64" i="28"/>
  <c r="D8" i="29" s="1"/>
  <c r="D12" i="29" s="1"/>
  <c r="E56" i="28"/>
  <c r="E50" i="28"/>
  <c r="E25" i="28"/>
  <c r="E2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101" i="26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65" i="26"/>
  <c r="E242" i="28" s="1"/>
  <c r="L57" i="26"/>
  <c r="E57" i="26"/>
  <c r="E65" i="26" s="1"/>
  <c r="E212" i="28" s="1"/>
  <c r="L40" i="26"/>
  <c r="L48" i="26" s="1"/>
  <c r="E182" i="28" s="1"/>
  <c r="E40" i="26"/>
  <c r="E48" i="26" s="1"/>
  <c r="E151" i="28" s="1"/>
  <c r="L31" i="26"/>
  <c r="E121" i="28" s="1"/>
  <c r="L29" i="26"/>
  <c r="E29" i="26"/>
  <c r="L23" i="26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B39" i="22"/>
  <c r="E153" i="28" s="1"/>
  <c r="N18" i="22"/>
  <c r="E123" i="28" s="1"/>
  <c r="J18" i="22"/>
  <c r="E91" i="28" s="1"/>
  <c r="F18" i="22"/>
  <c r="E61" i="28" s="1"/>
  <c r="B18" i="22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J26" i="19"/>
  <c r="E21" i="28" s="1"/>
  <c r="G25" i="19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2" i="17"/>
  <c r="E239" i="28" s="1"/>
  <c r="U110" i="17"/>
  <c r="S110" i="17"/>
  <c r="R110" i="17"/>
  <c r="R111" i="17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5" i="17"/>
  <c r="E118" i="28" s="1"/>
  <c r="U53" i="17"/>
  <c r="S53" i="17"/>
  <c r="R53" i="17"/>
  <c r="R54" i="17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U184" i="16"/>
  <c r="E362" i="28" s="1"/>
  <c r="U182" i="16"/>
  <c r="S182" i="16"/>
  <c r="R182" i="16"/>
  <c r="R183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13" i="16"/>
  <c r="E208" i="28" s="1"/>
  <c r="J111" i="16"/>
  <c r="H111" i="16"/>
  <c r="G111" i="16"/>
  <c r="G112" i="16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5" i="16"/>
  <c r="E117" i="28" s="1"/>
  <c r="U53" i="16"/>
  <c r="S53" i="16"/>
  <c r="R53" i="16"/>
  <c r="R54" i="16" s="1"/>
  <c r="J53" i="16"/>
  <c r="H53" i="16"/>
  <c r="G53" i="16"/>
  <c r="G54" i="16" s="1"/>
  <c r="J55" i="16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8" i="15"/>
  <c r="U166" i="15"/>
  <c r="S166" i="15"/>
  <c r="R166" i="15"/>
  <c r="R167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2" i="15"/>
  <c r="E237" i="28" s="1"/>
  <c r="U110" i="15"/>
  <c r="S110" i="15"/>
  <c r="R110" i="15"/>
  <c r="R111" i="15" s="1"/>
  <c r="J110" i="15"/>
  <c r="H110" i="15"/>
  <c r="G110" i="15"/>
  <c r="G111" i="15" s="1"/>
  <c r="J112" i="15" s="1"/>
  <c r="E207" i="28" s="1"/>
  <c r="R83" i="15"/>
  <c r="U84" i="15" s="1"/>
  <c r="E177" i="28" s="1"/>
  <c r="U82" i="15"/>
  <c r="S82" i="15"/>
  <c r="R82" i="15"/>
  <c r="J82" i="15"/>
  <c r="H82" i="15"/>
  <c r="G82" i="15"/>
  <c r="G83" i="15" s="1"/>
  <c r="J84" i="15" s="1"/>
  <c r="E146" i="28" s="1"/>
  <c r="R54" i="15"/>
  <c r="U55" i="15" s="1"/>
  <c r="E116" i="28" s="1"/>
  <c r="U53" i="15"/>
  <c r="S53" i="15"/>
  <c r="R53" i="15"/>
  <c r="J53" i="15"/>
  <c r="H53" i="15"/>
  <c r="G53" i="15"/>
  <c r="G54" i="15" s="1"/>
  <c r="J55" i="15" s="1"/>
  <c r="E84" i="28" s="1"/>
  <c r="R25" i="15"/>
  <c r="U26" i="15" s="1"/>
  <c r="E54" i="28" s="1"/>
  <c r="U24" i="15"/>
  <c r="S24" i="15"/>
  <c r="R24" i="15"/>
  <c r="J24" i="15"/>
  <c r="H24" i="15"/>
  <c r="G24" i="15"/>
  <c r="G25" i="15" s="1"/>
  <c r="J26" i="15" s="1"/>
  <c r="E18" i="28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T19" i="14"/>
  <c r="E366" i="28" s="1"/>
  <c r="G18" i="14"/>
  <c r="I19" i="14" s="1"/>
  <c r="E334" i="28" s="1"/>
  <c r="U17" i="14"/>
  <c r="T17" i="14"/>
  <c r="S17" i="14"/>
  <c r="R17" i="14"/>
  <c r="R18" i="14" s="1"/>
  <c r="T18" i="14" s="1"/>
  <c r="I17" i="14"/>
  <c r="H17" i="14"/>
  <c r="G17" i="14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I80" i="13"/>
  <c r="T78" i="13"/>
  <c r="S78" i="13"/>
  <c r="R78" i="13"/>
  <c r="R79" i="13" s="1"/>
  <c r="J78" i="13"/>
  <c r="I78" i="13"/>
  <c r="H78" i="13"/>
  <c r="G78" i="13"/>
  <c r="G79" i="13" s="1"/>
  <c r="I57" i="13"/>
  <c r="I58" i="13" s="1"/>
  <c r="T56" i="13"/>
  <c r="S56" i="13"/>
  <c r="R56" i="13"/>
  <c r="R57" i="13" s="1"/>
  <c r="J56" i="13"/>
  <c r="I56" i="13"/>
  <c r="H56" i="13"/>
  <c r="G56" i="13"/>
  <c r="G57" i="13" s="1"/>
  <c r="T35" i="13"/>
  <c r="T36" i="13" s="1"/>
  <c r="E368" i="28" s="1"/>
  <c r="U34" i="13"/>
  <c r="T34" i="13"/>
  <c r="S34" i="13"/>
  <c r="R34" i="13"/>
  <c r="R35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Q65" i="12"/>
  <c r="S66" i="12" s="1"/>
  <c r="E115" i="28" s="1"/>
  <c r="S64" i="12"/>
  <c r="R64" i="12"/>
  <c r="Q64" i="12"/>
  <c r="I64" i="12"/>
  <c r="H64" i="12"/>
  <c r="G64" i="12"/>
  <c r="G65" i="12" s="1"/>
  <c r="I66" i="12" s="1"/>
  <c r="E83" i="28" s="1"/>
  <c r="Q27" i="12"/>
  <c r="S28" i="12" s="1"/>
  <c r="E53" i="28" s="1"/>
  <c r="S26" i="12"/>
  <c r="R26" i="12"/>
  <c r="Q26" i="12"/>
  <c r="I26" i="12"/>
  <c r="H26" i="12"/>
  <c r="G26" i="12"/>
  <c r="G27" i="12" s="1"/>
  <c r="I28" i="12" s="1"/>
  <c r="E17" i="28" s="1"/>
  <c r="U137" i="11"/>
  <c r="T137" i="11"/>
  <c r="S137" i="11"/>
  <c r="R137" i="11"/>
  <c r="R138" i="11" s="1"/>
  <c r="T139" i="11" s="1"/>
  <c r="E358" i="28" s="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G62" i="11"/>
  <c r="I63" i="11" s="1"/>
  <c r="E143" i="28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8" s="1"/>
  <c r="G18" i="11"/>
  <c r="U17" i="11"/>
  <c r="T17" i="11"/>
  <c r="S17" i="11"/>
  <c r="R17" i="11"/>
  <c r="R18" i="11" s="1"/>
  <c r="T18" i="11" s="1"/>
  <c r="I17" i="11"/>
  <c r="H17" i="11"/>
  <c r="G17" i="1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E80" i="28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L186" i="9"/>
  <c r="M186" i="9" s="1"/>
  <c r="H186" i="9"/>
  <c r="G186" i="9"/>
  <c r="J186" i="9" s="1"/>
  <c r="J185" i="9"/>
  <c r="G185" i="9"/>
  <c r="H185" i="9" s="1"/>
  <c r="L185" i="9" s="1"/>
  <c r="M185" i="9" s="1"/>
  <c r="L184" i="9"/>
  <c r="M184" i="9" s="1"/>
  <c r="H184" i="9"/>
  <c r="G184" i="9"/>
  <c r="J184" i="9" s="1"/>
  <c r="J183" i="9"/>
  <c r="G183" i="9"/>
  <c r="H183" i="9" s="1"/>
  <c r="L183" i="9" s="1"/>
  <c r="M183" i="9" s="1"/>
  <c r="L182" i="9"/>
  <c r="M182" i="9" s="1"/>
  <c r="H182" i="9"/>
  <c r="G182" i="9"/>
  <c r="J182" i="9" s="1"/>
  <c r="J181" i="9"/>
  <c r="G181" i="9"/>
  <c r="H181" i="9" s="1"/>
  <c r="L181" i="9" s="1"/>
  <c r="M181" i="9" s="1"/>
  <c r="L180" i="9"/>
  <c r="M180" i="9" s="1"/>
  <c r="H180" i="9"/>
  <c r="G180" i="9"/>
  <c r="J180" i="9" s="1"/>
  <c r="J179" i="9"/>
  <c r="G179" i="9"/>
  <c r="H179" i="9" s="1"/>
  <c r="L179" i="9" s="1"/>
  <c r="M179" i="9" s="1"/>
  <c r="AA178" i="9"/>
  <c r="AB178" i="9" s="1"/>
  <c r="W178" i="9"/>
  <c r="V178" i="9"/>
  <c r="Y178" i="9" s="1"/>
  <c r="J178" i="9"/>
  <c r="G178" i="9"/>
  <c r="H178" i="9" s="1"/>
  <c r="L178" i="9" s="1"/>
  <c r="M178" i="9" s="1"/>
  <c r="W177" i="9"/>
  <c r="V177" i="9"/>
  <c r="Y177" i="9" s="1"/>
  <c r="G177" i="9"/>
  <c r="W176" i="9"/>
  <c r="AA176" i="9" s="1"/>
  <c r="AB176" i="9" s="1"/>
  <c r="V176" i="9"/>
  <c r="Y176" i="9" s="1"/>
  <c r="G176" i="9"/>
  <c r="W175" i="9"/>
  <c r="AA175" i="9" s="1"/>
  <c r="AB175" i="9" s="1"/>
  <c r="V175" i="9"/>
  <c r="Y175" i="9" s="1"/>
  <c r="G175" i="9"/>
  <c r="W174" i="9"/>
  <c r="AA174" i="9" s="1"/>
  <c r="AB174" i="9" s="1"/>
  <c r="V174" i="9"/>
  <c r="Y174" i="9" s="1"/>
  <c r="G174" i="9"/>
  <c r="W173" i="9"/>
  <c r="AA173" i="9" s="1"/>
  <c r="AB173" i="9" s="1"/>
  <c r="V173" i="9"/>
  <c r="Y173" i="9" s="1"/>
  <c r="G173" i="9"/>
  <c r="W172" i="9"/>
  <c r="AA172" i="9" s="1"/>
  <c r="AB172" i="9" s="1"/>
  <c r="V172" i="9"/>
  <c r="Y172" i="9" s="1"/>
  <c r="G172" i="9"/>
  <c r="W171" i="9"/>
  <c r="AA171" i="9" s="1"/>
  <c r="AB171" i="9" s="1"/>
  <c r="V171" i="9"/>
  <c r="Y171" i="9" s="1"/>
  <c r="G171" i="9"/>
  <c r="W170" i="9"/>
  <c r="AA170" i="9" s="1"/>
  <c r="AB170" i="9" s="1"/>
  <c r="V170" i="9"/>
  <c r="Y170" i="9" s="1"/>
  <c r="G170" i="9"/>
  <c r="W169" i="9"/>
  <c r="AA169" i="9" s="1"/>
  <c r="AB169" i="9" s="1"/>
  <c r="V169" i="9"/>
  <c r="Y169" i="9" s="1"/>
  <c r="G169" i="9"/>
  <c r="W168" i="9"/>
  <c r="AA168" i="9" s="1"/>
  <c r="AB168" i="9" s="1"/>
  <c r="V168" i="9"/>
  <c r="Y168" i="9" s="1"/>
  <c r="G168" i="9"/>
  <c r="W167" i="9"/>
  <c r="AA167" i="9" s="1"/>
  <c r="AB167" i="9" s="1"/>
  <c r="V167" i="9"/>
  <c r="Y167" i="9" s="1"/>
  <c r="G167" i="9"/>
  <c r="W166" i="9"/>
  <c r="AA166" i="9" s="1"/>
  <c r="AB166" i="9" s="1"/>
  <c r="V166" i="9"/>
  <c r="Y166" i="9" s="1"/>
  <c r="G166" i="9"/>
  <c r="W165" i="9"/>
  <c r="AA165" i="9" s="1"/>
  <c r="AB165" i="9" s="1"/>
  <c r="V165" i="9"/>
  <c r="Y165" i="9" s="1"/>
  <c r="G165" i="9"/>
  <c r="W164" i="9"/>
  <c r="AA164" i="9" s="1"/>
  <c r="AB164" i="9" s="1"/>
  <c r="V164" i="9"/>
  <c r="Y164" i="9" s="1"/>
  <c r="G164" i="9"/>
  <c r="W163" i="9"/>
  <c r="AA163" i="9" s="1"/>
  <c r="AB163" i="9" s="1"/>
  <c r="V163" i="9"/>
  <c r="Y163" i="9" s="1"/>
  <c r="G163" i="9"/>
  <c r="W162" i="9"/>
  <c r="AA162" i="9" s="1"/>
  <c r="AB162" i="9" s="1"/>
  <c r="V162" i="9"/>
  <c r="Y162" i="9" s="1"/>
  <c r="G162" i="9"/>
  <c r="W161" i="9"/>
  <c r="AA161" i="9" s="1"/>
  <c r="AB161" i="9" s="1"/>
  <c r="V161" i="9"/>
  <c r="Y161" i="9" s="1"/>
  <c r="G161" i="9"/>
  <c r="W160" i="9"/>
  <c r="AA160" i="9" s="1"/>
  <c r="AB160" i="9" s="1"/>
  <c r="V160" i="9"/>
  <c r="Y160" i="9" s="1"/>
  <c r="G160" i="9"/>
  <c r="W159" i="9"/>
  <c r="AA159" i="9" s="1"/>
  <c r="AB159" i="9" s="1"/>
  <c r="V159" i="9"/>
  <c r="Y159" i="9" s="1"/>
  <c r="G159" i="9"/>
  <c r="W158" i="9"/>
  <c r="AA158" i="9" s="1"/>
  <c r="AB158" i="9" s="1"/>
  <c r="V158" i="9"/>
  <c r="Y158" i="9" s="1"/>
  <c r="G158" i="9"/>
  <c r="W157" i="9"/>
  <c r="AA157" i="9" s="1"/>
  <c r="AB157" i="9" s="1"/>
  <c r="V157" i="9"/>
  <c r="V189" i="9" s="1"/>
  <c r="V190" i="9" s="1"/>
  <c r="G157" i="9"/>
  <c r="H156" i="9"/>
  <c r="L156" i="9" s="1"/>
  <c r="M156" i="9" s="1"/>
  <c r="G156" i="9"/>
  <c r="J156" i="9" s="1"/>
  <c r="G155" i="9"/>
  <c r="V145" i="9"/>
  <c r="W145" i="9" s="1"/>
  <c r="G145" i="9"/>
  <c r="G146" i="9" s="1"/>
  <c r="W144" i="9"/>
  <c r="V144" i="9"/>
  <c r="M144" i="9"/>
  <c r="W143" i="9"/>
  <c r="V143" i="9"/>
  <c r="G143" i="9"/>
  <c r="H143" i="9" s="1"/>
  <c r="W142" i="9"/>
  <c r="V142" i="9"/>
  <c r="G142" i="9"/>
  <c r="H142" i="9" s="1"/>
  <c r="W141" i="9"/>
  <c r="V141" i="9"/>
  <c r="G141" i="9"/>
  <c r="H141" i="9" s="1"/>
  <c r="W140" i="9"/>
  <c r="V140" i="9"/>
  <c r="G140" i="9"/>
  <c r="H140" i="9" s="1"/>
  <c r="W139" i="9"/>
  <c r="V139" i="9"/>
  <c r="G139" i="9"/>
  <c r="H139" i="9" s="1"/>
  <c r="W138" i="9"/>
  <c r="V138" i="9"/>
  <c r="G138" i="9"/>
  <c r="H138" i="9" s="1"/>
  <c r="W137" i="9"/>
  <c r="V137" i="9"/>
  <c r="G137" i="9"/>
  <c r="H137" i="9" s="1"/>
  <c r="W136" i="9"/>
  <c r="V136" i="9"/>
  <c r="G136" i="9"/>
  <c r="H136" i="9" s="1"/>
  <c r="W135" i="9"/>
  <c r="V135" i="9"/>
  <c r="G135" i="9"/>
  <c r="H135" i="9" s="1"/>
  <c r="W134" i="9"/>
  <c r="Y134" i="9" s="1"/>
  <c r="V134" i="9"/>
  <c r="J134" i="9"/>
  <c r="G134" i="9"/>
  <c r="H134" i="9" s="1"/>
  <c r="L134" i="9" s="1"/>
  <c r="M134" i="9" s="1"/>
  <c r="AA133" i="9"/>
  <c r="AB133" i="9" s="1"/>
  <c r="W133" i="9"/>
  <c r="Y133" i="9" s="1"/>
  <c r="V133" i="9"/>
  <c r="J133" i="9"/>
  <c r="G133" i="9"/>
  <c r="H133" i="9" s="1"/>
  <c r="L133" i="9" s="1"/>
  <c r="M133" i="9" s="1"/>
  <c r="AA132" i="9"/>
  <c r="AB132" i="9" s="1"/>
  <c r="W132" i="9"/>
  <c r="Y132" i="9" s="1"/>
  <c r="V132" i="9"/>
  <c r="J132" i="9"/>
  <c r="G132" i="9"/>
  <c r="H132" i="9" s="1"/>
  <c r="L132" i="9" s="1"/>
  <c r="M132" i="9" s="1"/>
  <c r="AA131" i="9"/>
  <c r="AB131" i="9" s="1"/>
  <c r="W131" i="9"/>
  <c r="Y131" i="9" s="1"/>
  <c r="V131" i="9"/>
  <c r="J131" i="9"/>
  <c r="G131" i="9"/>
  <c r="H131" i="9" s="1"/>
  <c r="L131" i="9" s="1"/>
  <c r="M131" i="9" s="1"/>
  <c r="AA130" i="9"/>
  <c r="AB130" i="9" s="1"/>
  <c r="W130" i="9"/>
  <c r="Y130" i="9" s="1"/>
  <c r="V130" i="9"/>
  <c r="J130" i="9"/>
  <c r="G130" i="9"/>
  <c r="H130" i="9" s="1"/>
  <c r="L130" i="9" s="1"/>
  <c r="M130" i="9" s="1"/>
  <c r="AA129" i="9"/>
  <c r="AB129" i="9" s="1"/>
  <c r="W129" i="9"/>
  <c r="Y129" i="9" s="1"/>
  <c r="V129" i="9"/>
  <c r="J129" i="9"/>
  <c r="G129" i="9"/>
  <c r="H129" i="9" s="1"/>
  <c r="L129" i="9" s="1"/>
  <c r="M129" i="9" s="1"/>
  <c r="AA128" i="9"/>
  <c r="AB128" i="9" s="1"/>
  <c r="W128" i="9"/>
  <c r="Y128" i="9" s="1"/>
  <c r="V128" i="9"/>
  <c r="J128" i="9"/>
  <c r="G128" i="9"/>
  <c r="H128" i="9" s="1"/>
  <c r="L128" i="9" s="1"/>
  <c r="M128" i="9" s="1"/>
  <c r="AA127" i="9"/>
  <c r="AB127" i="9" s="1"/>
  <c r="W127" i="9"/>
  <c r="Y127" i="9" s="1"/>
  <c r="V127" i="9"/>
  <c r="J127" i="9"/>
  <c r="G127" i="9"/>
  <c r="H127" i="9" s="1"/>
  <c r="L127" i="9" s="1"/>
  <c r="M127" i="9" s="1"/>
  <c r="AA126" i="9"/>
  <c r="AB126" i="9" s="1"/>
  <c r="W126" i="9"/>
  <c r="Y126" i="9" s="1"/>
  <c r="V126" i="9"/>
  <c r="V147" i="9" s="1"/>
  <c r="V148" i="9" s="1"/>
  <c r="J126" i="9"/>
  <c r="G126" i="9"/>
  <c r="H126" i="9" s="1"/>
  <c r="L126" i="9" s="1"/>
  <c r="M126" i="9" s="1"/>
  <c r="L125" i="9"/>
  <c r="H125" i="9"/>
  <c r="G125" i="9"/>
  <c r="J125" i="9" s="1"/>
  <c r="V112" i="9"/>
  <c r="W111" i="9"/>
  <c r="AA111" i="9" s="1"/>
  <c r="AB111" i="9" s="1"/>
  <c r="V111" i="9"/>
  <c r="Y111" i="9" s="1"/>
  <c r="G111" i="9"/>
  <c r="W110" i="9"/>
  <c r="AA110" i="9" s="1"/>
  <c r="AB110" i="9" s="1"/>
  <c r="V110" i="9"/>
  <c r="Y110" i="9" s="1"/>
  <c r="G110" i="9"/>
  <c r="W109" i="9"/>
  <c r="AA109" i="9" s="1"/>
  <c r="AB109" i="9" s="1"/>
  <c r="V109" i="9"/>
  <c r="Y109" i="9" s="1"/>
  <c r="G109" i="9"/>
  <c r="W108" i="9"/>
  <c r="AA108" i="9" s="1"/>
  <c r="AB108" i="9" s="1"/>
  <c r="V108" i="9"/>
  <c r="Y108" i="9" s="1"/>
  <c r="G108" i="9"/>
  <c r="W107" i="9"/>
  <c r="AA107" i="9" s="1"/>
  <c r="AB107" i="9" s="1"/>
  <c r="V107" i="9"/>
  <c r="Y107" i="9" s="1"/>
  <c r="G107" i="9"/>
  <c r="W106" i="9"/>
  <c r="AA106" i="9" s="1"/>
  <c r="AB106" i="9" s="1"/>
  <c r="V106" i="9"/>
  <c r="Y106" i="9" s="1"/>
  <c r="G106" i="9"/>
  <c r="W105" i="9"/>
  <c r="AA105" i="9" s="1"/>
  <c r="AB105" i="9" s="1"/>
  <c r="V105" i="9"/>
  <c r="Y105" i="9" s="1"/>
  <c r="G105" i="9"/>
  <c r="W104" i="9"/>
  <c r="AA104" i="9" s="1"/>
  <c r="AB104" i="9" s="1"/>
  <c r="V104" i="9"/>
  <c r="Y104" i="9" s="1"/>
  <c r="G104" i="9"/>
  <c r="W103" i="9"/>
  <c r="AA103" i="9" s="1"/>
  <c r="AB103" i="9" s="1"/>
  <c r="V103" i="9"/>
  <c r="Y103" i="9" s="1"/>
  <c r="G103" i="9"/>
  <c r="W102" i="9"/>
  <c r="AA102" i="9" s="1"/>
  <c r="AB102" i="9" s="1"/>
  <c r="V102" i="9"/>
  <c r="Y102" i="9" s="1"/>
  <c r="G102" i="9"/>
  <c r="W101" i="9"/>
  <c r="AA101" i="9" s="1"/>
  <c r="AB101" i="9" s="1"/>
  <c r="V101" i="9"/>
  <c r="Y101" i="9" s="1"/>
  <c r="G101" i="9"/>
  <c r="W100" i="9"/>
  <c r="AA100" i="9" s="1"/>
  <c r="AB100" i="9" s="1"/>
  <c r="V100" i="9"/>
  <c r="Y100" i="9" s="1"/>
  <c r="G100" i="9"/>
  <c r="W99" i="9"/>
  <c r="AA99" i="9" s="1"/>
  <c r="AB99" i="9" s="1"/>
  <c r="V99" i="9"/>
  <c r="Y99" i="9" s="1"/>
  <c r="G99" i="9"/>
  <c r="W98" i="9"/>
  <c r="AA98" i="9" s="1"/>
  <c r="AB98" i="9" s="1"/>
  <c r="V98" i="9"/>
  <c r="Y98" i="9" s="1"/>
  <c r="G98" i="9"/>
  <c r="W97" i="9"/>
  <c r="AA97" i="9" s="1"/>
  <c r="AB97" i="9" s="1"/>
  <c r="V97" i="9"/>
  <c r="Y97" i="9" s="1"/>
  <c r="G97" i="9"/>
  <c r="W96" i="9"/>
  <c r="AA96" i="9" s="1"/>
  <c r="AB96" i="9" s="1"/>
  <c r="V96" i="9"/>
  <c r="Y96" i="9" s="1"/>
  <c r="G96" i="9"/>
  <c r="W95" i="9"/>
  <c r="AA95" i="9" s="1"/>
  <c r="AB95" i="9" s="1"/>
  <c r="V95" i="9"/>
  <c r="Y95" i="9" s="1"/>
  <c r="G95" i="9"/>
  <c r="W94" i="9"/>
  <c r="AA94" i="9" s="1"/>
  <c r="AB94" i="9" s="1"/>
  <c r="V94" i="9"/>
  <c r="G94" i="9"/>
  <c r="H93" i="9"/>
  <c r="L93" i="9" s="1"/>
  <c r="M93" i="9" s="1"/>
  <c r="G93" i="9"/>
  <c r="Y81" i="9"/>
  <c r="V81" i="9"/>
  <c r="W81" i="9" s="1"/>
  <c r="AA81" i="9" s="1"/>
  <c r="AB81" i="9" s="1"/>
  <c r="AA80" i="9"/>
  <c r="AB80" i="9" s="1"/>
  <c r="W80" i="9"/>
  <c r="V80" i="9"/>
  <c r="Y80" i="9" s="1"/>
  <c r="J80" i="9"/>
  <c r="G80" i="9"/>
  <c r="H80" i="9" s="1"/>
  <c r="L80" i="9" s="1"/>
  <c r="M80" i="9" s="1"/>
  <c r="AA79" i="9"/>
  <c r="AB79" i="9" s="1"/>
  <c r="W79" i="9"/>
  <c r="V79" i="9"/>
  <c r="Y79" i="9" s="1"/>
  <c r="J79" i="9"/>
  <c r="G79" i="9"/>
  <c r="H79" i="9" s="1"/>
  <c r="L79" i="9" s="1"/>
  <c r="M79" i="9" s="1"/>
  <c r="AA78" i="9"/>
  <c r="AB78" i="9" s="1"/>
  <c r="W78" i="9"/>
  <c r="V78" i="9"/>
  <c r="Y78" i="9" s="1"/>
  <c r="J78" i="9"/>
  <c r="G78" i="9"/>
  <c r="H78" i="9" s="1"/>
  <c r="L78" i="9" s="1"/>
  <c r="M78" i="9" s="1"/>
  <c r="AA77" i="9"/>
  <c r="AB77" i="9" s="1"/>
  <c r="W77" i="9"/>
  <c r="V77" i="9"/>
  <c r="Y77" i="9" s="1"/>
  <c r="J77" i="9"/>
  <c r="G77" i="9"/>
  <c r="H77" i="9" s="1"/>
  <c r="L77" i="9" s="1"/>
  <c r="M77" i="9" s="1"/>
  <c r="AA76" i="9"/>
  <c r="AB76" i="9" s="1"/>
  <c r="W76" i="9"/>
  <c r="V76" i="9"/>
  <c r="Y76" i="9" s="1"/>
  <c r="J76" i="9"/>
  <c r="G76" i="9"/>
  <c r="H76" i="9" s="1"/>
  <c r="L76" i="9" s="1"/>
  <c r="M76" i="9" s="1"/>
  <c r="AA75" i="9"/>
  <c r="AB75" i="9" s="1"/>
  <c r="W75" i="9"/>
  <c r="V75" i="9"/>
  <c r="Y75" i="9" s="1"/>
  <c r="J75" i="9"/>
  <c r="G75" i="9"/>
  <c r="H75" i="9" s="1"/>
  <c r="L75" i="9" s="1"/>
  <c r="M75" i="9" s="1"/>
  <c r="AA74" i="9"/>
  <c r="AB74" i="9" s="1"/>
  <c r="W74" i="9"/>
  <c r="V74" i="9"/>
  <c r="Y74" i="9" s="1"/>
  <c r="J74" i="9"/>
  <c r="G74" i="9"/>
  <c r="H74" i="9" s="1"/>
  <c r="L74" i="9" s="1"/>
  <c r="M74" i="9" s="1"/>
  <c r="AA73" i="9"/>
  <c r="AB73" i="9" s="1"/>
  <c r="W73" i="9"/>
  <c r="V73" i="9"/>
  <c r="Y73" i="9" s="1"/>
  <c r="J73" i="9"/>
  <c r="G73" i="9"/>
  <c r="H73" i="9" s="1"/>
  <c r="L73" i="9" s="1"/>
  <c r="M73" i="9" s="1"/>
  <c r="AA72" i="9"/>
  <c r="AB72" i="9" s="1"/>
  <c r="W72" i="9"/>
  <c r="V72" i="9"/>
  <c r="Y72" i="9" s="1"/>
  <c r="J72" i="9"/>
  <c r="G72" i="9"/>
  <c r="H72" i="9" s="1"/>
  <c r="L72" i="9" s="1"/>
  <c r="M72" i="9" s="1"/>
  <c r="AA71" i="9"/>
  <c r="AB71" i="9" s="1"/>
  <c r="W71" i="9"/>
  <c r="V71" i="9"/>
  <c r="Y71" i="9" s="1"/>
  <c r="J71" i="9"/>
  <c r="G71" i="9"/>
  <c r="H71" i="9" s="1"/>
  <c r="L71" i="9" s="1"/>
  <c r="M71" i="9" s="1"/>
  <c r="AA70" i="9"/>
  <c r="AB70" i="9" s="1"/>
  <c r="W70" i="9"/>
  <c r="V70" i="9"/>
  <c r="Y70" i="9" s="1"/>
  <c r="J70" i="9"/>
  <c r="G70" i="9"/>
  <c r="H70" i="9" s="1"/>
  <c r="L70" i="9" s="1"/>
  <c r="M70" i="9" s="1"/>
  <c r="AA69" i="9"/>
  <c r="AB69" i="9" s="1"/>
  <c r="W69" i="9"/>
  <c r="V69" i="9"/>
  <c r="Y69" i="9" s="1"/>
  <c r="J69" i="9"/>
  <c r="G69" i="9"/>
  <c r="H69" i="9" s="1"/>
  <c r="L69" i="9" s="1"/>
  <c r="M69" i="9" s="1"/>
  <c r="AA68" i="9"/>
  <c r="AB68" i="9" s="1"/>
  <c r="W68" i="9"/>
  <c r="V68" i="9"/>
  <c r="Y68" i="9" s="1"/>
  <c r="J68" i="9"/>
  <c r="G68" i="9"/>
  <c r="H68" i="9" s="1"/>
  <c r="L68" i="9" s="1"/>
  <c r="M68" i="9" s="1"/>
  <c r="AA67" i="9"/>
  <c r="AB67" i="9" s="1"/>
  <c r="W67" i="9"/>
  <c r="V67" i="9"/>
  <c r="Y67" i="9" s="1"/>
  <c r="J67" i="9"/>
  <c r="G67" i="9"/>
  <c r="H67" i="9" s="1"/>
  <c r="L67" i="9" s="1"/>
  <c r="M67" i="9" s="1"/>
  <c r="AA66" i="9"/>
  <c r="AB66" i="9" s="1"/>
  <c r="W66" i="9"/>
  <c r="V66" i="9"/>
  <c r="Y66" i="9" s="1"/>
  <c r="J66" i="9"/>
  <c r="G66" i="9"/>
  <c r="H66" i="9" s="1"/>
  <c r="L66" i="9" s="1"/>
  <c r="M66" i="9" s="1"/>
  <c r="AA65" i="9"/>
  <c r="AB65" i="9" s="1"/>
  <c r="W65" i="9"/>
  <c r="V65" i="9"/>
  <c r="Y65" i="9" s="1"/>
  <c r="J65" i="9"/>
  <c r="G65" i="9"/>
  <c r="H65" i="9" s="1"/>
  <c r="L65" i="9" s="1"/>
  <c r="M65" i="9" s="1"/>
  <c r="AA64" i="9"/>
  <c r="AB64" i="9" s="1"/>
  <c r="W64" i="9"/>
  <c r="V64" i="9"/>
  <c r="Y64" i="9" s="1"/>
  <c r="J64" i="9"/>
  <c r="G64" i="9"/>
  <c r="H64" i="9" s="1"/>
  <c r="L64" i="9" s="1"/>
  <c r="M64" i="9" s="1"/>
  <c r="AA63" i="9"/>
  <c r="AB63" i="9" s="1"/>
  <c r="AB83" i="9" s="1"/>
  <c r="W63" i="9"/>
  <c r="V63" i="9"/>
  <c r="V83" i="9" s="1"/>
  <c r="V84" i="9" s="1"/>
  <c r="J63" i="9"/>
  <c r="G63" i="9"/>
  <c r="H63" i="9" s="1"/>
  <c r="L63" i="9" s="1"/>
  <c r="M63" i="9" s="1"/>
  <c r="L62" i="9"/>
  <c r="M62" i="9" s="1"/>
  <c r="H62" i="9"/>
  <c r="G62" i="9"/>
  <c r="V51" i="9"/>
  <c r="W51" i="9" s="1"/>
  <c r="AA51" i="9" s="1"/>
  <c r="AB51" i="9" s="1"/>
  <c r="W50" i="9"/>
  <c r="AA50" i="9" s="1"/>
  <c r="AB50" i="9" s="1"/>
  <c r="V50" i="9"/>
  <c r="Y50" i="9" s="1"/>
  <c r="G50" i="9"/>
  <c r="H50" i="9" s="1"/>
  <c r="L50" i="9" s="1"/>
  <c r="M50" i="9" s="1"/>
  <c r="W49" i="9"/>
  <c r="AA49" i="9" s="1"/>
  <c r="AB49" i="9" s="1"/>
  <c r="V49" i="9"/>
  <c r="Y49" i="9" s="1"/>
  <c r="G49" i="9"/>
  <c r="H49" i="9" s="1"/>
  <c r="L49" i="9" s="1"/>
  <c r="M49" i="9" s="1"/>
  <c r="W48" i="9"/>
  <c r="AA48" i="9" s="1"/>
  <c r="AB48" i="9" s="1"/>
  <c r="V48" i="9"/>
  <c r="Y48" i="9" s="1"/>
  <c r="G48" i="9"/>
  <c r="H48" i="9" s="1"/>
  <c r="L48" i="9" s="1"/>
  <c r="M48" i="9" s="1"/>
  <c r="W47" i="9"/>
  <c r="AA47" i="9" s="1"/>
  <c r="AB47" i="9" s="1"/>
  <c r="V47" i="9"/>
  <c r="Y47" i="9" s="1"/>
  <c r="G47" i="9"/>
  <c r="H47" i="9" s="1"/>
  <c r="L47" i="9" s="1"/>
  <c r="M47" i="9" s="1"/>
  <c r="W46" i="9"/>
  <c r="AA46" i="9" s="1"/>
  <c r="AB46" i="9" s="1"/>
  <c r="V46" i="9"/>
  <c r="Y46" i="9" s="1"/>
  <c r="G46" i="9"/>
  <c r="H46" i="9" s="1"/>
  <c r="L46" i="9" s="1"/>
  <c r="M46" i="9" s="1"/>
  <c r="W45" i="9"/>
  <c r="AA45" i="9" s="1"/>
  <c r="AB45" i="9" s="1"/>
  <c r="V45" i="9"/>
  <c r="Y45" i="9" s="1"/>
  <c r="G45" i="9"/>
  <c r="H45" i="9" s="1"/>
  <c r="L45" i="9" s="1"/>
  <c r="M45" i="9" s="1"/>
  <c r="W44" i="9"/>
  <c r="AA44" i="9" s="1"/>
  <c r="AB44" i="9" s="1"/>
  <c r="V44" i="9"/>
  <c r="Y44" i="9" s="1"/>
  <c r="G44" i="9"/>
  <c r="H44" i="9" s="1"/>
  <c r="L44" i="9" s="1"/>
  <c r="M44" i="9" s="1"/>
  <c r="W43" i="9"/>
  <c r="AA43" i="9" s="1"/>
  <c r="AB43" i="9" s="1"/>
  <c r="V43" i="9"/>
  <c r="Y43" i="9" s="1"/>
  <c r="G43" i="9"/>
  <c r="H43" i="9" s="1"/>
  <c r="L43" i="9" s="1"/>
  <c r="M43" i="9" s="1"/>
  <c r="W42" i="9"/>
  <c r="AA42" i="9" s="1"/>
  <c r="AB42" i="9" s="1"/>
  <c r="V42" i="9"/>
  <c r="Y42" i="9" s="1"/>
  <c r="G42" i="9"/>
  <c r="H42" i="9" s="1"/>
  <c r="L42" i="9" s="1"/>
  <c r="M42" i="9" s="1"/>
  <c r="W41" i="9"/>
  <c r="AA41" i="9" s="1"/>
  <c r="AB41" i="9" s="1"/>
  <c r="V41" i="9"/>
  <c r="Y41" i="9" s="1"/>
  <c r="G41" i="9"/>
  <c r="H41" i="9" s="1"/>
  <c r="L41" i="9" s="1"/>
  <c r="M41" i="9" s="1"/>
  <c r="W40" i="9"/>
  <c r="AA40" i="9" s="1"/>
  <c r="AB40" i="9" s="1"/>
  <c r="V40" i="9"/>
  <c r="Y40" i="9" s="1"/>
  <c r="G40" i="9"/>
  <c r="H40" i="9" s="1"/>
  <c r="L40" i="9" s="1"/>
  <c r="M40" i="9" s="1"/>
  <c r="W39" i="9"/>
  <c r="AA39" i="9" s="1"/>
  <c r="AB39" i="9" s="1"/>
  <c r="V39" i="9"/>
  <c r="Y39" i="9" s="1"/>
  <c r="G39" i="9"/>
  <c r="H39" i="9" s="1"/>
  <c r="L39" i="9" s="1"/>
  <c r="M39" i="9" s="1"/>
  <c r="W38" i="9"/>
  <c r="AA38" i="9" s="1"/>
  <c r="AB38" i="9" s="1"/>
  <c r="V38" i="9"/>
  <c r="Y38" i="9" s="1"/>
  <c r="G38" i="9"/>
  <c r="H38" i="9" s="1"/>
  <c r="L38" i="9" s="1"/>
  <c r="M38" i="9" s="1"/>
  <c r="W37" i="9"/>
  <c r="AA37" i="9" s="1"/>
  <c r="AB37" i="9" s="1"/>
  <c r="V37" i="9"/>
  <c r="Y37" i="9" s="1"/>
  <c r="G37" i="9"/>
  <c r="H37" i="9" s="1"/>
  <c r="L37" i="9" s="1"/>
  <c r="M37" i="9" s="1"/>
  <c r="W36" i="9"/>
  <c r="AA36" i="9" s="1"/>
  <c r="AB36" i="9" s="1"/>
  <c r="V36" i="9"/>
  <c r="Y36" i="9" s="1"/>
  <c r="G36" i="9"/>
  <c r="H36" i="9" s="1"/>
  <c r="L36" i="9" s="1"/>
  <c r="M36" i="9" s="1"/>
  <c r="W35" i="9"/>
  <c r="AA35" i="9" s="1"/>
  <c r="AB35" i="9" s="1"/>
  <c r="V35" i="9"/>
  <c r="Y35" i="9" s="1"/>
  <c r="G35" i="9"/>
  <c r="H35" i="9" s="1"/>
  <c r="L35" i="9" s="1"/>
  <c r="M35" i="9" s="1"/>
  <c r="W34" i="9"/>
  <c r="AA34" i="9" s="1"/>
  <c r="AB34" i="9" s="1"/>
  <c r="V34" i="9"/>
  <c r="Y34" i="9" s="1"/>
  <c r="G34" i="9"/>
  <c r="H34" i="9" s="1"/>
  <c r="L34" i="9" s="1"/>
  <c r="M34" i="9" s="1"/>
  <c r="W33" i="9"/>
  <c r="AA33" i="9" s="1"/>
  <c r="AB33" i="9" s="1"/>
  <c r="V33" i="9"/>
  <c r="G33" i="9"/>
  <c r="H33" i="9" s="1"/>
  <c r="L33" i="9" s="1"/>
  <c r="M33" i="9" s="1"/>
  <c r="H32" i="9"/>
  <c r="L32" i="9" s="1"/>
  <c r="M32" i="9" s="1"/>
  <c r="M52" i="9" s="1"/>
  <c r="G32" i="9"/>
  <c r="Y22" i="9"/>
  <c r="V22" i="9"/>
  <c r="W22" i="9" s="1"/>
  <c r="AA22" i="9" s="1"/>
  <c r="AB22" i="9" s="1"/>
  <c r="AA21" i="9"/>
  <c r="AB21" i="9" s="1"/>
  <c r="W21" i="9"/>
  <c r="V21" i="9"/>
  <c r="Y21" i="9" s="1"/>
  <c r="J21" i="9"/>
  <c r="G21" i="9"/>
  <c r="H21" i="9" s="1"/>
  <c r="L21" i="9" s="1"/>
  <c r="M21" i="9" s="1"/>
  <c r="AA20" i="9"/>
  <c r="AB20" i="9" s="1"/>
  <c r="W20" i="9"/>
  <c r="V20" i="9"/>
  <c r="Y20" i="9" s="1"/>
  <c r="J20" i="9"/>
  <c r="G20" i="9"/>
  <c r="H20" i="9" s="1"/>
  <c r="L20" i="9" s="1"/>
  <c r="M20" i="9" s="1"/>
  <c r="AA19" i="9"/>
  <c r="AB19" i="9" s="1"/>
  <c r="W19" i="9"/>
  <c r="V19" i="9"/>
  <c r="Y19" i="9" s="1"/>
  <c r="J19" i="9"/>
  <c r="G19" i="9"/>
  <c r="H19" i="9" s="1"/>
  <c r="L19" i="9" s="1"/>
  <c r="M19" i="9" s="1"/>
  <c r="AA18" i="9"/>
  <c r="AB18" i="9" s="1"/>
  <c r="W18" i="9"/>
  <c r="V18" i="9"/>
  <c r="Y18" i="9" s="1"/>
  <c r="J18" i="9"/>
  <c r="G18" i="9"/>
  <c r="H18" i="9" s="1"/>
  <c r="L18" i="9" s="1"/>
  <c r="M18" i="9" s="1"/>
  <c r="AA17" i="9"/>
  <c r="AB17" i="9" s="1"/>
  <c r="W17" i="9"/>
  <c r="V17" i="9"/>
  <c r="Y17" i="9" s="1"/>
  <c r="J17" i="9"/>
  <c r="G17" i="9"/>
  <c r="H17" i="9" s="1"/>
  <c r="L17" i="9" s="1"/>
  <c r="M17" i="9" s="1"/>
  <c r="AA16" i="9"/>
  <c r="AB16" i="9" s="1"/>
  <c r="W16" i="9"/>
  <c r="V16" i="9"/>
  <c r="Y16" i="9" s="1"/>
  <c r="J16" i="9"/>
  <c r="G16" i="9"/>
  <c r="H16" i="9" s="1"/>
  <c r="L16" i="9" s="1"/>
  <c r="M16" i="9" s="1"/>
  <c r="AA15" i="9"/>
  <c r="AB15" i="9" s="1"/>
  <c r="W15" i="9"/>
  <c r="V15" i="9"/>
  <c r="Y15" i="9" s="1"/>
  <c r="J15" i="9"/>
  <c r="G15" i="9"/>
  <c r="H15" i="9" s="1"/>
  <c r="L15" i="9" s="1"/>
  <c r="M15" i="9" s="1"/>
  <c r="AA14" i="9"/>
  <c r="AB14" i="9" s="1"/>
  <c r="W14" i="9"/>
  <c r="V14" i="9"/>
  <c r="Y14" i="9" s="1"/>
  <c r="J14" i="9"/>
  <c r="G14" i="9"/>
  <c r="H14" i="9" s="1"/>
  <c r="L14" i="9" s="1"/>
  <c r="M14" i="9" s="1"/>
  <c r="AA13" i="9"/>
  <c r="AB13" i="9" s="1"/>
  <c r="W13" i="9"/>
  <c r="V13" i="9"/>
  <c r="Y13" i="9" s="1"/>
  <c r="J13" i="9"/>
  <c r="G13" i="9"/>
  <c r="H13" i="9" s="1"/>
  <c r="L13" i="9" s="1"/>
  <c r="M13" i="9" s="1"/>
  <c r="AA12" i="9"/>
  <c r="AB12" i="9" s="1"/>
  <c r="W12" i="9"/>
  <c r="V12" i="9"/>
  <c r="Y12" i="9" s="1"/>
  <c r="J12" i="9"/>
  <c r="G12" i="9"/>
  <c r="H12" i="9" s="1"/>
  <c r="L12" i="9" s="1"/>
  <c r="M12" i="9" s="1"/>
  <c r="V11" i="9"/>
  <c r="Y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E355" i="28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S253" i="3"/>
  <c r="V254" i="3" s="1"/>
  <c r="E351" i="28" s="1"/>
  <c r="V252" i="3"/>
  <c r="S252" i="3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P163" i="20" l="1"/>
  <c r="E316" i="28" s="1"/>
  <c r="T199" i="6"/>
  <c r="E171" i="28" s="1"/>
  <c r="J131" i="4"/>
  <c r="E137" i="28" s="1"/>
  <c r="I199" i="6"/>
  <c r="E140" i="28" s="1"/>
  <c r="I279" i="6"/>
  <c r="E201" i="28" s="1"/>
  <c r="AB53" i="9"/>
  <c r="J3" i="9"/>
  <c r="J23" i="9" s="1"/>
  <c r="K25" i="9" s="1"/>
  <c r="E16" i="28" s="1"/>
  <c r="Y4" i="9"/>
  <c r="Y5" i="9"/>
  <c r="Y6" i="9"/>
  <c r="Y7" i="9"/>
  <c r="Y8" i="9"/>
  <c r="Y9" i="9"/>
  <c r="Y10" i="9"/>
  <c r="M82" i="9"/>
  <c r="H94" i="9"/>
  <c r="L94" i="9" s="1"/>
  <c r="M94" i="9" s="1"/>
  <c r="M113" i="9" s="1"/>
  <c r="J94" i="9"/>
  <c r="H95" i="9"/>
  <c r="L95" i="9" s="1"/>
  <c r="M95" i="9" s="1"/>
  <c r="J95" i="9"/>
  <c r="H96" i="9"/>
  <c r="L96" i="9" s="1"/>
  <c r="M96" i="9" s="1"/>
  <c r="J96" i="9"/>
  <c r="H97" i="9"/>
  <c r="L97" i="9" s="1"/>
  <c r="M97" i="9" s="1"/>
  <c r="J97" i="9"/>
  <c r="H98" i="9"/>
  <c r="L98" i="9" s="1"/>
  <c r="M98" i="9" s="1"/>
  <c r="J98" i="9"/>
  <c r="H99" i="9"/>
  <c r="L99" i="9" s="1"/>
  <c r="M99" i="9" s="1"/>
  <c r="J99" i="9"/>
  <c r="H100" i="9"/>
  <c r="L100" i="9" s="1"/>
  <c r="M100" i="9" s="1"/>
  <c r="J100" i="9"/>
  <c r="H101" i="9"/>
  <c r="L101" i="9" s="1"/>
  <c r="M101" i="9" s="1"/>
  <c r="J101" i="9"/>
  <c r="H102" i="9"/>
  <c r="L102" i="9" s="1"/>
  <c r="M102" i="9" s="1"/>
  <c r="J102" i="9"/>
  <c r="H103" i="9"/>
  <c r="L103" i="9" s="1"/>
  <c r="M103" i="9" s="1"/>
  <c r="J103" i="9"/>
  <c r="H104" i="9"/>
  <c r="L104" i="9" s="1"/>
  <c r="M104" i="9" s="1"/>
  <c r="J104" i="9"/>
  <c r="H105" i="9"/>
  <c r="L105" i="9" s="1"/>
  <c r="M105" i="9" s="1"/>
  <c r="J105" i="9"/>
  <c r="H106" i="9"/>
  <c r="L106" i="9" s="1"/>
  <c r="M106" i="9" s="1"/>
  <c r="J106" i="9"/>
  <c r="H107" i="9"/>
  <c r="L107" i="9" s="1"/>
  <c r="M107" i="9" s="1"/>
  <c r="J107" i="9"/>
  <c r="H108" i="9"/>
  <c r="L108" i="9" s="1"/>
  <c r="M108" i="9" s="1"/>
  <c r="J108" i="9"/>
  <c r="H109" i="9"/>
  <c r="L109" i="9" s="1"/>
  <c r="M109" i="9" s="1"/>
  <c r="J109" i="9"/>
  <c r="H110" i="9"/>
  <c r="L110" i="9" s="1"/>
  <c r="M110" i="9" s="1"/>
  <c r="J110" i="9"/>
  <c r="H111" i="9"/>
  <c r="L111" i="9" s="1"/>
  <c r="M111" i="9" s="1"/>
  <c r="J111" i="9"/>
  <c r="W112" i="9"/>
  <c r="AA112" i="9" s="1"/>
  <c r="AB112" i="9" s="1"/>
  <c r="Y112" i="9"/>
  <c r="M125" i="9"/>
  <c r="L145" i="9"/>
  <c r="Y135" i="9"/>
  <c r="AA135" i="9"/>
  <c r="AB135" i="9" s="1"/>
  <c r="Y136" i="9"/>
  <c r="AA136" i="9"/>
  <c r="AB136" i="9" s="1"/>
  <c r="Y137" i="9"/>
  <c r="AA137" i="9"/>
  <c r="AB137" i="9" s="1"/>
  <c r="Y138" i="9"/>
  <c r="AA138" i="9"/>
  <c r="AB138" i="9" s="1"/>
  <c r="Y139" i="9"/>
  <c r="AA139" i="9"/>
  <c r="AB139" i="9" s="1"/>
  <c r="Y140" i="9"/>
  <c r="AA140" i="9"/>
  <c r="AB140" i="9" s="1"/>
  <c r="Y141" i="9"/>
  <c r="AA141" i="9"/>
  <c r="AB141" i="9" s="1"/>
  <c r="Y142" i="9"/>
  <c r="AA142" i="9"/>
  <c r="AB142" i="9" s="1"/>
  <c r="Y143" i="9"/>
  <c r="AA143" i="9"/>
  <c r="AB143" i="9" s="1"/>
  <c r="G187" i="9"/>
  <c r="G188" i="9" s="1"/>
  <c r="H155" i="9"/>
  <c r="L155" i="9" s="1"/>
  <c r="M155" i="9" s="1"/>
  <c r="J155" i="9"/>
  <c r="H157" i="9"/>
  <c r="L157" i="9" s="1"/>
  <c r="M157" i="9" s="1"/>
  <c r="J157" i="9"/>
  <c r="H158" i="9"/>
  <c r="L158" i="9" s="1"/>
  <c r="M158" i="9" s="1"/>
  <c r="J158" i="9"/>
  <c r="H159" i="9"/>
  <c r="L159" i="9" s="1"/>
  <c r="M159" i="9" s="1"/>
  <c r="J159" i="9"/>
  <c r="H160" i="9"/>
  <c r="L160" i="9" s="1"/>
  <c r="M160" i="9" s="1"/>
  <c r="J160" i="9"/>
  <c r="H161" i="9"/>
  <c r="L161" i="9" s="1"/>
  <c r="M161" i="9" s="1"/>
  <c r="J161" i="9"/>
  <c r="H162" i="9"/>
  <c r="L162" i="9" s="1"/>
  <c r="M162" i="9" s="1"/>
  <c r="J162" i="9"/>
  <c r="H163" i="9"/>
  <c r="L163" i="9" s="1"/>
  <c r="M163" i="9" s="1"/>
  <c r="J163" i="9"/>
  <c r="H164" i="9"/>
  <c r="L164" i="9" s="1"/>
  <c r="M164" i="9" s="1"/>
  <c r="J164" i="9"/>
  <c r="H165" i="9"/>
  <c r="L165" i="9" s="1"/>
  <c r="M165" i="9" s="1"/>
  <c r="J165" i="9"/>
  <c r="H166" i="9"/>
  <c r="L166" i="9" s="1"/>
  <c r="M166" i="9" s="1"/>
  <c r="J166" i="9"/>
  <c r="H167" i="9"/>
  <c r="L167" i="9" s="1"/>
  <c r="M167" i="9" s="1"/>
  <c r="J167" i="9"/>
  <c r="H168" i="9"/>
  <c r="L168" i="9" s="1"/>
  <c r="M168" i="9" s="1"/>
  <c r="J168" i="9"/>
  <c r="H169" i="9"/>
  <c r="L169" i="9" s="1"/>
  <c r="M169" i="9" s="1"/>
  <c r="J169" i="9"/>
  <c r="H170" i="9"/>
  <c r="L170" i="9" s="1"/>
  <c r="M170" i="9" s="1"/>
  <c r="J170" i="9"/>
  <c r="H171" i="9"/>
  <c r="L171" i="9" s="1"/>
  <c r="M171" i="9" s="1"/>
  <c r="J171" i="9"/>
  <c r="H172" i="9"/>
  <c r="L172" i="9" s="1"/>
  <c r="M172" i="9" s="1"/>
  <c r="J172" i="9"/>
  <c r="H173" i="9"/>
  <c r="L173" i="9" s="1"/>
  <c r="M173" i="9" s="1"/>
  <c r="J173" i="9"/>
  <c r="H174" i="9"/>
  <c r="L174" i="9" s="1"/>
  <c r="M174" i="9" s="1"/>
  <c r="J174" i="9"/>
  <c r="H175" i="9"/>
  <c r="L175" i="9" s="1"/>
  <c r="M175" i="9" s="1"/>
  <c r="J175" i="9"/>
  <c r="H176" i="9"/>
  <c r="L176" i="9" s="1"/>
  <c r="M176" i="9" s="1"/>
  <c r="J176" i="9"/>
  <c r="J102" i="13"/>
  <c r="I104" i="13"/>
  <c r="J85" i="14"/>
  <c r="I87" i="14"/>
  <c r="H3" i="9"/>
  <c r="L3" i="9" s="1"/>
  <c r="M3" i="9" s="1"/>
  <c r="M23" i="9" s="1"/>
  <c r="W4" i="9"/>
  <c r="AA4" i="9" s="1"/>
  <c r="AB4" i="9" s="1"/>
  <c r="AB24" i="9" s="1"/>
  <c r="W11" i="9"/>
  <c r="AA11" i="9" s="1"/>
  <c r="AB11" i="9" s="1"/>
  <c r="G52" i="9"/>
  <c r="G53" i="9" s="1"/>
  <c r="J33" i="9"/>
  <c r="V53" i="9"/>
  <c r="V54" i="9" s="1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Y51" i="9"/>
  <c r="AB114" i="9"/>
  <c r="L135" i="9"/>
  <c r="M135" i="9" s="1"/>
  <c r="J135" i="9"/>
  <c r="J145" i="9" s="1"/>
  <c r="K147" i="9" s="1"/>
  <c r="E265" i="28" s="1"/>
  <c r="E277" i="28" s="1"/>
  <c r="K3" i="29" s="1"/>
  <c r="K6" i="29" s="1"/>
  <c r="K15" i="29" s="1"/>
  <c r="L136" i="9"/>
  <c r="M136" i="9" s="1"/>
  <c r="J136" i="9"/>
  <c r="L137" i="9"/>
  <c r="M137" i="9" s="1"/>
  <c r="J137" i="9"/>
  <c r="L138" i="9"/>
  <c r="M138" i="9" s="1"/>
  <c r="J138" i="9"/>
  <c r="L139" i="9"/>
  <c r="M139" i="9" s="1"/>
  <c r="J139" i="9"/>
  <c r="L140" i="9"/>
  <c r="M140" i="9" s="1"/>
  <c r="J140" i="9"/>
  <c r="L141" i="9"/>
  <c r="M141" i="9" s="1"/>
  <c r="J141" i="9"/>
  <c r="L142" i="9"/>
  <c r="M142" i="9" s="1"/>
  <c r="J142" i="9"/>
  <c r="L143" i="9"/>
  <c r="M143" i="9" s="1"/>
  <c r="J143" i="9"/>
  <c r="Y144" i="9"/>
  <c r="AA144" i="9"/>
  <c r="AB144" i="9" s="1"/>
  <c r="AB147" i="9" s="1"/>
  <c r="AA145" i="9"/>
  <c r="AB145" i="9" s="1"/>
  <c r="Y145" i="9"/>
  <c r="AB189" i="9"/>
  <c r="H177" i="9"/>
  <c r="L177" i="9" s="1"/>
  <c r="M177" i="9" s="1"/>
  <c r="J177" i="9"/>
  <c r="J85" i="11"/>
  <c r="I87" i="11"/>
  <c r="E204" i="28" s="1"/>
  <c r="I133" i="14"/>
  <c r="J131" i="14"/>
  <c r="T133" i="14"/>
  <c r="U131" i="14"/>
  <c r="E348" i="28"/>
  <c r="J32" i="9"/>
  <c r="Y33" i="9"/>
  <c r="Y53" i="9" s="1"/>
  <c r="G82" i="9"/>
  <c r="G83" i="9" s="1"/>
  <c r="J62" i="9"/>
  <c r="J82" i="9" s="1"/>
  <c r="Y63" i="9"/>
  <c r="Y83" i="9" s="1"/>
  <c r="Z85" i="9" s="1"/>
  <c r="E175" i="28" s="1"/>
  <c r="G113" i="9"/>
  <c r="G114" i="9" s="1"/>
  <c r="K115" i="9" s="1"/>
  <c r="E205" i="28" s="1"/>
  <c r="E217" i="28" s="1"/>
  <c r="I3" i="29" s="1"/>
  <c r="I6" i="29" s="1"/>
  <c r="I15" i="29" s="1"/>
  <c r="V114" i="9"/>
  <c r="V115" i="9" s="1"/>
  <c r="Z191" i="9"/>
  <c r="E359" i="28" s="1"/>
  <c r="I19" i="11"/>
  <c r="E15" i="28" s="1"/>
  <c r="J17" i="11"/>
  <c r="I40" i="11"/>
  <c r="I41" i="11" s="1"/>
  <c r="E81" i="28" s="1"/>
  <c r="T58" i="13"/>
  <c r="U56" i="13"/>
  <c r="T80" i="13"/>
  <c r="U78" i="13"/>
  <c r="I40" i="14"/>
  <c r="I41" i="14" s="1"/>
  <c r="J216" i="28"/>
  <c r="I8" i="29" s="1"/>
  <c r="I12" i="29" s="1"/>
  <c r="J276" i="28"/>
  <c r="K8" i="29" s="1"/>
  <c r="K12" i="29" s="1"/>
  <c r="J93" i="9"/>
  <c r="J113" i="9" s="1"/>
  <c r="Y94" i="9"/>
  <c r="Y114" i="9" s="1"/>
  <c r="Y157" i="9"/>
  <c r="Y189" i="9" s="1"/>
  <c r="T63" i="11"/>
  <c r="E174" i="28" s="1"/>
  <c r="E187" i="28" s="1"/>
  <c r="H3" i="29" s="1"/>
  <c r="H6" i="29" s="1"/>
  <c r="H15" i="29" s="1"/>
  <c r="U61" i="11"/>
  <c r="T63" i="14"/>
  <c r="U61" i="14"/>
  <c r="J145" i="16"/>
  <c r="E268" i="28" s="1"/>
  <c r="G21" i="20"/>
  <c r="P21" i="20"/>
  <c r="J246" i="28"/>
  <c r="J8" i="29" s="1"/>
  <c r="J12" i="29" s="1"/>
  <c r="J324" i="28"/>
  <c r="E337" i="28"/>
  <c r="E336" i="28"/>
  <c r="J306" i="28"/>
  <c r="L8" i="29" s="1"/>
  <c r="L12" i="29" s="1"/>
  <c r="J338" i="28" l="1"/>
  <c r="M8" i="29" s="1"/>
  <c r="M12" i="29" s="1"/>
  <c r="E156" i="28"/>
  <c r="G3" i="29" s="1"/>
  <c r="G6" i="29" s="1"/>
  <c r="G15" i="29" s="1"/>
  <c r="Z55" i="9"/>
  <c r="E114" i="28" s="1"/>
  <c r="E126" i="28" s="1"/>
  <c r="F3" i="29" s="1"/>
  <c r="F6" i="29" s="1"/>
  <c r="F15" i="29" s="1"/>
  <c r="J187" i="9"/>
  <c r="K189" i="9" s="1"/>
  <c r="E327" i="28" s="1"/>
  <c r="E339" i="28" s="1"/>
  <c r="M3" i="29" s="1"/>
  <c r="M6" i="29" s="1"/>
  <c r="Y24" i="9"/>
  <c r="Z26" i="9" s="1"/>
  <c r="E52" i="28" s="1"/>
  <c r="E41" i="28"/>
  <c r="E5" i="28"/>
  <c r="E32" i="28" s="1"/>
  <c r="C3" i="29" s="1"/>
  <c r="C6" i="29" s="1"/>
  <c r="C15" i="29" s="1"/>
  <c r="Z116" i="9"/>
  <c r="E235" i="28" s="1"/>
  <c r="E247" i="28" s="1"/>
  <c r="J3" i="29" s="1"/>
  <c r="J6" i="29" s="1"/>
  <c r="J15" i="29" s="1"/>
  <c r="K84" i="9"/>
  <c r="E144" i="28" s="1"/>
  <c r="J52" i="9"/>
  <c r="K54" i="9" s="1"/>
  <c r="E82" i="28" s="1"/>
  <c r="E94" i="28" s="1"/>
  <c r="E3" i="29" s="1"/>
  <c r="E6" i="29" s="1"/>
  <c r="E15" i="29" s="1"/>
  <c r="E372" i="28"/>
  <c r="N3" i="29" s="1"/>
  <c r="N6" i="29" s="1"/>
  <c r="N15" i="29" s="1"/>
  <c r="M187" i="9"/>
  <c r="Y147" i="9"/>
  <c r="Z149" i="9" s="1"/>
  <c r="E296" i="28" s="1"/>
  <c r="E308" i="28" s="1"/>
  <c r="L3" i="29" s="1"/>
  <c r="L6" i="29" s="1"/>
  <c r="L15" i="29" s="1"/>
  <c r="M145" i="9"/>
  <c r="M15" i="29" l="1"/>
  <c r="E63" i="28"/>
  <c r="D3" i="29" s="1"/>
  <c r="D6" i="29" s="1"/>
  <c r="D15" i="29" s="1"/>
  <c r="D18" i="29" l="1"/>
  <c r="AA81" i="6" l="1"/>
</calcChain>
</file>

<file path=xl/sharedStrings.xml><?xml version="1.0" encoding="utf-8"?>
<sst xmlns="http://schemas.openxmlformats.org/spreadsheetml/2006/main" count="14328" uniqueCount="1191">
  <si>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</si>
  <si>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</si>
  <si>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</si>
  <si>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</si>
  <si>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</si>
  <si>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</si>
  <si>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</si>
  <si>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</si>
  <si>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</si>
  <si>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</si>
  <si>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</si>
  <si>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</si>
  <si>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</si>
  <si>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</si>
  <si>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</si>
  <si>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</si>
  <si>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</si>
  <si>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</si>
  <si>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</si>
  <si>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</si>
  <si>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</si>
  <si>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</si>
  <si>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</si>
  <si>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</si>
  <si>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</si>
  <si>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</si>
  <si>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</si>
  <si>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</si>
  <si>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</si>
  <si>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</si>
  <si>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</si>
  <si>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</si>
  <si>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</si>
  <si>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</si>
  <si>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</si>
  <si>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</si>
  <si>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</si>
  <si>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</si>
  <si>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</si>
  <si>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</si>
  <si>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</si>
  <si>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</si>
  <si>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</si>
  <si>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</si>
  <si>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</si>
  <si>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</si>
  <si>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</si>
  <si>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</si>
  <si>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</si>
  <si>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</si>
  <si>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</si>
  <si>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</si>
  <si>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</si>
  <si>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</si>
  <si>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</si>
  <si>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</si>
  <si>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</si>
  <si>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</si>
  <si>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</si>
  <si>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</si>
  <si>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</si>
  <si>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</si>
  <si>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</si>
  <si>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</si>
  <si>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</si>
  <si>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</si>
  <si>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</si>
  <si>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</si>
  <si>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</si>
  <si>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</si>
  <si>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</si>
  <si>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</si>
  <si>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</si>
  <si>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</si>
  <si>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</si>
  <si>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</si>
  <si>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</si>
  <si>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</si>
  <si>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</si>
  <si>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</si>
  <si>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</si>
  <si>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</si>
  <si>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</si>
  <si>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</si>
  <si>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</si>
  <si>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</si>
  <si>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</si>
  <si>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</si>
  <si>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</si>
  <si>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</si>
  <si>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</si>
  <si>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</si>
  <si>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</si>
  <si>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</si>
  <si>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</si>
  <si>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</si>
  <si>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</si>
  <si>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</si>
  <si>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</si>
  <si>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</si>
  <si>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</si>
  <si>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</si>
  <si>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</si>
  <si>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</si>
  <si>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</si>
  <si>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</si>
  <si>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</si>
  <si>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</si>
  <si>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</si>
  <si>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</si>
  <si>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</si>
  <si>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</si>
  <si>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</si>
  <si>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</si>
  <si>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</si>
  <si>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</si>
  <si>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</si>
  <si>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</si>
  <si>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</si>
  <si>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</si>
  <si>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</si>
  <si>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</si>
  <si>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</si>
  <si>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</si>
  <si>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</si>
  <si>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</si>
  <si>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</si>
  <si>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</si>
  <si>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</si>
  <si>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</si>
  <si>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</si>
  <si>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</si>
  <si>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</si>
  <si>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</si>
  <si>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</si>
  <si>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</si>
  <si>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</si>
  <si>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</si>
  <si>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</si>
  <si>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</si>
  <si>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</si>
  <si>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</si>
  <si>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</si>
  <si>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</si>
  <si>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</si>
  <si>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</si>
  <si>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</si>
  <si>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</si>
  <si>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</si>
  <si>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</si>
  <si>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</si>
  <si>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</si>
  <si>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</si>
  <si>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</si>
  <si>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</si>
  <si>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</si>
  <si>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</si>
  <si>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</si>
  <si>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</si>
  <si>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</si>
  <si>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</si>
  <si>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</si>
  <si>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</si>
  <si>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</si>
  <si>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</si>
  <si>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</si>
  <si>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</si>
  <si>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</si>
  <si>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</si>
  <si>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</si>
  <si>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</si>
  <si>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</si>
  <si>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</si>
  <si>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</si>
  <si>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</si>
  <si>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</si>
  <si>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</si>
  <si>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</si>
  <si>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</si>
  <si>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</si>
  <si>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</si>
  <si>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</si>
  <si>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</si>
  <si>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</si>
  <si>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</si>
  <si>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</si>
  <si>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</si>
  <si>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</si>
  <si>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</si>
  <si>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</si>
  <si>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</si>
  <si>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</si>
  <si>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</si>
  <si>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</si>
  <si>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</si>
  <si>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</si>
  <si>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</si>
  <si>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</si>
  <si>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</si>
  <si>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</si>
  <si>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</si>
  <si>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</si>
  <si>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</si>
  <si>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</si>
  <si>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</si>
  <si>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</si>
  <si>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</si>
  <si>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</si>
  <si>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</si>
  <si>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</si>
  <si>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</si>
  <si>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</si>
  <si>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</si>
  <si>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</si>
  <si>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</si>
  <si>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</si>
  <si>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</si>
  <si>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</si>
  <si>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</si>
  <si>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</si>
  <si>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</si>
  <si>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</si>
  <si>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</si>
  <si>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</si>
  <si>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</si>
  <si>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</si>
  <si>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</si>
  <si>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</si>
  <si>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</si>
  <si>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</si>
  <si>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</si>
  <si>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</si>
  <si>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</si>
  <si>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</si>
  <si>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</si>
  <si>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</si>
  <si>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</si>
  <si>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</si>
  <si>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</si>
  <si>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</si>
  <si>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</si>
  <si>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</si>
  <si>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</si>
  <si>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</si>
  <si>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</si>
  <si>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</si>
  <si>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</si>
  <si>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</si>
  <si>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</si>
  <si>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</si>
  <si>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</si>
  <si>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</si>
  <si>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</si>
  <si>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</si>
  <si>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</si>
  <si>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</si>
  <si>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</si>
  <si>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</si>
  <si>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</si>
  <si>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</si>
  <si>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</si>
  <si>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</si>
  <si>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</si>
  <si>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</si>
  <si>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</si>
  <si>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</si>
  <si>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</si>
  <si>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</si>
  <si>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</si>
  <si>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</si>
  <si>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</si>
  <si>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</si>
  <si>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</si>
  <si>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</si>
  <si>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</si>
  <si>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</si>
  <si>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</si>
  <si>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</si>
  <si>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</si>
  <si>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</si>
  <si>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</si>
  <si>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</si>
  <si>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</si>
  <si>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</si>
  <si>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</si>
  <si>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</si>
  <si>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</si>
  <si>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</si>
  <si>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</si>
  <si>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</si>
  <si>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</si>
  <si>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</si>
  <si>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</si>
  <si>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</si>
  <si>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</si>
  <si>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</si>
  <si>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</si>
  <si>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</si>
  <si>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</si>
  <si>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</si>
  <si>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</si>
  <si>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</si>
  <si>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</si>
  <si>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</si>
  <si>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</si>
  <si>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</si>
  <si>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</si>
  <si>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</si>
  <si>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</si>
  <si>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</si>
  <si>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</si>
  <si>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</si>
  <si>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</si>
  <si>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</si>
  <si>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</si>
  <si>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</si>
  <si>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</si>
  <si>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</si>
  <si>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</si>
  <si>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</si>
  <si>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</si>
  <si>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</si>
  <si>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</si>
  <si>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</si>
  <si>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</si>
  <si>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</si>
  <si>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</si>
  <si>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</si>
  <si>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</si>
  <si>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</si>
  <si>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</si>
  <si>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</si>
  <si>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</si>
  <si>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</si>
  <si>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</si>
  <si>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</si>
  <si>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</si>
  <si>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</si>
  <si>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</si>
  <si>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</si>
  <si>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</si>
  <si>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</si>
  <si>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</si>
  <si>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</si>
  <si>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</si>
  <si>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</si>
  <si>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</si>
  <si>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</si>
  <si>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</si>
  <si>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</si>
  <si>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</si>
  <si>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</si>
  <si>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</si>
  <si>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</si>
  <si>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</si>
  <si>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</si>
  <si>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</si>
  <si>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</si>
  <si>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</si>
  <si>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</si>
  <si>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</si>
  <si>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</si>
  <si>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</si>
  <si>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</si>
  <si>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</si>
  <si>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</si>
  <si>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</si>
  <si>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</si>
  <si>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</si>
  <si>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</si>
  <si>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</si>
  <si>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</si>
  <si>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</si>
  <si>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</si>
  <si>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</si>
  <si>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</si>
  <si>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</si>
  <si>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</si>
  <si>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</si>
  <si>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</si>
  <si>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</si>
  <si>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</si>
  <si>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</si>
  <si>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</si>
  <si>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</si>
  <si>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</si>
  <si>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</si>
  <si>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</si>
  <si>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</si>
  <si>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</si>
  <si>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</si>
  <si>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</si>
  <si>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</si>
  <si>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</si>
  <si>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</si>
  <si>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</si>
  <si>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</si>
  <si>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</si>
  <si>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</si>
  <si>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</si>
  <si>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</si>
  <si>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</si>
  <si>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</si>
  <si>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</si>
  <si>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</si>
  <si>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</si>
  <si>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</si>
  <si>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</si>
  <si>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</si>
  <si>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</si>
  <si>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</si>
  <si>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</si>
  <si>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</si>
  <si>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</si>
  <si>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</si>
  <si>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</si>
  <si>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</si>
  <si>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</si>
  <si>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</si>
  <si>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</si>
  <si>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</si>
  <si>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</si>
  <si>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</si>
  <si>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</si>
  <si>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</si>
  <si>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</si>
  <si>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</si>
  <si>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</si>
  <si>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</si>
  <si>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</si>
  <si>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</si>
  <si>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</si>
  <si>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</si>
  <si>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</si>
  <si>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</si>
  <si>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</si>
  <si>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</si>
  <si>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</si>
  <si>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</si>
  <si>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</si>
  <si>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</si>
  <si>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</si>
  <si>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</si>
  <si>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</si>
  <si>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</si>
  <si>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</si>
  <si>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</si>
  <si>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</si>
  <si>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</si>
  <si>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</si>
  <si>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</si>
  <si>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</si>
  <si>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</si>
  <si>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</si>
  <si>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</si>
  <si>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</si>
  <si>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</si>
  <si>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</si>
  <si>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</si>
  <si>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</si>
  <si>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</si>
  <si>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</si>
  <si>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</si>
  <si>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</si>
  <si>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</si>
  <si>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</si>
  <si>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</si>
  <si>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</si>
  <si>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</si>
  <si>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</si>
  <si>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</si>
  <si>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</si>
  <si>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</si>
  <si>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</si>
  <si>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</si>
  <si>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</si>
  <si>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</si>
  <si>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</si>
  <si>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</si>
  <si>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</si>
  <si>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</si>
  <si>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</si>
  <si>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</si>
  <si>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</si>
  <si>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</si>
  <si>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</si>
  <si>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</si>
  <si>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</si>
  <si>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</si>
  <si>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</si>
  <si>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</si>
  <si>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</si>
  <si>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</si>
  <si>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</si>
  <si>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</si>
  <si>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</si>
  <si>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</si>
  <si>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</si>
  <si>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</si>
  <si>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</si>
  <si>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</si>
  <si>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</si>
  <si>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</si>
  <si>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</si>
  <si>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</si>
  <si>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</si>
  <si>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</si>
  <si>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</si>
  <si>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</si>
  <si>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</si>
  <si>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</si>
  <si>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</si>
  <si>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</si>
  <si>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</si>
  <si>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</si>
  <si>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</si>
  <si>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</si>
  <si>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</si>
  <si>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</si>
  <si>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</si>
  <si>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</si>
  <si>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</si>
  <si>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</si>
  <si>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</si>
  <si>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</si>
  <si>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</si>
  <si>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</si>
  <si>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</si>
  <si>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</si>
  <si>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</si>
  <si>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</si>
  <si>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</si>
  <si>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</si>
  <si>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</si>
  <si>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</si>
  <si>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</si>
  <si>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</si>
  <si>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</si>
  <si>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</si>
  <si>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</si>
  <si>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</si>
  <si>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</si>
  <si>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</si>
  <si>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</si>
  <si>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</si>
  <si>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</si>
  <si>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</si>
  <si>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</si>
  <si>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</si>
  <si>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</si>
  <si>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</si>
  <si>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</si>
  <si>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</si>
  <si>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</si>
  <si>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</si>
  <si>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</si>
  <si>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</si>
  <si>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</si>
  <si>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</si>
  <si>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</si>
  <si>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</si>
  <si>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</si>
  <si>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</si>
  <si>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</si>
  <si>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</si>
  <si>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</si>
  <si>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</si>
  <si>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</si>
  <si>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</si>
  <si>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</si>
  <si>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</si>
  <si>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</si>
  <si>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</si>
  <si>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</si>
  <si>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</si>
  <si>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</si>
  <si>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ROSADO+STAND</t>
  </si>
  <si>
    <t>21-12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</si>
  <si>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</si>
  <si>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</si>
  <si>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</si>
  <si>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</si>
  <si>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</si>
  <si>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</si>
  <si>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</si>
  <si>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</si>
  <si>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</si>
  <si>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</si>
  <si>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</si>
  <si>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</si>
  <si>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</si>
  <si>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</si>
  <si>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</si>
  <si>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</si>
  <si>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</si>
  <si>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</si>
  <si>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</si>
  <si>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</si>
  <si>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</si>
  <si>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</si>
  <si>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</si>
  <si>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</si>
  <si>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</si>
  <si>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</si>
  <si>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</si>
  <si>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</si>
  <si>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</si>
  <si>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</si>
  <si>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</si>
  <si>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</si>
  <si>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</si>
  <si>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</si>
  <si>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</si>
  <si>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</si>
  <si>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</si>
  <si>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</si>
  <si>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</si>
  <si>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</si>
  <si>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</si>
  <si>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</si>
  <si>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</si>
  <si>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</si>
  <si>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</si>
  <si>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</si>
  <si>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</si>
  <si>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</si>
  <si>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</si>
  <si>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</si>
  <si>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</si>
  <si>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</si>
  <si>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</si>
  <si>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</si>
  <si>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</si>
  <si>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</si>
  <si>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</si>
  <si>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</si>
  <si>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</si>
  <si>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</si>
  <si>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</si>
  <si>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</si>
  <si>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</si>
  <si>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</si>
  <si>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</si>
  <si>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</si>
  <si>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</si>
  <si>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</si>
  <si>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</si>
  <si>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</si>
  <si>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</si>
  <si>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</si>
  <si>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</si>
  <si>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</si>
  <si>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</si>
  <si>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</si>
  <si>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</si>
  <si>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</si>
  <si>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</si>
  <si>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</si>
  <si>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</si>
  <si>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</si>
  <si>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</si>
  <si>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</si>
  <si>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</si>
  <si>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</si>
  <si>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</si>
  <si>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</si>
  <si>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</si>
  <si>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</si>
  <si>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</si>
  <si>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</si>
  <si>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</si>
  <si>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</si>
  <si>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</si>
  <si>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</si>
  <si>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</si>
  <si>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</si>
  <si>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</si>
  <si>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</si>
  <si>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</si>
  <si>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</si>
  <si>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</si>
  <si>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</si>
  <si>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</si>
  <si>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</si>
  <si>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</si>
  <si>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</si>
  <si>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</si>
  <si>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</si>
  <si>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</si>
  <si>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</si>
  <si>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</si>
  <si>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</si>
  <si>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</si>
  <si>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</si>
  <si>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</si>
  <si>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</si>
  <si>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</si>
  <si>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</si>
  <si>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</si>
  <si>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</si>
  <si>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</si>
  <si>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</si>
  <si>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</si>
  <si>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</si>
  <si>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</si>
  <si>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</si>
  <si>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</si>
  <si>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</si>
  <si>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</si>
  <si>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</si>
  <si>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</si>
  <si>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</si>
  <si>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</si>
  <si>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</si>
  <si>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</si>
  <si>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</si>
  <si>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</si>
  <si>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</si>
  <si>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</si>
  <si>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</si>
  <si>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</si>
  <si>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</si>
  <si>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</si>
  <si>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</si>
  <si>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</si>
  <si>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</si>
  <si>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</si>
  <si>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</si>
  <si>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</si>
  <si>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</si>
  <si>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</si>
  <si>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</si>
  <si>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</si>
  <si>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</si>
  <si>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</si>
  <si>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</si>
  <si>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</si>
  <si>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</si>
  <si>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</si>
  <si>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</si>
  <si>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</si>
  <si>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</si>
  <si>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</si>
  <si>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</si>
  <si>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</si>
  <si>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</si>
  <si>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</si>
  <si>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</si>
  <si>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</si>
  <si>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</si>
  <si>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</si>
  <si>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</si>
  <si>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</si>
  <si>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</si>
  <si>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</si>
  <si>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</si>
  <si>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</si>
  <si>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</si>
  <si>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</si>
  <si>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</si>
  <si>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</si>
  <si>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</si>
  <si>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</si>
  <si>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</si>
  <si>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</si>
  <si>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</si>
  <si>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</si>
  <si>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</si>
  <si>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</si>
  <si>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</si>
  <si>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</si>
  <si>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</si>
  <si>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</si>
  <si>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</si>
  <si>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</si>
  <si>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</si>
  <si>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</si>
  <si>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</si>
  <si>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</si>
  <si>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</si>
  <si>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</si>
  <si>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</si>
  <si>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</si>
  <si>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</si>
  <si>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</si>
  <si>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</si>
  <si>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</si>
  <si>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</si>
  <si>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</si>
  <si>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</si>
  <si>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</si>
  <si>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</si>
  <si>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</si>
  <si>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</si>
  <si>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</si>
  <si>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</si>
  <si>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</si>
  <si>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</si>
  <si>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</si>
  <si>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</si>
  <si>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</si>
  <si>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</si>
  <si>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</si>
  <si>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</si>
  <si>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</si>
  <si>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</si>
  <si>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</si>
  <si>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</si>
  <si>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</si>
  <si>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</si>
  <si>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</si>
  <si>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</si>
  <si>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</si>
  <si>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</si>
  <si>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</si>
  <si>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</si>
  <si>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</si>
  <si>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</si>
  <si>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</si>
  <si>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</si>
  <si>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</si>
  <si>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</si>
  <si>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</si>
  <si>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</si>
  <si>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</si>
  <si>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</si>
  <si>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</si>
  <si>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</si>
  <si>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</si>
  <si>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</si>
  <si>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</si>
  <si>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</si>
  <si>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</si>
  <si>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</si>
  <si>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</si>
  <si>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</si>
  <si>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</si>
  <si>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</si>
  <si>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</si>
  <si>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</si>
  <si>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</si>
  <si>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</si>
  <si>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</si>
  <si>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</si>
  <si>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</si>
  <si>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</si>
  <si>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</si>
  <si>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</si>
  <si>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</si>
  <si>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</si>
  <si>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</si>
  <si>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</si>
  <si>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</si>
  <si>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</si>
  <si>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</si>
  <si>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</si>
  <si>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</si>
  <si>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</si>
  <si>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</si>
  <si>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</si>
  <si>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</si>
  <si>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</si>
  <si>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</si>
  <si>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</si>
  <si>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</si>
  <si>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</si>
  <si>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</si>
  <si>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</si>
  <si>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</si>
  <si>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</si>
  <si>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</si>
  <si>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</si>
  <si>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</si>
  <si>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</si>
  <si>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</si>
  <si>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</si>
  <si>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</si>
  <si>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</si>
  <si>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</si>
  <si>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</si>
  <si>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</si>
  <si>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</si>
  <si>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</si>
  <si>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</si>
  <si>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</si>
  <si>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</si>
  <si>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</si>
  <si>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</si>
  <si>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</si>
  <si>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</si>
  <si>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</si>
  <si>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</si>
  <si>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</si>
  <si>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</si>
  <si>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</si>
  <si>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</si>
  <si>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</si>
  <si>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</si>
  <si>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</si>
  <si>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</si>
  <si>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</si>
  <si>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</si>
  <si>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</si>
  <si>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</si>
  <si>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</si>
  <si>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</si>
  <si>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</si>
  <si>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</si>
  <si>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</si>
  <si>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</si>
  <si>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</si>
  <si>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</si>
  <si>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</si>
  <si>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</si>
  <si>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</si>
  <si>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</si>
  <si>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</si>
  <si>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</si>
  <si>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</si>
  <si>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</si>
  <si>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</si>
  <si>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</si>
  <si>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</si>
  <si>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</si>
  <si>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</si>
  <si>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</si>
  <si>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</si>
  <si>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</si>
  <si>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</si>
  <si>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</si>
  <si>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</si>
  <si>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</si>
  <si>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</si>
  <si>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</si>
  <si>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</si>
  <si>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</si>
  <si>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</si>
  <si>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</si>
  <si>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</si>
  <si>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</si>
  <si>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</si>
  <si>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</si>
  <si>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</si>
  <si>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</si>
  <si>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</si>
  <si>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</si>
  <si>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</si>
  <si>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</si>
  <si>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</si>
  <si>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</si>
  <si>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</si>
  <si>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</si>
  <si>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</si>
  <si>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</si>
  <si>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</si>
  <si>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</si>
  <si>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</si>
  <si>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</si>
  <si>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</si>
  <si>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</si>
  <si>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</si>
  <si>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</si>
  <si>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</si>
  <si>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</si>
  <si>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</si>
  <si>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</si>
  <si>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</si>
  <si>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</si>
  <si>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</si>
  <si>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</si>
  <si>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</si>
  <si>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</si>
  <si>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</si>
  <si>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</si>
  <si>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</si>
  <si>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</si>
  <si>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</si>
  <si>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</si>
  <si>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</si>
  <si>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</si>
  <si>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</si>
  <si>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</si>
  <si>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</si>
  <si>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</si>
  <si>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</si>
  <si>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</si>
  <si>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</si>
  <si>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</si>
  <si>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</si>
  <si>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</si>
  <si>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</si>
  <si>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</si>
  <si>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</si>
  <si>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</si>
  <si>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</si>
  <si>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</si>
  <si>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</si>
  <si>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</si>
  <si>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</si>
  <si>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</si>
  <si>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</si>
  <si>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</si>
  <si>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</si>
  <si>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</si>
  <si>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</si>
  <si>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</si>
  <si>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</si>
  <si>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</si>
  <si>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</si>
  <si>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</si>
  <si>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</si>
  <si>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</si>
  <si>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</si>
  <si>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</si>
  <si>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</si>
  <si>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</si>
  <si>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</si>
  <si>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</si>
  <si>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</si>
  <si>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</si>
  <si>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</si>
  <si>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</si>
  <si>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</si>
  <si>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</si>
  <si>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</si>
  <si>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</si>
  <si>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</si>
  <si>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</si>
  <si>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</si>
  <si>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</si>
  <si>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</si>
  <si>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</si>
  <si>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</si>
  <si>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</si>
  <si>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</si>
  <si>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</si>
  <si>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</si>
  <si>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</si>
  <si>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</si>
  <si>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</si>
  <si>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</si>
  <si>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</si>
  <si>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</si>
  <si>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</si>
  <si>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</si>
  <si>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</si>
  <si>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</si>
  <si>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</si>
  <si>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</si>
  <si>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</si>
  <si>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</si>
  <si>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</si>
  <si>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</si>
  <si>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</si>
  <si>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</si>
  <si>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</si>
  <si>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</si>
  <si>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</si>
  <si>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</si>
  <si>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</si>
  <si>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</si>
  <si>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</si>
  <si>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</si>
  <si>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</si>
  <si>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</si>
  <si>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</si>
  <si>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</si>
  <si>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</si>
  <si>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</si>
  <si>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</si>
  <si>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</si>
  <si>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</si>
  <si>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</si>
  <si>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</si>
  <si>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</si>
  <si>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</si>
  <si>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</si>
  <si>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</si>
  <si>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</si>
  <si>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</si>
  <si>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</si>
  <si>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</si>
  <si>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</si>
  <si>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</si>
  <si>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</si>
  <si>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</si>
  <si>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</si>
  <si>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</si>
  <si>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</si>
  <si>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</si>
  <si>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</si>
  <si>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</si>
  <si>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</si>
  <si>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</si>
  <si>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</si>
  <si>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</si>
  <si>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</si>
  <si>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</si>
  <si>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</si>
  <si>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</si>
  <si>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</si>
  <si>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</si>
  <si>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</si>
  <si>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</si>
  <si>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</si>
  <si>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</si>
  <si>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</si>
  <si>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</si>
  <si>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</si>
  <si>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</si>
  <si>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</si>
  <si>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</si>
  <si>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</si>
  <si>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</si>
  <si>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</si>
  <si>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</si>
  <si>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</si>
  <si>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</si>
  <si>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</si>
  <si>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</si>
  <si>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</si>
  <si>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</si>
  <si>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</si>
  <si>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</si>
  <si>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</si>
  <si>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</si>
  <si>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</si>
  <si>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</si>
  <si>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</si>
  <si>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</si>
  <si>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</si>
  <si>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</si>
  <si>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</si>
  <si>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</si>
  <si>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</si>
  <si>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</si>
  <si>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</si>
  <si>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</si>
  <si>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</si>
  <si>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</si>
  <si>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</si>
  <si>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</si>
  <si>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</si>
  <si>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</si>
  <si>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</si>
  <si>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</si>
  <si>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</si>
  <si>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</si>
  <si>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</si>
  <si>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</si>
  <si>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</si>
  <si>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</si>
  <si>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</si>
  <si>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</si>
  <si>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</si>
  <si>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</si>
  <si>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</si>
  <si>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</si>
  <si>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</si>
  <si>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</si>
  <si>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</si>
  <si>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</si>
  <si>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</si>
  <si>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</si>
  <si>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</si>
  <si>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</si>
  <si>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</si>
  <si>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</si>
  <si>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</si>
  <si>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</si>
  <si>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</si>
  <si>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</si>
  <si>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</si>
  <si>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</si>
  <si>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</si>
  <si>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</si>
  <si>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</si>
  <si>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</si>
  <si>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</si>
  <si>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</si>
  <si>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</si>
  <si>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</si>
  <si>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</si>
  <si>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</si>
  <si>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</si>
  <si>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</si>
  <si>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</si>
  <si>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>59514036-2</t>
  </si>
  <si>
    <t xml:space="preserve"> 23-11-23</t>
  </si>
  <si>
    <t xml:space="preserve">JEFFERSON PORTILLA </t>
  </si>
  <si>
    <t xml:space="preserve">INALECSA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</si>
</sst>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[$$-300A]#,##0.00;[Red][$$-300A]\-#,##0.00"/>
    <numFmt numFmtId="171" formatCode="0\ %"/>
  </numFmts>
  <fonts count="29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1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1681A8"/>
      </patternFill>
    </fill>
    <fill>
      <patternFill patternType="solid">
        <fgColor rgb="FF31859C"/>
        <bgColor rgb="FF1681A8"/>
      </patternFill>
    </fill>
    <fill>
      <patternFill patternType="solid">
        <fgColor rgb="FFC4BD97"/>
        <bgColor rgb="FFC6C0C6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CD352"/>
        <bgColor rgb="FF92D050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4E3B5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4E3B5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65547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B6CDE6"/>
      </patternFill>
    </fill>
    <fill>
      <patternFill patternType="solid">
        <fgColor rgb="FF999999"/>
        <bgColor rgb="FFB3A2C7"/>
      </patternFill>
    </fill>
    <fill>
      <patternFill patternType="darkGray">
        <fgColor rgb="FFC6C0C6"/>
        <bgColor rgb="FFC4BD97"/>
      </patternFill>
    </fill>
    <fill>
      <patternFill patternType="solid">
        <fgColor rgb="FF00B0F0"/>
        <bgColor rgb="FF1681A8"/>
      </patternFill>
    </fill>
    <fill>
      <patternFill patternType="solid">
        <fgColor rgb="FF953735"/>
        <bgColor rgb="FF984807"/>
      </patternFill>
    </fill>
    <fill>
      <patternFill patternType="darkGray">
        <fgColor rgb="FF6A3392"/>
        <bgColor rgb="FF565547"/>
      </patternFill>
    </fill>
    <fill>
      <patternFill patternType="solid">
        <fgColor rgb="FF8DD22F"/>
        <bgColor rgb="FF92D05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6C0C6"/>
        <bgColor rgb="FFB6CDE6"/>
      </patternFill>
    </fill>
    <fill>
      <patternFill patternType="solid">
        <fgColor rgb="FF215968"/>
        <bgColor rgb="FF336093"/>
      </patternFill>
    </fill>
    <fill>
      <patternFill patternType="solid">
        <fgColor rgb="FFB6CDE6"/>
        <bgColor rgb="FFB7DEE8"/>
      </patternFill>
    </fill>
    <fill>
      <patternFill patternType="solid">
        <fgColor rgb="FF4F6228"/>
        <bgColor rgb="FF565547"/>
      </patternFill>
    </fill>
    <fill>
      <patternFill patternType="darkGray">
        <fgColor rgb="FF1681A8"/>
        <bgColor rgb="FF31859C"/>
      </patternFill>
    </fill>
    <fill>
      <patternFill patternType="solid">
        <fgColor rgb="FFCCD0A6"/>
        <bgColor rgb="FFDDD9C3"/>
      </patternFill>
    </fill>
    <fill>
      <patternFill patternType="solid">
        <fgColor rgb="FF4F81BD"/>
        <bgColor rgb="FF578FD5"/>
      </patternFill>
    </fill>
    <fill>
      <patternFill patternType="solid">
        <fgColor rgb="FF1681A8"/>
        <bgColor rgb="FF31859C"/>
      </patternFill>
    </fill>
    <fill>
      <patternFill patternType="solid">
        <fgColor rgb="FF984807"/>
        <bgColor rgb="FF953735"/>
      </patternFill>
    </fill>
    <fill>
      <patternFill patternType="mediumGray">
        <fgColor rgb="FF8DD22F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6A3392"/>
        <bgColor rgb="FF565547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8" fillId="0" borderId="0" applyBorder="0" applyProtection="0"/>
  </cellStyleXfs>
  <cellXfs count="38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2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3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4" borderId="2" xfId="0" applyFill="1" applyBorder="1"/>
    <xf numFmtId="0" fontId="0" fillId="35" borderId="2" xfId="0" applyFont="1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164" fontId="11" fillId="5" borderId="2" xfId="0" applyNumberFormat="1" applyFont="1" applyFill="1" applyBorder="1"/>
    <xf numFmtId="0" fontId="11" fillId="5" borderId="2" xfId="0" applyFont="1" applyFill="1" applyBorder="1"/>
    <xf numFmtId="0" fontId="12" fillId="5" borderId="5" xfId="0" applyFont="1" applyFill="1" applyBorder="1"/>
    <xf numFmtId="0" fontId="12" fillId="5" borderId="2" xfId="0" applyFont="1" applyFill="1" applyBorder="1"/>
    <xf numFmtId="165" fontId="11" fillId="5" borderId="6" xfId="0" applyNumberFormat="1" applyFont="1" applyFill="1" applyBorder="1"/>
    <xf numFmtId="166" fontId="3" fillId="5" borderId="6" xfId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4" fontId="0" fillId="5" borderId="2" xfId="0" applyNumberFormat="1" applyFont="1" applyFill="1" applyBorder="1" applyAlignment="1">
      <alignment horizontal="right"/>
    </xf>
    <xf numFmtId="0" fontId="7" fillId="5" borderId="5" xfId="0" applyFont="1" applyFill="1" applyBorder="1"/>
    <xf numFmtId="0" fontId="7" fillId="5" borderId="2" xfId="0" applyFont="1" applyFill="1" applyBorder="1" applyAlignment="1">
      <alignment horizontal="right" wrapText="1"/>
    </xf>
    <xf numFmtId="165" fontId="0" fillId="5" borderId="6" xfId="0" applyNumberFormat="1" applyFont="1" applyFill="1" applyBorder="1"/>
    <xf numFmtId="170" fontId="0" fillId="37" borderId="2" xfId="1" applyNumberFormat="1" applyFont="1" applyFill="1" applyBorder="1" applyAlignment="1" applyProtection="1"/>
    <xf numFmtId="164" fontId="0" fillId="5" borderId="2" xfId="0" applyNumberFormat="1" applyFont="1" applyFill="1" applyBorder="1"/>
    <xf numFmtId="165" fontId="0" fillId="5" borderId="6" xfId="0" applyNumberFormat="1" applyFill="1" applyBorder="1"/>
    <xf numFmtId="166" fontId="0" fillId="5" borderId="6" xfId="1" applyFont="1" applyFill="1" applyBorder="1" applyAlignment="1" applyProtection="1"/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8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1" borderId="2" xfId="1" applyNumberFormat="1" applyFont="1" applyFill="1" applyBorder="1" applyAlignment="1" applyProtection="1"/>
    <xf numFmtId="0" fontId="14" fillId="5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1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2" borderId="2" xfId="0" applyFill="1" applyBorder="1"/>
    <xf numFmtId="166" fontId="0" fillId="42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15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4" borderId="2" xfId="1" applyNumberFormat="1" applyFont="1" applyFill="1" applyBorder="1" applyAlignment="1" applyProtection="1"/>
    <xf numFmtId="0" fontId="0" fillId="35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2" borderId="0" xfId="0" applyFont="1" applyFill="1"/>
    <xf numFmtId="0" fontId="0" fillId="31" borderId="0" xfId="0" applyFont="1" applyFill="1"/>
    <xf numFmtId="0" fontId="10" fillId="42" borderId="0" xfId="0" applyFont="1" applyFill="1"/>
    <xf numFmtId="0" fontId="0" fillId="3" borderId="0" xfId="1" applyNumberFormat="1" applyFont="1" applyFill="1" applyBorder="1" applyAlignment="1" applyProtection="1"/>
    <xf numFmtId="0" fontId="0" fillId="42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2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29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5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6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31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3" borderId="5" xfId="0" applyFill="1" applyBorder="1"/>
    <xf numFmtId="165" fontId="16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1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7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6" fillId="9" borderId="2" xfId="0" applyNumberFormat="1" applyFont="1" applyFill="1" applyBorder="1"/>
    <xf numFmtId="165" fontId="16" fillId="9" borderId="0" xfId="0" applyNumberFormat="1" applyFont="1" applyFill="1"/>
    <xf numFmtId="0" fontId="0" fillId="48" borderId="2" xfId="0" applyFill="1" applyBorder="1" applyAlignment="1">
      <alignment horizontal="center"/>
    </xf>
    <xf numFmtId="171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165" fontId="17" fillId="0" borderId="0" xfId="0" applyNumberFormat="1" applyFont="1"/>
    <xf numFmtId="0" fontId="0" fillId="21" borderId="0" xfId="0" applyFont="1" applyFill="1"/>
    <xf numFmtId="0" fontId="0" fillId="42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7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0" fontId="0" fillId="46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164" fontId="17" fillId="5" borderId="2" xfId="0" applyNumberFormat="1" applyFont="1" applyFill="1" applyBorder="1" applyAlignment="1">
      <alignment horizontal="right"/>
    </xf>
    <xf numFmtId="0" fontId="17" fillId="5" borderId="2" xfId="0" applyFont="1" applyFill="1" applyBorder="1"/>
    <xf numFmtId="165" fontId="0" fillId="29" borderId="2" xfId="0" applyNumberFormat="1" applyFill="1" applyBorder="1"/>
    <xf numFmtId="0" fontId="0" fillId="41" borderId="2" xfId="0" applyFill="1" applyBorder="1" applyAlignment="1">
      <alignment horizontal="center"/>
    </xf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0" fontId="0" fillId="35" borderId="2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20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2" borderId="2" xfId="1" applyNumberFormat="1" applyFont="1" applyFill="1" applyBorder="1" applyAlignment="1" applyProtection="1"/>
    <xf numFmtId="166" fontId="10" fillId="52" borderId="2" xfId="0" applyNumberFormat="1" applyFont="1" applyFill="1" applyBorder="1"/>
    <xf numFmtId="0" fontId="0" fillId="53" borderId="2" xfId="0" applyFill="1" applyBorder="1"/>
    <xf numFmtId="0" fontId="0" fillId="32" borderId="2" xfId="0" applyFill="1" applyBorder="1"/>
    <xf numFmtId="0" fontId="0" fillId="54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3" fillId="0" borderId="0" xfId="0" applyFont="1"/>
    <xf numFmtId="0" fontId="19" fillId="0" borderId="0" xfId="0" applyFont="1"/>
    <xf numFmtId="0" fontId="21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2" fillId="0" borderId="0" xfId="0" applyFont="1" applyAlignment="1">
      <alignment horizontal="center"/>
    </xf>
    <xf numFmtId="0" fontId="22" fillId="0" borderId="1" xfId="0" applyFont="1" applyBorder="1"/>
    <xf numFmtId="0" fontId="23" fillId="5" borderId="10" xfId="0" applyFont="1" applyFill="1" applyBorder="1" applyAlignment="1">
      <alignment horizontal="left" vertical="center" wrapText="1" indent="1"/>
    </xf>
    <xf numFmtId="0" fontId="23" fillId="55" borderId="10" xfId="0" applyFont="1" applyFill="1" applyBorder="1" applyAlignment="1">
      <alignment horizontal="left" vertical="center" wrapText="1" indent="1"/>
    </xf>
    <xf numFmtId="0" fontId="23" fillId="56" borderId="10" xfId="0" applyFont="1" applyFill="1" applyBorder="1" applyAlignment="1">
      <alignment horizontal="left" vertical="center" wrapText="1" indent="1"/>
    </xf>
    <xf numFmtId="0" fontId="24" fillId="5" borderId="10" xfId="0" applyFont="1" applyFill="1" applyBorder="1" applyAlignment="1">
      <alignment horizontal="left" vertical="center" wrapText="1" indent="1"/>
    </xf>
    <xf numFmtId="0" fontId="24" fillId="55" borderId="10" xfId="0" applyFont="1" applyFill="1" applyBorder="1" applyAlignment="1">
      <alignment horizontal="left" vertical="center" wrapText="1" indent="1"/>
    </xf>
    <xf numFmtId="0" fontId="24" fillId="56" borderId="10" xfId="0" applyFont="1" applyFill="1" applyBorder="1" applyAlignment="1">
      <alignment horizontal="left" vertical="center" wrapText="1" indent="1"/>
    </xf>
    <xf numFmtId="0" fontId="24" fillId="3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0" fontId="25" fillId="55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2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4" borderId="0" xfId="0" applyNumberFormat="1" applyFont="1" applyFill="1"/>
    <xf numFmtId="167" fontId="0" fillId="39" borderId="2" xfId="0" applyNumberFormat="1" applyFill="1" applyBorder="1"/>
    <xf numFmtId="167" fontId="0" fillId="21" borderId="0" xfId="0" applyNumberFormat="1" applyFill="1"/>
    <xf numFmtId="167" fontId="20" fillId="9" borderId="0" xfId="0" applyNumberFormat="1" applyFont="1" applyFill="1"/>
    <xf numFmtId="0" fontId="27" fillId="9" borderId="0" xfId="0" applyFont="1" applyFill="1"/>
    <xf numFmtId="167" fontId="13" fillId="0" borderId="0" xfId="0" applyNumberFormat="1" applyFont="1"/>
    <xf numFmtId="0" fontId="0" fillId="57" borderId="2" xfId="0" applyFont="1" applyFill="1" applyBorder="1"/>
    <xf numFmtId="0" fontId="0" fillId="57" borderId="0" xfId="0" applyFill="1"/>
    <xf numFmtId="0" fontId="0" fillId="58" borderId="2" xfId="0" applyFont="1" applyFill="1" applyBorder="1"/>
    <xf numFmtId="0" fontId="0" fillId="59" borderId="2" xfId="0" applyNumberFormat="1" applyFill="1" applyBorder="1"/>
    <xf numFmtId="0" fontId="0" fillId="60" borderId="5" xfId="0" applyFill="1" applyBorder="1"/>
    <xf numFmtId="0" fontId="0" fillId="0" borderId="2" xfId="0" applyNumberFormat="1" applyFont="1" applyBorder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46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6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1681A8"/>
      <rgbColor rgb="FFC6C0C6"/>
      <rgbColor rgb="FF808080"/>
      <rgbColor rgb="FF8EB4E3"/>
      <rgbColor rgb="FF953735"/>
      <rgbColor rgb="FFFFFFDD"/>
      <rgbColor rgb="FFDBEEF4"/>
      <rgbColor rgb="FFCCD0A6"/>
      <rgbColor rgb="FFD99694"/>
      <rgbColor rgb="FF336093"/>
      <rgbColor rgb="FFC6D9F1"/>
      <rgbColor rgb="FFF2F2F2"/>
      <rgbColor rgb="FFB6CDE6"/>
      <rgbColor rgb="FFFCD5B5"/>
      <rgbColor rgb="FFB7DEE8"/>
      <rgbColor rgb="FF9CD352"/>
      <rgbColor rgb="FFDDD9C3"/>
      <rgbColor rgb="FF00B050"/>
      <rgbColor rgb="FFFDEADA"/>
      <rgbColor rgb="FF00B0F0"/>
      <rgbColor rgb="FFDCE6F2"/>
      <rgbColor rgb="FFD4E3B5"/>
      <rgbColor rgb="FFFFFF66"/>
      <rgbColor rgb="FF93CDDD"/>
      <rgbColor rgb="FFFF99FF"/>
      <rgbColor rgb="FFB3A2C7"/>
      <rgbColor rgb="FFFAC090"/>
      <rgbColor rgb="FF4F81BD"/>
      <rgbColor rgb="FF578FD5"/>
      <rgbColor rgb="FF8DD22F"/>
      <rgbColor rgb="FFFFC000"/>
      <rgbColor rgb="FFE46C0A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6A3392"/>
      <rgbColor rgb="FFC4BD97"/>
      <rgbColor rgb="FF5655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3" zoomScale="80" zoomScaleNormal="80" workbookViewId="0">
      <selection activeCell="K252" sqref="K252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59" t="s">
        <v>0</v>
      </c>
      <c r="E1" s="359"/>
      <c r="F1" s="359"/>
      <c r="G1" s="359"/>
      <c r="H1" s="2"/>
      <c r="I1" s="2"/>
      <c r="M1" s="1"/>
      <c r="N1" s="2"/>
      <c r="O1" s="2"/>
      <c r="P1" s="359" t="s">
        <v>1</v>
      </c>
      <c r="Q1" s="359"/>
      <c r="R1" s="359"/>
      <c r="S1" s="359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60" t="s">
        <v>65</v>
      </c>
      <c r="G55" s="360"/>
      <c r="H55" s="360"/>
      <c r="I55" s="360"/>
      <c r="J55" s="358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58"/>
      <c r="K56" s="8"/>
      <c r="M56" s="8"/>
      <c r="N56" s="8"/>
      <c r="O56" s="8"/>
      <c r="P56" s="8"/>
      <c r="Q56" s="8"/>
      <c r="R56" s="360" t="s">
        <v>65</v>
      </c>
      <c r="S56" s="360"/>
      <c r="T56" s="360"/>
      <c r="U56" s="360"/>
      <c r="V56" s="35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58"/>
      <c r="W57" s="8"/>
    </row>
    <row r="63" spans="1:23" ht="28.5" x14ac:dyDescent="0.45">
      <c r="A63" s="1"/>
      <c r="B63" s="2"/>
      <c r="C63" s="2"/>
      <c r="D63" s="359" t="s">
        <v>66</v>
      </c>
      <c r="E63" s="359"/>
      <c r="F63" s="359"/>
      <c r="G63" s="359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59" t="s">
        <v>67</v>
      </c>
      <c r="Q64" s="359"/>
      <c r="R64" s="359"/>
      <c r="S64" s="359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60" t="s">
        <v>65</v>
      </c>
      <c r="G117" s="360"/>
      <c r="H117" s="360"/>
      <c r="I117" s="360"/>
      <c r="J117" s="358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58"/>
      <c r="K118" s="8"/>
      <c r="M118" s="8"/>
      <c r="N118" s="8"/>
      <c r="O118" s="8"/>
      <c r="P118" s="8"/>
      <c r="Q118" s="8"/>
      <c r="R118" s="360" t="s">
        <v>65</v>
      </c>
      <c r="S118" s="360"/>
      <c r="T118" s="360"/>
      <c r="U118" s="360"/>
      <c r="V118" s="35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58"/>
      <c r="W119" s="8"/>
    </row>
    <row r="122" spans="1:36" ht="28.5" x14ac:dyDescent="0.45">
      <c r="A122" s="1"/>
      <c r="B122" s="2"/>
      <c r="C122" s="2"/>
      <c r="D122" s="359" t="s">
        <v>97</v>
      </c>
      <c r="E122" s="359"/>
      <c r="F122" s="359"/>
      <c r="G122" s="359"/>
      <c r="H122" s="2"/>
      <c r="I122" s="2"/>
      <c r="M122" s="1"/>
      <c r="N122" s="2"/>
      <c r="O122" s="2"/>
      <c r="P122" s="359" t="s">
        <v>98</v>
      </c>
      <c r="Q122" s="359"/>
      <c r="R122" s="359"/>
      <c r="S122" s="359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60" t="s">
        <v>65</v>
      </c>
      <c r="G175" s="360"/>
      <c r="H175" s="360"/>
      <c r="I175" s="360"/>
      <c r="J175" s="358">
        <f>I173-K172</f>
        <v>464.51000000000022</v>
      </c>
      <c r="K175" s="8"/>
      <c r="M175" s="8"/>
      <c r="N175" s="8"/>
      <c r="O175" s="8"/>
      <c r="P175" s="8"/>
      <c r="Q175" s="8"/>
      <c r="R175" s="360" t="s">
        <v>65</v>
      </c>
      <c r="S175" s="360"/>
      <c r="T175" s="360"/>
      <c r="U175" s="360"/>
      <c r="V175" s="35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5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58"/>
      <c r="W176" s="8"/>
    </row>
    <row r="180" spans="1:23" ht="28.5" x14ac:dyDescent="0.45">
      <c r="A180" s="1"/>
      <c r="B180" s="2"/>
      <c r="C180" s="2"/>
      <c r="D180" s="359" t="s">
        <v>120</v>
      </c>
      <c r="E180" s="359"/>
      <c r="F180" s="359"/>
      <c r="G180" s="359"/>
      <c r="H180" s="2"/>
      <c r="I180" s="2"/>
      <c r="M180" s="1"/>
      <c r="N180" s="2"/>
      <c r="O180" s="2"/>
      <c r="P180" s="359" t="s">
        <v>121</v>
      </c>
      <c r="Q180" s="359"/>
      <c r="R180" s="359"/>
      <c r="S180" s="359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60" t="s">
        <v>65</v>
      </c>
      <c r="G234" s="360"/>
      <c r="H234" s="360"/>
      <c r="I234" s="360"/>
      <c r="J234" s="358">
        <f>I232-K231</f>
        <v>183.42999999999984</v>
      </c>
      <c r="K234" s="8"/>
      <c r="M234" s="8"/>
      <c r="N234" s="8"/>
      <c r="O234" s="8"/>
      <c r="P234" s="8"/>
      <c r="Q234" s="8"/>
      <c r="R234" s="360" t="s">
        <v>65</v>
      </c>
      <c r="S234" s="360"/>
      <c r="T234" s="360"/>
      <c r="U234" s="360"/>
      <c r="V234" s="35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5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58"/>
      <c r="W235" s="8"/>
    </row>
    <row r="241" spans="1:23" ht="28.5" x14ac:dyDescent="0.45">
      <c r="A241" s="1"/>
      <c r="B241" s="2"/>
      <c r="C241" s="2"/>
      <c r="D241" s="359" t="s">
        <v>141</v>
      </c>
      <c r="E241" s="359"/>
      <c r="F241" s="359"/>
      <c r="G241" s="359"/>
      <c r="H241" s="2"/>
      <c r="I241" s="2"/>
      <c r="M241" s="1"/>
      <c r="N241" s="2"/>
      <c r="O241" s="2"/>
      <c r="P241" s="359" t="s">
        <v>142</v>
      </c>
      <c r="Q241" s="359"/>
      <c r="R241" s="359"/>
      <c r="S241" s="359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60" t="s">
        <v>65</v>
      </c>
      <c r="G295" s="360"/>
      <c r="H295" s="360"/>
      <c r="I295" s="360"/>
      <c r="J295" s="358">
        <f>I293-K292</f>
        <v>40.949999999999989</v>
      </c>
      <c r="K295" s="8"/>
      <c r="M295" s="8"/>
      <c r="N295" s="8"/>
      <c r="O295" s="8"/>
      <c r="P295" s="8"/>
      <c r="Q295" s="8"/>
      <c r="R295" s="360" t="s">
        <v>65</v>
      </c>
      <c r="S295" s="360"/>
      <c r="T295" s="360"/>
      <c r="U295" s="360"/>
      <c r="V295" s="35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5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58"/>
      <c r="W296" s="8"/>
    </row>
    <row r="301" spans="1:23" ht="28.5" x14ac:dyDescent="0.45">
      <c r="A301" s="1"/>
      <c r="B301" s="2"/>
      <c r="C301" s="2"/>
      <c r="D301" s="359" t="s">
        <v>146</v>
      </c>
      <c r="E301" s="359"/>
      <c r="F301" s="359"/>
      <c r="G301" s="359"/>
      <c r="H301" s="2"/>
      <c r="I301" s="2"/>
      <c r="M301" s="1"/>
      <c r="N301" s="2"/>
      <c r="O301" s="2"/>
      <c r="P301" s="359" t="s">
        <v>147</v>
      </c>
      <c r="Q301" s="359"/>
      <c r="R301" s="359"/>
      <c r="S301" s="359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60" t="s">
        <v>65</v>
      </c>
      <c r="G355" s="360"/>
      <c r="H355" s="360"/>
      <c r="I355" s="360"/>
      <c r="J355" s="358">
        <f>I353-K352</f>
        <v>8.1999999999999886</v>
      </c>
      <c r="K355" s="8"/>
      <c r="M355" s="8"/>
      <c r="N355" s="8"/>
      <c r="O355" s="8"/>
      <c r="P355" s="8"/>
      <c r="Q355" s="8"/>
      <c r="R355" s="360" t="s">
        <v>65</v>
      </c>
      <c r="S355" s="360"/>
      <c r="T355" s="360"/>
      <c r="U355" s="360"/>
      <c r="V355" s="35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5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58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C107" zoomScale="80" zoomScaleNormal="80" workbookViewId="0">
      <selection activeCell="T120" sqref="T120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65" t="s">
        <v>0</v>
      </c>
      <c r="D1" s="365"/>
      <c r="E1" s="365"/>
      <c r="N1" s="365" t="s">
        <v>1</v>
      </c>
      <c r="O1" s="365"/>
      <c r="P1" s="365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83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83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83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84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84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40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40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85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85"/>
      <c r="U16" s="8"/>
    </row>
    <row r="17" spans="1:32" x14ac:dyDescent="0.25">
      <c r="A17" s="7"/>
      <c r="B17" s="8"/>
      <c r="C17" s="8"/>
      <c r="D17" s="8"/>
      <c r="E17" s="8"/>
      <c r="F17" s="364" t="s">
        <v>65</v>
      </c>
      <c r="G17" s="364"/>
      <c r="H17" s="364"/>
      <c r="I17" s="364"/>
      <c r="J17" s="128">
        <f>G16-J15</f>
        <v>48.799999999999955</v>
      </c>
      <c r="L17" s="7"/>
      <c r="M17" s="8"/>
      <c r="N17" s="8"/>
      <c r="O17" s="8"/>
      <c r="P17" s="8"/>
      <c r="Q17" s="364" t="s">
        <v>65</v>
      </c>
      <c r="R17" s="364"/>
      <c r="S17" s="364"/>
      <c r="T17" s="364"/>
      <c r="U17" s="128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65" t="s">
        <v>66</v>
      </c>
      <c r="D24" s="365"/>
      <c r="E24" s="365"/>
      <c r="N24" s="365" t="s">
        <v>67</v>
      </c>
      <c r="O24" s="365"/>
      <c r="P24" s="365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85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40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40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85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85"/>
      <c r="U39" s="8"/>
    </row>
    <row r="40" spans="1:21" x14ac:dyDescent="0.25">
      <c r="A40" s="7"/>
      <c r="B40" s="8"/>
      <c r="C40" s="8"/>
      <c r="D40" s="8"/>
      <c r="E40" s="8"/>
      <c r="F40" s="364" t="s">
        <v>65</v>
      </c>
      <c r="G40" s="364"/>
      <c r="H40" s="364"/>
      <c r="I40" s="364"/>
      <c r="J40" s="128">
        <f>G39-J38</f>
        <v>8.7999999999999972</v>
      </c>
      <c r="L40" s="7"/>
      <c r="M40" s="8"/>
      <c r="N40" s="8"/>
      <c r="O40" s="8"/>
      <c r="P40" s="8"/>
      <c r="Q40" s="364" t="s">
        <v>65</v>
      </c>
      <c r="R40" s="364"/>
      <c r="S40" s="364"/>
      <c r="T40" s="364"/>
      <c r="U40" s="128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65" t="s">
        <v>191</v>
      </c>
      <c r="D48" s="365"/>
      <c r="E48" s="365"/>
      <c r="N48" s="365" t="s">
        <v>98</v>
      </c>
      <c r="O48" s="365"/>
      <c r="P48" s="365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40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40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85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85"/>
      <c r="U63" s="8"/>
    </row>
    <row r="64" spans="1:21" x14ac:dyDescent="0.25">
      <c r="A64" s="7"/>
      <c r="B64" s="8"/>
      <c r="C64" s="8"/>
      <c r="D64" s="8"/>
      <c r="E64" s="8"/>
      <c r="F64" s="364" t="s">
        <v>65</v>
      </c>
      <c r="G64" s="364"/>
      <c r="H64" s="364"/>
      <c r="I64" s="364"/>
      <c r="J64" s="128">
        <f>G63-J62</f>
        <v>35</v>
      </c>
      <c r="L64" s="7"/>
      <c r="M64" s="8"/>
      <c r="N64" s="8"/>
      <c r="O64" s="8"/>
      <c r="P64" s="8"/>
      <c r="Q64" s="364" t="s">
        <v>65</v>
      </c>
      <c r="R64" s="364"/>
      <c r="S64" s="364"/>
      <c r="T64" s="364"/>
      <c r="U64" s="128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65" t="s">
        <v>120</v>
      </c>
      <c r="D71" s="365"/>
      <c r="E71" s="365"/>
      <c r="N71" s="365" t="s">
        <v>121</v>
      </c>
      <c r="O71" s="365"/>
      <c r="P71" s="365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86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86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40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40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85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85"/>
      <c r="U86" s="8"/>
    </row>
    <row r="87" spans="1:21" x14ac:dyDescent="0.25">
      <c r="A87" s="7"/>
      <c r="B87" s="8"/>
      <c r="C87" s="8"/>
      <c r="D87" s="8"/>
      <c r="E87" s="8"/>
      <c r="F87" s="364" t="s">
        <v>65</v>
      </c>
      <c r="G87" s="364"/>
      <c r="H87" s="364"/>
      <c r="I87" s="364"/>
      <c r="J87" s="128">
        <f>G86-J85</f>
        <v>17.599999999999994</v>
      </c>
      <c r="L87" s="7"/>
      <c r="M87" s="8"/>
      <c r="N87" s="8"/>
      <c r="O87" s="8"/>
      <c r="P87" s="8"/>
      <c r="Q87" s="364" t="s">
        <v>65</v>
      </c>
      <c r="R87" s="364"/>
      <c r="S87" s="364"/>
      <c r="T87" s="364"/>
      <c r="U87" s="128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65" t="s">
        <v>141</v>
      </c>
      <c r="D95" s="365"/>
      <c r="E95" s="365"/>
      <c r="N95" s="365" t="s">
        <v>244</v>
      </c>
      <c r="O95" s="365"/>
      <c r="P95" s="365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41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40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40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85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85"/>
      <c r="U110" s="8"/>
    </row>
    <row r="111" spans="1:21" x14ac:dyDescent="0.25">
      <c r="A111" s="7"/>
      <c r="B111" s="8"/>
      <c r="C111" s="8"/>
      <c r="D111" s="8"/>
      <c r="E111" s="8"/>
      <c r="F111" s="364" t="s">
        <v>65</v>
      </c>
      <c r="G111" s="364"/>
      <c r="H111" s="364"/>
      <c r="I111" s="364"/>
      <c r="J111" s="128">
        <f>G110-J109</f>
        <v>8.5999999999999943</v>
      </c>
      <c r="L111" s="7"/>
      <c r="M111" s="8"/>
      <c r="N111" s="8"/>
      <c r="O111" s="8"/>
      <c r="P111" s="8"/>
      <c r="Q111" s="364" t="s">
        <v>65</v>
      </c>
      <c r="R111" s="364"/>
      <c r="S111" s="364"/>
      <c r="T111" s="364"/>
      <c r="U111" s="128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65" t="s">
        <v>597</v>
      </c>
      <c r="D118" s="365"/>
      <c r="E118" s="365"/>
      <c r="N118" s="365" t="s">
        <v>276</v>
      </c>
      <c r="O118" s="365"/>
      <c r="P118" s="365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87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356">
        <v>868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87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87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87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87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356">
        <v>868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87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356">
        <v>868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87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356">
        <v>868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87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87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40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40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85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85"/>
      <c r="U133" s="8"/>
    </row>
    <row r="134" spans="1:21" x14ac:dyDescent="0.25">
      <c r="A134" s="7"/>
      <c r="B134" s="8"/>
      <c r="C134" s="8"/>
      <c r="D134" s="8"/>
      <c r="E134" s="8"/>
      <c r="F134" s="364" t="s">
        <v>65</v>
      </c>
      <c r="G134" s="364"/>
      <c r="H134" s="364"/>
      <c r="I134" s="364"/>
      <c r="J134" s="128">
        <f>G133-J132</f>
        <v>52.799999999999955</v>
      </c>
      <c r="L134" s="7"/>
      <c r="M134" s="8"/>
      <c r="N134" s="8"/>
      <c r="O134" s="8"/>
      <c r="P134" s="8"/>
      <c r="Q134" s="364" t="s">
        <v>65</v>
      </c>
      <c r="R134" s="364"/>
      <c r="S134" s="364"/>
      <c r="T134" s="364"/>
      <c r="U134" s="128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R135" sqref="R135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59" t="s">
        <v>0</v>
      </c>
      <c r="E1" s="359"/>
      <c r="F1" s="359"/>
      <c r="G1" s="359"/>
      <c r="O1" s="359" t="s">
        <v>1</v>
      </c>
      <c r="P1" s="359"/>
      <c r="Q1" s="359"/>
      <c r="R1" s="359"/>
    </row>
    <row r="2" spans="1:21" x14ac:dyDescent="0.25">
      <c r="D2" s="359"/>
      <c r="E2" s="359"/>
      <c r="F2" s="359"/>
      <c r="G2" s="359"/>
      <c r="O2" s="359"/>
      <c r="P2" s="359"/>
      <c r="Q2" s="359"/>
      <c r="R2" s="359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64" t="s">
        <v>65</v>
      </c>
      <c r="G19" s="364"/>
      <c r="H19" s="364"/>
      <c r="I19" s="250">
        <f>G18-I17</f>
        <v>0</v>
      </c>
      <c r="L19" s="8"/>
      <c r="M19" s="8"/>
      <c r="N19" s="8"/>
      <c r="O19" s="8"/>
      <c r="P19" s="8"/>
      <c r="Q19" s="364" t="s">
        <v>65</v>
      </c>
      <c r="R19" s="364"/>
      <c r="S19" s="364"/>
      <c r="T19" s="250">
        <f>T18-U17</f>
        <v>15.5</v>
      </c>
    </row>
    <row r="23" spans="1:21" x14ac:dyDescent="0.25">
      <c r="D23" s="359" t="s">
        <v>66</v>
      </c>
      <c r="E23" s="359"/>
      <c r="F23" s="359"/>
      <c r="G23" s="359"/>
      <c r="O23" s="359" t="s">
        <v>67</v>
      </c>
      <c r="P23" s="359"/>
      <c r="Q23" s="359"/>
      <c r="R23" s="359"/>
    </row>
    <row r="24" spans="1:21" x14ac:dyDescent="0.25">
      <c r="D24" s="359"/>
      <c r="E24" s="359"/>
      <c r="F24" s="359"/>
      <c r="G24" s="359"/>
      <c r="O24" s="359"/>
      <c r="P24" s="359"/>
      <c r="Q24" s="359"/>
      <c r="R24" s="359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4" t="s">
        <v>65</v>
      </c>
      <c r="G41" s="364"/>
      <c r="H41" s="364"/>
      <c r="I41" s="250">
        <f>I40-J39</f>
        <v>15.5</v>
      </c>
      <c r="L41" s="8"/>
      <c r="M41" s="8"/>
      <c r="N41" s="8"/>
      <c r="O41" s="8"/>
      <c r="P41" s="8"/>
      <c r="Q41" s="364" t="s">
        <v>65</v>
      </c>
      <c r="R41" s="364"/>
      <c r="S41" s="364"/>
      <c r="T41" s="250">
        <f>R40-T39</f>
        <v>0</v>
      </c>
    </row>
    <row r="45" spans="1:21" x14ac:dyDescent="0.25">
      <c r="D45" s="359" t="s">
        <v>97</v>
      </c>
      <c r="E45" s="359"/>
      <c r="F45" s="359"/>
      <c r="G45" s="359"/>
      <c r="O45" s="359" t="s">
        <v>98</v>
      </c>
      <c r="P45" s="359"/>
      <c r="Q45" s="359"/>
      <c r="R45" s="359"/>
    </row>
    <row r="46" spans="1:21" x14ac:dyDescent="0.25">
      <c r="D46" s="359"/>
      <c r="E46" s="359"/>
      <c r="F46" s="359"/>
      <c r="G46" s="359"/>
      <c r="O46" s="359"/>
      <c r="P46" s="359"/>
      <c r="Q46" s="359"/>
      <c r="R46" s="359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4" t="s">
        <v>65</v>
      </c>
      <c r="G63" s="364"/>
      <c r="H63" s="364"/>
      <c r="I63" s="250">
        <f>G62-J61</f>
        <v>8.5999999999999943</v>
      </c>
      <c r="L63" s="8"/>
      <c r="M63" s="8"/>
      <c r="N63" s="8"/>
      <c r="O63" s="8"/>
      <c r="P63" s="8"/>
      <c r="Q63" s="364" t="s">
        <v>65</v>
      </c>
      <c r="R63" s="364"/>
      <c r="S63" s="364"/>
      <c r="T63" s="250">
        <f>R62-T61</f>
        <v>0</v>
      </c>
    </row>
    <row r="69" spans="1:22" x14ac:dyDescent="0.25">
      <c r="D69" s="359" t="s">
        <v>120</v>
      </c>
      <c r="E69" s="359"/>
      <c r="F69" s="359"/>
      <c r="G69" s="359"/>
      <c r="O69" s="359" t="s">
        <v>121</v>
      </c>
      <c r="P69" s="359"/>
      <c r="Q69" s="359"/>
      <c r="R69" s="359"/>
    </row>
    <row r="70" spans="1:22" x14ac:dyDescent="0.25">
      <c r="D70" s="359"/>
      <c r="E70" s="359"/>
      <c r="F70" s="359"/>
      <c r="G70" s="359"/>
      <c r="O70" s="359"/>
      <c r="P70" s="359"/>
      <c r="Q70" s="359"/>
      <c r="R70" s="359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4" t="s">
        <v>65</v>
      </c>
      <c r="G87" s="364"/>
      <c r="H87" s="364"/>
      <c r="I87" s="250">
        <f>G86-I85</f>
        <v>0</v>
      </c>
      <c r="L87" s="8"/>
      <c r="M87" s="8"/>
      <c r="N87" s="8"/>
      <c r="O87" s="8"/>
      <c r="P87" s="8"/>
      <c r="Q87" s="364" t="s">
        <v>65</v>
      </c>
      <c r="R87" s="364"/>
      <c r="S87" s="364"/>
      <c r="T87" s="250">
        <f>R86-U85</f>
        <v>35.800000000000011</v>
      </c>
    </row>
    <row r="92" spans="1:22" x14ac:dyDescent="0.25">
      <c r="D92" s="359" t="s">
        <v>141</v>
      </c>
      <c r="E92" s="359"/>
      <c r="F92" s="359"/>
      <c r="G92" s="359"/>
      <c r="O92" s="359" t="s">
        <v>244</v>
      </c>
      <c r="P92" s="359"/>
      <c r="Q92" s="359"/>
      <c r="R92" s="359"/>
    </row>
    <row r="93" spans="1:22" x14ac:dyDescent="0.25">
      <c r="D93" s="359"/>
      <c r="E93" s="359"/>
      <c r="F93" s="359"/>
      <c r="G93" s="359"/>
      <c r="O93" s="359"/>
      <c r="P93" s="359"/>
      <c r="Q93" s="359"/>
      <c r="R93" s="359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92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92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93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92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92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4" t="s">
        <v>65</v>
      </c>
      <c r="G110" s="364"/>
      <c r="H110" s="364"/>
      <c r="I110" s="250">
        <f>G109-J108</f>
        <v>36.300000000000011</v>
      </c>
      <c r="L110" s="8"/>
      <c r="M110" s="8"/>
      <c r="N110" s="8"/>
      <c r="O110" s="8"/>
      <c r="P110" s="8"/>
      <c r="Q110" s="364" t="s">
        <v>65</v>
      </c>
      <c r="R110" s="364"/>
      <c r="S110" s="364"/>
      <c r="T110" s="250">
        <f>R109-U108</f>
        <v>411.92000000000007</v>
      </c>
    </row>
    <row r="115" spans="1:21" x14ac:dyDescent="0.25">
      <c r="D115" s="359" t="s">
        <v>146</v>
      </c>
      <c r="E115" s="359"/>
      <c r="F115" s="359"/>
      <c r="G115" s="359"/>
      <c r="O115" s="359" t="s">
        <v>276</v>
      </c>
      <c r="P115" s="359"/>
      <c r="Q115" s="359"/>
      <c r="R115" s="359"/>
    </row>
    <row r="116" spans="1:21" x14ac:dyDescent="0.25">
      <c r="D116" s="359"/>
      <c r="E116" s="359"/>
      <c r="F116" s="359"/>
      <c r="G116" s="359"/>
      <c r="O116" s="359"/>
      <c r="P116" s="359"/>
      <c r="Q116" s="359"/>
      <c r="R116" s="359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354">
        <v>32413</v>
      </c>
      <c r="R118" s="10">
        <v>162</v>
      </c>
      <c r="S118" s="10"/>
      <c r="T118" s="294">
        <v>842</v>
      </c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354">
        <v>32782</v>
      </c>
      <c r="R119" s="10">
        <v>162</v>
      </c>
      <c r="S119" s="10"/>
      <c r="T119" s="294">
        <v>842</v>
      </c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354">
        <v>32783</v>
      </c>
      <c r="R120" s="10">
        <v>162</v>
      </c>
      <c r="S120" s="10"/>
      <c r="T120" s="294">
        <v>842</v>
      </c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354">
        <v>32813</v>
      </c>
      <c r="R121" s="10">
        <v>162</v>
      </c>
      <c r="S121" s="10"/>
      <c r="T121" s="294">
        <v>842</v>
      </c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354">
        <v>32816</v>
      </c>
      <c r="R122" s="10">
        <v>162</v>
      </c>
      <c r="S122" s="10"/>
      <c r="T122" s="294">
        <v>842</v>
      </c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354">
        <v>32839</v>
      </c>
      <c r="R123" s="10">
        <v>449.28</v>
      </c>
      <c r="S123" s="10"/>
      <c r="T123" s="294">
        <v>842</v>
      </c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354">
        <v>32889</v>
      </c>
      <c r="R124" s="10">
        <v>449.28</v>
      </c>
      <c r="S124" s="10"/>
      <c r="T124" s="294">
        <v>842</v>
      </c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354">
        <v>32935</v>
      </c>
      <c r="R125" s="10">
        <v>162</v>
      </c>
      <c r="S125" s="10"/>
      <c r="T125" s="294">
        <v>842</v>
      </c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352">
        <v>33139</v>
      </c>
      <c r="R126" s="10">
        <v>162</v>
      </c>
      <c r="S126" s="10"/>
      <c r="T126" s="355">
        <v>858</v>
      </c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352">
        <v>33242</v>
      </c>
      <c r="R127" s="10">
        <v>162</v>
      </c>
      <c r="S127" s="10"/>
      <c r="T127" s="355">
        <v>858</v>
      </c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352">
        <v>33360</v>
      </c>
      <c r="R128" s="10">
        <v>162</v>
      </c>
      <c r="S128" s="10"/>
      <c r="T128" s="355">
        <v>858</v>
      </c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352">
        <v>33357</v>
      </c>
      <c r="R129" s="10">
        <v>243</v>
      </c>
      <c r="S129" s="10"/>
      <c r="T129" s="355">
        <v>858</v>
      </c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352">
        <v>33501</v>
      </c>
      <c r="R130" s="10">
        <v>162</v>
      </c>
      <c r="S130" s="10"/>
      <c r="T130" s="355">
        <v>858</v>
      </c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352">
        <v>33521</v>
      </c>
      <c r="R131" s="10">
        <v>162</v>
      </c>
      <c r="S131" s="10"/>
      <c r="T131" s="355">
        <v>858</v>
      </c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352">
        <v>33522</v>
      </c>
      <c r="R132" s="10">
        <v>162</v>
      </c>
      <c r="S132" s="10"/>
      <c r="T132" s="355">
        <v>858</v>
      </c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352">
        <v>33542</v>
      </c>
      <c r="R133" s="10">
        <v>162</v>
      </c>
      <c r="S133" s="10"/>
      <c r="T133" s="355">
        <v>858</v>
      </c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352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3247.56</v>
      </c>
      <c r="S137" s="25">
        <f>SUM(S118:S130)</f>
        <v>0</v>
      </c>
      <c r="T137" s="25">
        <f>SUM(T118:T130)</f>
        <v>11026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89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3215.0843999999997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64" t="s">
        <v>65</v>
      </c>
      <c r="G139" s="364"/>
      <c r="H139" s="364"/>
      <c r="I139" s="250">
        <f>G138-J137</f>
        <v>778.39339999999993</v>
      </c>
      <c r="L139" s="8"/>
      <c r="M139" s="8"/>
      <c r="N139" s="8"/>
      <c r="O139" s="8"/>
      <c r="P139" s="8"/>
      <c r="Q139" s="364" t="s">
        <v>65</v>
      </c>
      <c r="R139" s="364"/>
      <c r="S139" s="364"/>
      <c r="T139" s="250">
        <f>R138-U137</f>
        <v>455.08439999999973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4" zoomScale="80" zoomScaleNormal="80" workbookViewId="0">
      <selection activeCell="P192" sqref="P192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68" t="s">
        <v>0</v>
      </c>
      <c r="D1" s="368"/>
      <c r="E1" s="368"/>
      <c r="M1" s="368" t="s">
        <v>1</v>
      </c>
      <c r="N1" s="368"/>
      <c r="O1" s="368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60" t="s">
        <v>65</v>
      </c>
      <c r="G28" s="360"/>
      <c r="H28" s="360"/>
      <c r="I28" s="250">
        <f>G27-I26</f>
        <v>97.199999999999818</v>
      </c>
      <c r="P28" s="360" t="s">
        <v>65</v>
      </c>
      <c r="Q28" s="360"/>
      <c r="R28" s="360"/>
      <c r="S28" s="250">
        <f>Q27-S26</f>
        <v>299</v>
      </c>
    </row>
    <row r="34" spans="1:28" ht="26.25" x14ac:dyDescent="0.4">
      <c r="C34" s="368" t="s">
        <v>66</v>
      </c>
      <c r="D34" s="368"/>
      <c r="E34" s="368"/>
      <c r="M34" s="368" t="s">
        <v>67</v>
      </c>
      <c r="N34" s="368"/>
      <c r="O34" s="368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60" t="s">
        <v>65</v>
      </c>
      <c r="G66" s="360"/>
      <c r="H66" s="360"/>
      <c r="I66" s="250">
        <f>G65-I64</f>
        <v>341</v>
      </c>
      <c r="P66" s="360" t="s">
        <v>65</v>
      </c>
      <c r="Q66" s="360"/>
      <c r="R66" s="360"/>
      <c r="S66" s="250">
        <f>Q65-S64</f>
        <v>176.10000000000036</v>
      </c>
    </row>
    <row r="70" spans="1:31" ht="26.25" x14ac:dyDescent="0.4">
      <c r="C70" s="368" t="s">
        <v>97</v>
      </c>
      <c r="D70" s="368"/>
      <c r="E70" s="368"/>
      <c r="M70" s="368" t="s">
        <v>98</v>
      </c>
      <c r="N70" s="368"/>
      <c r="O70" s="368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60" t="s">
        <v>65</v>
      </c>
      <c r="Q97" s="360"/>
      <c r="R97" s="360"/>
      <c r="S97" s="250">
        <f>Q96-S95</f>
        <v>204.5</v>
      </c>
    </row>
    <row r="98" spans="1:27" ht="15.75" x14ac:dyDescent="0.25">
      <c r="F98" s="360" t="s">
        <v>65</v>
      </c>
      <c r="G98" s="360"/>
      <c r="H98" s="360"/>
      <c r="I98" s="250">
        <f>G97-I96</f>
        <v>440.60000000000036</v>
      </c>
    </row>
    <row r="102" spans="1:27" ht="26.25" x14ac:dyDescent="0.4">
      <c r="M102" s="368" t="s">
        <v>121</v>
      </c>
      <c r="N102" s="368"/>
      <c r="O102" s="368"/>
      <c r="W102" s="369"/>
      <c r="X102" s="369"/>
      <c r="Y102" s="369"/>
    </row>
    <row r="103" spans="1:27" ht="26.25" x14ac:dyDescent="0.4">
      <c r="C103" s="368" t="s">
        <v>120</v>
      </c>
      <c r="D103" s="368"/>
      <c r="E103" s="368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70"/>
      <c r="Z115" s="370"/>
      <c r="AA115" s="295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60" t="s">
        <v>65</v>
      </c>
      <c r="Q138" s="360"/>
      <c r="R138" s="360"/>
      <c r="S138" s="250">
        <f>Q137-S136</f>
        <v>132</v>
      </c>
    </row>
    <row r="139" spans="1:19" ht="15.75" x14ac:dyDescent="0.25">
      <c r="F139" s="360" t="s">
        <v>65</v>
      </c>
      <c r="G139" s="360"/>
      <c r="H139" s="360"/>
      <c r="I139" s="250">
        <f>G138-I137</f>
        <v>400.60000000000036</v>
      </c>
    </row>
    <row r="143" spans="1:19" ht="26.25" x14ac:dyDescent="0.4">
      <c r="M143" s="368" t="s">
        <v>244</v>
      </c>
      <c r="N143" s="368"/>
      <c r="O143" s="368"/>
    </row>
    <row r="144" spans="1:19" ht="26.25" x14ac:dyDescent="0.4">
      <c r="C144" s="368" t="s">
        <v>141</v>
      </c>
      <c r="D144" s="368"/>
      <c r="E144" s="368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60" t="s">
        <v>65</v>
      </c>
      <c r="Q170" s="360"/>
      <c r="R170" s="360"/>
      <c r="S170" s="250">
        <f>Q169-S168</f>
        <v>233.89999999999964</v>
      </c>
    </row>
    <row r="171" spans="1:19" ht="15.75" x14ac:dyDescent="0.25">
      <c r="F171" s="360" t="s">
        <v>65</v>
      </c>
      <c r="G171" s="360"/>
      <c r="H171" s="360"/>
      <c r="I171" s="250">
        <f>G170-I169</f>
        <v>105</v>
      </c>
    </row>
    <row r="176" spans="1:19" ht="26.25" x14ac:dyDescent="0.4">
      <c r="M176" s="368" t="s">
        <v>276</v>
      </c>
      <c r="N176" s="368"/>
      <c r="O176" s="368"/>
    </row>
    <row r="177" spans="1:20" ht="26.25" x14ac:dyDescent="0.4">
      <c r="C177" s="368" t="s">
        <v>146</v>
      </c>
      <c r="D177" s="368"/>
      <c r="E177" s="368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96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96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97">
        <v>250</v>
      </c>
      <c r="S181" s="298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60" t="s">
        <v>65</v>
      </c>
      <c r="Q203" s="360"/>
      <c r="R203" s="360"/>
      <c r="S203" s="250">
        <f>Q202-S201</f>
        <v>73.200000000000045</v>
      </c>
    </row>
    <row r="204" spans="1:19" ht="15.75" x14ac:dyDescent="0.25">
      <c r="F204" s="360" t="s">
        <v>65</v>
      </c>
      <c r="G204" s="360"/>
      <c r="H204" s="360"/>
      <c r="I204" s="250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0" zoomScale="80" zoomScaleNormal="80" workbookViewId="0">
      <selection activeCell="T28" sqref="T28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59" t="s">
        <v>146</v>
      </c>
      <c r="E1" s="359"/>
      <c r="F1" s="359"/>
      <c r="G1" s="359"/>
      <c r="O1" s="359" t="s">
        <v>276</v>
      </c>
      <c r="P1" s="359"/>
      <c r="Q1" s="359"/>
      <c r="R1" s="359"/>
    </row>
    <row r="2" spans="1:22" x14ac:dyDescent="0.25">
      <c r="D2" s="359"/>
      <c r="E2" s="359"/>
      <c r="F2" s="359"/>
      <c r="G2" s="359"/>
      <c r="J2" t="s">
        <v>677</v>
      </c>
      <c r="O2" s="359"/>
      <c r="P2" s="359"/>
      <c r="Q2" s="359"/>
      <c r="R2" s="359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9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9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9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9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99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99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9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94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99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94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99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9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45">
        <v>7807026135</v>
      </c>
      <c r="G14" s="10">
        <v>140</v>
      </c>
      <c r="H14" s="10"/>
      <c r="I14" s="10">
        <v>130</v>
      </c>
      <c r="J14" s="294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9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94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9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99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9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99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9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9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1">
        <v>7807026377</v>
      </c>
      <c r="R21" s="10">
        <v>560</v>
      </c>
      <c r="S21" s="10"/>
      <c r="T21" s="10"/>
      <c r="U21" s="10">
        <v>520</v>
      </c>
      <c r="V21" s="300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1">
        <v>7807026413</v>
      </c>
      <c r="R22" s="10">
        <v>560</v>
      </c>
      <c r="S22" s="10"/>
      <c r="T22" s="10"/>
      <c r="U22" s="10">
        <v>520</v>
      </c>
      <c r="V22" s="300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1">
        <v>7807026435</v>
      </c>
      <c r="R23" s="10">
        <v>140</v>
      </c>
      <c r="S23" s="10"/>
      <c r="T23" s="10"/>
      <c r="U23" s="10">
        <v>130</v>
      </c>
      <c r="V23" s="300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1">
        <v>7807026437</v>
      </c>
      <c r="R24" s="10">
        <v>170</v>
      </c>
      <c r="S24" s="10"/>
      <c r="T24" s="10"/>
      <c r="U24" s="10">
        <v>160</v>
      </c>
      <c r="V24" s="300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1">
        <v>7807026469</v>
      </c>
      <c r="R25" s="10">
        <v>560</v>
      </c>
      <c r="S25" s="10"/>
      <c r="T25" s="10"/>
      <c r="U25" s="10">
        <v>520</v>
      </c>
      <c r="V25" s="301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1">
        <v>7807026514</v>
      </c>
      <c r="R26" s="10">
        <v>560</v>
      </c>
      <c r="S26" s="10"/>
      <c r="T26" s="10"/>
      <c r="U26" s="10">
        <v>520</v>
      </c>
      <c r="V26" s="301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1">
        <v>7820001217</v>
      </c>
      <c r="R27" s="10">
        <v>595</v>
      </c>
      <c r="S27" s="10"/>
      <c r="T27" s="10"/>
      <c r="U27" s="10">
        <v>550</v>
      </c>
      <c r="V27" s="301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1">
        <v>7820001217</v>
      </c>
      <c r="R28" s="10">
        <v>595</v>
      </c>
      <c r="S28" s="10"/>
      <c r="T28" s="10"/>
      <c r="U28" s="10">
        <v>520</v>
      </c>
      <c r="V28" s="301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1">
        <v>7807026581</v>
      </c>
      <c r="R29" s="10">
        <v>150</v>
      </c>
      <c r="S29" s="10"/>
      <c r="T29" s="10"/>
      <c r="U29" s="10">
        <v>140</v>
      </c>
      <c r="V29" s="302">
        <v>840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111">
        <v>7807026640</v>
      </c>
      <c r="R30" s="10">
        <v>560</v>
      </c>
      <c r="S30" s="10"/>
      <c r="T30" s="10"/>
      <c r="U30" s="10">
        <v>520</v>
      </c>
      <c r="V30" s="302">
        <v>840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111">
        <v>7807026612</v>
      </c>
      <c r="R31" s="10">
        <v>150</v>
      </c>
      <c r="S31" s="10"/>
      <c r="T31" s="10"/>
      <c r="U31" s="10">
        <v>140</v>
      </c>
      <c r="V31" s="302">
        <v>840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111">
        <v>7807026612</v>
      </c>
      <c r="R32" s="10">
        <v>150</v>
      </c>
      <c r="S32" s="10"/>
      <c r="T32" s="10"/>
      <c r="U32" s="10">
        <v>140</v>
      </c>
      <c r="V32" s="302">
        <v>840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111">
        <v>7807026634</v>
      </c>
      <c r="R33" s="10">
        <v>140</v>
      </c>
      <c r="S33" s="10"/>
      <c r="T33" s="10"/>
      <c r="U33" s="10">
        <v>130</v>
      </c>
      <c r="V33" s="302">
        <v>840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64" t="s">
        <v>65</v>
      </c>
      <c r="G36" s="364"/>
      <c r="H36" s="364"/>
      <c r="I36" s="250">
        <f>G35-I34</f>
        <v>305.39999999999964</v>
      </c>
      <c r="L36" s="8"/>
      <c r="M36" s="8"/>
      <c r="N36" s="8"/>
      <c r="O36" s="8"/>
      <c r="P36" s="8"/>
      <c r="Q36" s="364" t="s">
        <v>65</v>
      </c>
      <c r="R36" s="364"/>
      <c r="S36" s="364"/>
      <c r="T36" s="250">
        <f>T35-U34</f>
        <v>596.35000000000036</v>
      </c>
    </row>
    <row r="40" spans="1:22" x14ac:dyDescent="0.25">
      <c r="D40" s="359" t="s">
        <v>66</v>
      </c>
      <c r="E40" s="359"/>
      <c r="F40" s="359"/>
      <c r="G40" s="359"/>
      <c r="O40" s="359" t="s">
        <v>132</v>
      </c>
      <c r="P40" s="359"/>
      <c r="Q40" s="359"/>
      <c r="R40" s="359"/>
    </row>
    <row r="41" spans="1:22" x14ac:dyDescent="0.25">
      <c r="D41" s="359"/>
      <c r="E41" s="359"/>
      <c r="F41" s="359"/>
      <c r="G41" s="359"/>
      <c r="O41" s="359"/>
      <c r="P41" s="359"/>
      <c r="Q41" s="359"/>
      <c r="R41" s="359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64" t="s">
        <v>65</v>
      </c>
      <c r="G58" s="364"/>
      <c r="H58" s="364"/>
      <c r="I58" s="250">
        <f>I57-J56</f>
        <v>15.5</v>
      </c>
      <c r="L58" s="8"/>
      <c r="M58" s="8"/>
      <c r="N58" s="8"/>
      <c r="O58" s="8"/>
      <c r="P58" s="8"/>
      <c r="Q58" s="364" t="s">
        <v>65</v>
      </c>
      <c r="R58" s="364"/>
      <c r="S58" s="364"/>
      <c r="T58" s="250">
        <f>R57-T56</f>
        <v>0</v>
      </c>
    </row>
    <row r="62" spans="1:21" x14ac:dyDescent="0.25">
      <c r="D62" s="359" t="s">
        <v>97</v>
      </c>
      <c r="E62" s="359"/>
      <c r="F62" s="359"/>
      <c r="G62" s="359"/>
      <c r="O62" s="359" t="s">
        <v>98</v>
      </c>
      <c r="P62" s="359"/>
      <c r="Q62" s="359"/>
      <c r="R62" s="359"/>
    </row>
    <row r="63" spans="1:21" x14ac:dyDescent="0.25">
      <c r="D63" s="359"/>
      <c r="E63" s="359"/>
      <c r="F63" s="359"/>
      <c r="G63" s="359"/>
      <c r="O63" s="359"/>
      <c r="P63" s="359"/>
      <c r="Q63" s="359"/>
      <c r="R63" s="359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64" t="s">
        <v>65</v>
      </c>
      <c r="G80" s="364"/>
      <c r="H80" s="364"/>
      <c r="I80" s="250">
        <f>G79-J78</f>
        <v>8.5999999999999943</v>
      </c>
      <c r="L80" s="8"/>
      <c r="M80" s="8"/>
      <c r="N80" s="8"/>
      <c r="O80" s="8"/>
      <c r="P80" s="8"/>
      <c r="Q80" s="364" t="s">
        <v>65</v>
      </c>
      <c r="R80" s="364"/>
      <c r="S80" s="364"/>
      <c r="T80" s="250">
        <f>R79-T78</f>
        <v>0</v>
      </c>
    </row>
    <row r="86" spans="1:22" x14ac:dyDescent="0.25">
      <c r="D86" s="359" t="s">
        <v>120</v>
      </c>
      <c r="E86" s="359"/>
      <c r="F86" s="359"/>
      <c r="G86" s="359"/>
      <c r="O86" s="359" t="s">
        <v>121</v>
      </c>
      <c r="P86" s="359"/>
      <c r="Q86" s="359"/>
      <c r="R86" s="359"/>
    </row>
    <row r="87" spans="1:22" x14ac:dyDescent="0.25">
      <c r="D87" s="359"/>
      <c r="E87" s="359"/>
      <c r="F87" s="359"/>
      <c r="G87" s="359"/>
      <c r="O87" s="359"/>
      <c r="P87" s="359"/>
      <c r="Q87" s="359"/>
      <c r="R87" s="359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88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88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89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64" t="s">
        <v>65</v>
      </c>
      <c r="G104" s="364"/>
      <c r="H104" s="364"/>
      <c r="I104" s="250">
        <f>G103-I102</f>
        <v>0</v>
      </c>
      <c r="L104" s="8"/>
      <c r="M104" s="8"/>
      <c r="N104" s="8"/>
      <c r="O104" s="8"/>
      <c r="P104" s="8"/>
      <c r="Q104" s="364" t="s">
        <v>65</v>
      </c>
      <c r="R104" s="364"/>
      <c r="S104" s="364"/>
      <c r="T104" s="250">
        <f>R103-U102</f>
        <v>35.800000000000011</v>
      </c>
    </row>
    <row r="109" spans="1:22" x14ac:dyDescent="0.25">
      <c r="D109" s="359" t="s">
        <v>141</v>
      </c>
      <c r="E109" s="359"/>
      <c r="F109" s="359"/>
      <c r="G109" s="359"/>
      <c r="O109" s="359" t="s">
        <v>244</v>
      </c>
      <c r="P109" s="359"/>
      <c r="Q109" s="359"/>
      <c r="R109" s="359"/>
    </row>
    <row r="110" spans="1:22" x14ac:dyDescent="0.25">
      <c r="D110" s="359"/>
      <c r="E110" s="359"/>
      <c r="F110" s="359"/>
      <c r="G110" s="359"/>
      <c r="O110" s="359"/>
      <c r="P110" s="359"/>
      <c r="Q110" s="359"/>
      <c r="R110" s="359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90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90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90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91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92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92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92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698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64" t="s">
        <v>65</v>
      </c>
      <c r="G127" s="364"/>
      <c r="H127" s="364"/>
      <c r="I127" s="250">
        <f>G126-J125</f>
        <v>36.300000000000011</v>
      </c>
      <c r="L127" s="8"/>
      <c r="M127" s="8"/>
      <c r="N127" s="8"/>
      <c r="O127" s="8"/>
      <c r="P127" s="8"/>
      <c r="Q127" s="364" t="s">
        <v>65</v>
      </c>
      <c r="R127" s="364"/>
      <c r="S127" s="364"/>
      <c r="T127" s="250">
        <f>R126-U125</f>
        <v>949.67000000000007</v>
      </c>
    </row>
    <row r="132" spans="1:21" x14ac:dyDescent="0.25">
      <c r="D132" s="359" t="s">
        <v>146</v>
      </c>
      <c r="E132" s="359"/>
      <c r="F132" s="359"/>
      <c r="G132" s="359"/>
      <c r="O132" s="359" t="s">
        <v>276</v>
      </c>
      <c r="P132" s="359"/>
      <c r="Q132" s="359"/>
      <c r="R132" s="359"/>
    </row>
    <row r="133" spans="1:21" x14ac:dyDescent="0.25">
      <c r="D133" s="359"/>
      <c r="E133" s="359"/>
      <c r="F133" s="359"/>
      <c r="G133" s="359"/>
      <c r="O133" s="359"/>
      <c r="P133" s="359"/>
      <c r="Q133" s="359"/>
      <c r="R133" s="359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64" t="s">
        <v>65</v>
      </c>
      <c r="G150" s="364"/>
      <c r="H150" s="364"/>
      <c r="I150" s="250">
        <f>G149-I148</f>
        <v>0</v>
      </c>
      <c r="L150" s="8"/>
      <c r="M150" s="8"/>
      <c r="N150" s="8"/>
      <c r="O150" s="8"/>
      <c r="P150" s="8"/>
      <c r="Q150" s="364" t="s">
        <v>65</v>
      </c>
      <c r="R150" s="364"/>
      <c r="S150" s="364"/>
      <c r="T150" s="250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S12" sqref="S1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59" t="s">
        <v>146</v>
      </c>
      <c r="E1" s="359"/>
      <c r="F1" s="359"/>
      <c r="G1" s="359"/>
      <c r="O1" s="359" t="s">
        <v>276</v>
      </c>
      <c r="P1" s="359"/>
      <c r="Q1" s="359"/>
      <c r="R1" s="359"/>
    </row>
    <row r="2" spans="1:21" x14ac:dyDescent="0.25">
      <c r="D2" s="359"/>
      <c r="E2" s="359"/>
      <c r="F2" s="359"/>
      <c r="G2" s="359"/>
      <c r="O2" s="359"/>
      <c r="P2" s="359"/>
      <c r="Q2" s="359"/>
      <c r="R2" s="359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699</v>
      </c>
      <c r="E4" s="8" t="s">
        <v>700</v>
      </c>
      <c r="F4" s="8"/>
      <c r="G4" s="10">
        <v>180</v>
      </c>
      <c r="H4" s="10"/>
      <c r="I4" s="10">
        <v>160</v>
      </c>
      <c r="J4" s="303">
        <v>814</v>
      </c>
      <c r="L4" s="7" t="s">
        <v>302</v>
      </c>
      <c r="M4" s="8" t="s">
        <v>92</v>
      </c>
      <c r="N4" s="8" t="s">
        <v>75</v>
      </c>
      <c r="O4" s="8" t="s">
        <v>699</v>
      </c>
      <c r="P4" s="8" t="s">
        <v>325</v>
      </c>
      <c r="Q4" s="8">
        <v>839</v>
      </c>
      <c r="R4" s="55">
        <v>680</v>
      </c>
      <c r="S4" s="10"/>
      <c r="T4" s="10"/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699</v>
      </c>
      <c r="E5" s="8" t="s">
        <v>700</v>
      </c>
      <c r="F5" s="8"/>
      <c r="G5" s="10">
        <v>180</v>
      </c>
      <c r="H5" s="10"/>
      <c r="I5" s="10">
        <v>160</v>
      </c>
      <c r="J5" s="303">
        <v>814</v>
      </c>
      <c r="L5" s="7" t="s">
        <v>304</v>
      </c>
      <c r="M5" s="8" t="s">
        <v>92</v>
      </c>
      <c r="N5" s="8" t="s">
        <v>75</v>
      </c>
      <c r="O5" s="8" t="s">
        <v>699</v>
      </c>
      <c r="P5" s="8" t="s">
        <v>551</v>
      </c>
      <c r="Q5" s="8">
        <v>839</v>
      </c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699</v>
      </c>
      <c r="E6" s="8" t="s">
        <v>700</v>
      </c>
      <c r="F6" s="8">
        <v>139373</v>
      </c>
      <c r="G6" s="10">
        <v>180</v>
      </c>
      <c r="H6" s="10"/>
      <c r="I6" s="10">
        <v>160</v>
      </c>
      <c r="J6" s="303">
        <v>814</v>
      </c>
      <c r="L6" s="7" t="s">
        <v>304</v>
      </c>
      <c r="M6" s="8" t="s">
        <v>143</v>
      </c>
      <c r="N6" s="8" t="s">
        <v>37</v>
      </c>
      <c r="O6" s="8" t="s">
        <v>699</v>
      </c>
      <c r="P6" s="8" t="s">
        <v>551</v>
      </c>
      <c r="Q6" s="8">
        <v>839</v>
      </c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699</v>
      </c>
      <c r="E7" s="8" t="s">
        <v>700</v>
      </c>
      <c r="F7" s="8"/>
      <c r="G7" s="10">
        <v>180</v>
      </c>
      <c r="H7" s="10"/>
      <c r="I7" s="10">
        <v>160</v>
      </c>
      <c r="J7" s="303">
        <v>814</v>
      </c>
      <c r="L7" s="7">
        <v>45655</v>
      </c>
      <c r="M7" s="8" t="s">
        <v>92</v>
      </c>
      <c r="N7" s="8" t="s">
        <v>75</v>
      </c>
      <c r="O7" s="8" t="s">
        <v>699</v>
      </c>
      <c r="P7" s="8" t="s">
        <v>551</v>
      </c>
      <c r="Q7" s="8">
        <v>839</v>
      </c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699</v>
      </c>
      <c r="P8" s="8" t="s">
        <v>551</v>
      </c>
      <c r="Q8" s="8">
        <v>839</v>
      </c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699</v>
      </c>
      <c r="P9" s="8" t="s">
        <v>551</v>
      </c>
      <c r="Q9" s="8">
        <v>839</v>
      </c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1580</v>
      </c>
      <c r="S17" s="25">
        <f>SUM(S4:S16)</f>
        <v>0</v>
      </c>
      <c r="T17" s="25">
        <f>SUM(T4:T16)</f>
        <v>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1564.2</v>
      </c>
      <c r="S18" s="8"/>
      <c r="T18" s="10">
        <f>R18-S17</f>
        <v>1564.2</v>
      </c>
      <c r="U18" s="8"/>
    </row>
    <row r="19" spans="1:21" ht="15.75" x14ac:dyDescent="0.25">
      <c r="A19" s="8"/>
      <c r="B19" s="8"/>
      <c r="C19" s="8"/>
      <c r="D19" s="8"/>
      <c r="E19" s="8"/>
      <c r="F19" s="364" t="s">
        <v>65</v>
      </c>
      <c r="G19" s="364"/>
      <c r="H19" s="364"/>
      <c r="I19" s="250">
        <f>G18-I17</f>
        <v>72.799999999999955</v>
      </c>
      <c r="L19" s="8"/>
      <c r="M19" s="8"/>
      <c r="N19" s="8"/>
      <c r="O19" s="8"/>
      <c r="P19" s="8"/>
      <c r="Q19" s="364" t="s">
        <v>65</v>
      </c>
      <c r="R19" s="364"/>
      <c r="S19" s="364"/>
      <c r="T19" s="250">
        <f>T18-U17</f>
        <v>164.20000000000005</v>
      </c>
    </row>
    <row r="23" spans="1:21" x14ac:dyDescent="0.25">
      <c r="D23" s="359" t="s">
        <v>66</v>
      </c>
      <c r="E23" s="359"/>
      <c r="F23" s="359"/>
      <c r="G23" s="359"/>
      <c r="O23" s="359" t="s">
        <v>67</v>
      </c>
      <c r="P23" s="359"/>
      <c r="Q23" s="359"/>
      <c r="R23" s="359"/>
    </row>
    <row r="24" spans="1:21" x14ac:dyDescent="0.25">
      <c r="D24" s="359"/>
      <c r="E24" s="359"/>
      <c r="F24" s="359"/>
      <c r="G24" s="359"/>
      <c r="O24" s="359"/>
      <c r="P24" s="359"/>
      <c r="Q24" s="359"/>
      <c r="R24" s="359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64" t="s">
        <v>65</v>
      </c>
      <c r="G41" s="364"/>
      <c r="H41" s="364"/>
      <c r="I41" s="250">
        <f>I40-J39</f>
        <v>0</v>
      </c>
      <c r="L41" s="8"/>
      <c r="M41" s="8"/>
      <c r="N41" s="8"/>
      <c r="O41" s="8"/>
      <c r="P41" s="8"/>
      <c r="Q41" s="364" t="s">
        <v>65</v>
      </c>
      <c r="R41" s="364"/>
      <c r="S41" s="364"/>
      <c r="T41" s="250">
        <f>R40-T39</f>
        <v>0</v>
      </c>
    </row>
    <row r="45" spans="1:21" x14ac:dyDescent="0.25">
      <c r="D45" s="359" t="s">
        <v>97</v>
      </c>
      <c r="E45" s="359"/>
      <c r="F45" s="359"/>
      <c r="G45" s="359"/>
      <c r="O45" s="359" t="s">
        <v>98</v>
      </c>
      <c r="P45" s="359"/>
      <c r="Q45" s="359"/>
      <c r="R45" s="359"/>
    </row>
    <row r="46" spans="1:21" x14ac:dyDescent="0.25">
      <c r="D46" s="359"/>
      <c r="E46" s="359"/>
      <c r="F46" s="359"/>
      <c r="G46" s="359"/>
      <c r="O46" s="359"/>
      <c r="P46" s="359"/>
      <c r="Q46" s="359"/>
      <c r="R46" s="359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64" t="s">
        <v>65</v>
      </c>
      <c r="G63" s="364"/>
      <c r="H63" s="364"/>
      <c r="I63" s="250">
        <f>G62-J61</f>
        <v>8.5999999999999943</v>
      </c>
      <c r="L63" s="8"/>
      <c r="M63" s="8"/>
      <c r="N63" s="8"/>
      <c r="O63" s="8"/>
      <c r="P63" s="8"/>
      <c r="Q63" s="364" t="s">
        <v>65</v>
      </c>
      <c r="R63" s="364"/>
      <c r="S63" s="364"/>
      <c r="T63" s="250">
        <f>R62-T61</f>
        <v>0</v>
      </c>
    </row>
    <row r="69" spans="1:22" x14ac:dyDescent="0.25">
      <c r="D69" s="359" t="s">
        <v>120</v>
      </c>
      <c r="E69" s="359"/>
      <c r="F69" s="359"/>
      <c r="G69" s="359"/>
      <c r="O69" s="359" t="s">
        <v>121</v>
      </c>
      <c r="P69" s="359"/>
      <c r="Q69" s="359"/>
      <c r="R69" s="359"/>
    </row>
    <row r="70" spans="1:22" x14ac:dyDescent="0.25">
      <c r="D70" s="359"/>
      <c r="E70" s="359"/>
      <c r="F70" s="359"/>
      <c r="G70" s="359"/>
      <c r="O70" s="359"/>
      <c r="P70" s="359"/>
      <c r="Q70" s="359"/>
      <c r="R70" s="359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8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8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8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64" t="s">
        <v>65</v>
      </c>
      <c r="G87" s="364"/>
      <c r="H87" s="364"/>
      <c r="I87" s="250">
        <f>G86-I85</f>
        <v>0</v>
      </c>
      <c r="L87" s="8"/>
      <c r="M87" s="8"/>
      <c r="N87" s="8"/>
      <c r="O87" s="8"/>
      <c r="P87" s="8"/>
      <c r="Q87" s="364" t="s">
        <v>65</v>
      </c>
      <c r="R87" s="364"/>
      <c r="S87" s="364"/>
      <c r="T87" s="250">
        <f>R86-U85</f>
        <v>35.800000000000011</v>
      </c>
    </row>
    <row r="92" spans="1:22" x14ac:dyDescent="0.25">
      <c r="D92" s="359" t="s">
        <v>141</v>
      </c>
      <c r="E92" s="359"/>
      <c r="F92" s="359"/>
      <c r="G92" s="359"/>
      <c r="O92" s="359" t="s">
        <v>244</v>
      </c>
      <c r="P92" s="359"/>
      <c r="Q92" s="359"/>
      <c r="R92" s="359"/>
    </row>
    <row r="93" spans="1:22" x14ac:dyDescent="0.25">
      <c r="D93" s="359"/>
      <c r="E93" s="359"/>
      <c r="F93" s="359"/>
      <c r="G93" s="359"/>
      <c r="O93" s="359"/>
      <c r="P93" s="359"/>
      <c r="Q93" s="359"/>
      <c r="R93" s="359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9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9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9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9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9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9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9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64" t="s">
        <v>65</v>
      </c>
      <c r="G110" s="364"/>
      <c r="H110" s="364"/>
      <c r="I110" s="250">
        <f>G109-J108</f>
        <v>36.300000000000011</v>
      </c>
      <c r="L110" s="8"/>
      <c r="M110" s="8"/>
      <c r="N110" s="8"/>
      <c r="O110" s="8"/>
      <c r="P110" s="8"/>
      <c r="Q110" s="364" t="s">
        <v>65</v>
      </c>
      <c r="R110" s="364"/>
      <c r="S110" s="364"/>
      <c r="T110" s="250">
        <f>R109-U108</f>
        <v>949.67000000000007</v>
      </c>
    </row>
    <row r="115" spans="1:21" x14ac:dyDescent="0.25">
      <c r="D115" s="359" t="s">
        <v>146</v>
      </c>
      <c r="E115" s="359"/>
      <c r="F115" s="359"/>
      <c r="G115" s="359"/>
      <c r="O115" s="359" t="s">
        <v>276</v>
      </c>
      <c r="P115" s="359"/>
      <c r="Q115" s="359"/>
      <c r="R115" s="359"/>
    </row>
    <row r="116" spans="1:21" x14ac:dyDescent="0.25">
      <c r="D116" s="359"/>
      <c r="E116" s="359"/>
      <c r="F116" s="359"/>
      <c r="G116" s="359"/>
      <c r="O116" s="359"/>
      <c r="P116" s="359"/>
      <c r="Q116" s="359"/>
      <c r="R116" s="359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64" t="s">
        <v>65</v>
      </c>
      <c r="G133" s="364"/>
      <c r="H133" s="364"/>
      <c r="I133" s="250">
        <f>G132-I131</f>
        <v>0</v>
      </c>
      <c r="L133" s="8"/>
      <c r="M133" s="8"/>
      <c r="N133" s="8"/>
      <c r="O133" s="8"/>
      <c r="P133" s="8"/>
      <c r="Q133" s="364" t="s">
        <v>65</v>
      </c>
      <c r="R133" s="364"/>
      <c r="S133" s="364"/>
      <c r="T133" s="250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71" t="s">
        <v>0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304" t="s">
        <v>400</v>
      </c>
      <c r="U2" s="4" t="s">
        <v>701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702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703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704</v>
      </c>
      <c r="D4" s="8" t="s">
        <v>702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703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704</v>
      </c>
      <c r="D5" s="8" t="s">
        <v>702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703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704</v>
      </c>
      <c r="D6" s="8" t="s">
        <v>702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705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703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704</v>
      </c>
      <c r="D7" s="8" t="s">
        <v>702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706</v>
      </c>
      <c r="P7" s="8" t="s">
        <v>16</v>
      </c>
      <c r="Q7" s="8"/>
      <c r="R7" s="31">
        <v>80</v>
      </c>
      <c r="S7" s="8">
        <v>477</v>
      </c>
      <c r="T7" s="31" t="s">
        <v>707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704</v>
      </c>
      <c r="D8" s="8" t="s">
        <v>702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706</v>
      </c>
      <c r="P8" s="8" t="s">
        <v>72</v>
      </c>
      <c r="Q8" s="8"/>
      <c r="R8" s="31">
        <v>80</v>
      </c>
      <c r="S8" s="8">
        <v>477</v>
      </c>
      <c r="T8" s="31" t="s">
        <v>707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704</v>
      </c>
      <c r="D9" s="8" t="s">
        <v>702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706</v>
      </c>
      <c r="P9" s="8" t="s">
        <v>72</v>
      </c>
      <c r="Q9" s="8"/>
      <c r="R9" s="31">
        <v>80</v>
      </c>
      <c r="S9" s="8">
        <v>477</v>
      </c>
      <c r="T9" s="31" t="s">
        <v>707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704</v>
      </c>
      <c r="D10" s="8" t="s">
        <v>702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708</v>
      </c>
      <c r="N10" s="8" t="s">
        <v>43</v>
      </c>
      <c r="O10" s="8" t="s">
        <v>706</v>
      </c>
      <c r="P10" s="8" t="s">
        <v>72</v>
      </c>
      <c r="Q10" s="8"/>
      <c r="R10" s="31">
        <v>80</v>
      </c>
      <c r="S10" s="8">
        <v>477</v>
      </c>
      <c r="T10" s="31" t="s">
        <v>707</v>
      </c>
      <c r="U10" s="31">
        <v>75</v>
      </c>
    </row>
    <row r="11" spans="1:21" x14ac:dyDescent="0.25">
      <c r="A11" s="7"/>
      <c r="B11" s="8" t="s">
        <v>709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706</v>
      </c>
      <c r="P11" s="8" t="s">
        <v>72</v>
      </c>
      <c r="Q11" s="8"/>
      <c r="R11" s="31">
        <v>80</v>
      </c>
      <c r="S11" s="8">
        <v>477</v>
      </c>
      <c r="T11" s="31" t="s">
        <v>707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706</v>
      </c>
      <c r="P12" s="8" t="s">
        <v>72</v>
      </c>
      <c r="Q12" s="8"/>
      <c r="R12" s="31">
        <v>80</v>
      </c>
      <c r="S12" s="8">
        <v>477</v>
      </c>
      <c r="T12" s="31" t="s">
        <v>707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710</v>
      </c>
      <c r="N13" s="8" t="s">
        <v>711</v>
      </c>
      <c r="O13" s="8" t="s">
        <v>706</v>
      </c>
      <c r="P13" s="8" t="s">
        <v>72</v>
      </c>
      <c r="Q13" s="8"/>
      <c r="R13" s="31">
        <v>80</v>
      </c>
      <c r="S13" s="8">
        <v>477</v>
      </c>
      <c r="T13" s="31" t="s">
        <v>707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706</v>
      </c>
      <c r="P14" s="8" t="s">
        <v>28</v>
      </c>
      <c r="Q14" s="8"/>
      <c r="R14" s="31">
        <v>80</v>
      </c>
      <c r="S14" s="8">
        <v>477</v>
      </c>
      <c r="T14" s="31" t="s">
        <v>707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60" t="s">
        <v>65</v>
      </c>
      <c r="G26" s="360"/>
      <c r="H26" s="360"/>
      <c r="I26" s="305"/>
      <c r="J26" s="250">
        <f>G25-J24</f>
        <v>37.899999999999977</v>
      </c>
      <c r="Q26" s="360" t="s">
        <v>65</v>
      </c>
      <c r="R26" s="360"/>
      <c r="S26" s="360"/>
      <c r="T26" s="305"/>
      <c r="U26" s="250">
        <f>R25-U24</f>
        <v>77.200000000000045</v>
      </c>
    </row>
    <row r="30" spans="1:21" ht="23.25" x14ac:dyDescent="0.35">
      <c r="C30" s="371" t="s">
        <v>712</v>
      </c>
      <c r="D30" s="371"/>
      <c r="E30" s="371"/>
      <c r="F30" s="371"/>
      <c r="N30" s="371" t="s">
        <v>67</v>
      </c>
      <c r="O30" s="371"/>
      <c r="P30" s="371"/>
      <c r="Q30" s="371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>
        <v>44986</v>
      </c>
      <c r="B32" s="8" t="s">
        <v>713</v>
      </c>
      <c r="C32" s="8"/>
      <c r="D32" s="8"/>
      <c r="E32" s="8"/>
      <c r="F32" s="8"/>
      <c r="G32" s="31">
        <v>160</v>
      </c>
      <c r="H32" s="8">
        <v>504</v>
      </c>
      <c r="I32" s="31" t="s">
        <v>714</v>
      </c>
      <c r="J32" s="31">
        <v>150</v>
      </c>
      <c r="L32" s="7">
        <v>45020</v>
      </c>
      <c r="M32" s="8" t="s">
        <v>52</v>
      </c>
      <c r="N32" s="8" t="s">
        <v>715</v>
      </c>
      <c r="O32" s="8" t="s">
        <v>716</v>
      </c>
      <c r="P32" s="8" t="s">
        <v>717</v>
      </c>
      <c r="Q32" s="8" t="s">
        <v>718</v>
      </c>
      <c r="R32" s="31">
        <v>150</v>
      </c>
      <c r="S32" s="31"/>
      <c r="T32" s="31" t="s">
        <v>719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714</v>
      </c>
      <c r="J33" s="31">
        <v>300</v>
      </c>
      <c r="L33" s="7">
        <v>45019</v>
      </c>
      <c r="M33" s="8" t="s">
        <v>720</v>
      </c>
      <c r="N33" s="8" t="s">
        <v>721</v>
      </c>
      <c r="O33" s="8" t="s">
        <v>716</v>
      </c>
      <c r="P33" s="8" t="s">
        <v>722</v>
      </c>
      <c r="Q33" s="8" t="s">
        <v>723</v>
      </c>
      <c r="R33" s="31">
        <v>100</v>
      </c>
      <c r="S33" s="31"/>
      <c r="T33" s="31" t="s">
        <v>719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714</v>
      </c>
      <c r="J34" s="31">
        <v>75</v>
      </c>
      <c r="L34" s="7"/>
      <c r="M34" s="8" t="s">
        <v>587</v>
      </c>
      <c r="N34" s="8"/>
      <c r="O34" s="8" t="s">
        <v>724</v>
      </c>
      <c r="P34" s="8" t="s">
        <v>72</v>
      </c>
      <c r="Q34" s="8" t="s">
        <v>725</v>
      </c>
      <c r="R34" s="31">
        <v>80</v>
      </c>
      <c r="S34" s="31"/>
      <c r="T34" s="31" t="s">
        <v>726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714</v>
      </c>
      <c r="J35" s="31">
        <v>150</v>
      </c>
      <c r="L35" s="7"/>
      <c r="M35" s="8" t="s">
        <v>587</v>
      </c>
      <c r="N35" s="8"/>
      <c r="O35" s="8" t="s">
        <v>724</v>
      </c>
      <c r="P35" s="8" t="s">
        <v>72</v>
      </c>
      <c r="Q35" s="8" t="s">
        <v>727</v>
      </c>
      <c r="R35" s="31">
        <v>160</v>
      </c>
      <c r="S35" s="31"/>
      <c r="T35" s="31" t="s">
        <v>726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714</v>
      </c>
      <c r="J36" s="31">
        <v>150</v>
      </c>
      <c r="L36" s="7"/>
      <c r="M36" s="8" t="s">
        <v>587</v>
      </c>
      <c r="N36" s="8"/>
      <c r="O36" s="8" t="s">
        <v>724</v>
      </c>
      <c r="P36" s="8" t="s">
        <v>72</v>
      </c>
      <c r="Q36" s="8" t="s">
        <v>725</v>
      </c>
      <c r="R36" s="31">
        <v>80</v>
      </c>
      <c r="S36" s="31"/>
      <c r="T36" s="31" t="s">
        <v>726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714</v>
      </c>
      <c r="J37" s="31">
        <v>75</v>
      </c>
      <c r="L37" s="7"/>
      <c r="M37" s="8" t="s">
        <v>587</v>
      </c>
      <c r="N37" s="8"/>
      <c r="O37" s="8" t="s">
        <v>724</v>
      </c>
      <c r="P37" s="8" t="s">
        <v>72</v>
      </c>
      <c r="Q37" s="8" t="s">
        <v>728</v>
      </c>
      <c r="R37" s="31">
        <v>80</v>
      </c>
      <c r="S37" s="31"/>
      <c r="T37" s="31" t="s">
        <v>726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714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60" t="s">
        <v>65</v>
      </c>
      <c r="G55" s="360"/>
      <c r="H55" s="360"/>
      <c r="I55" s="305"/>
      <c r="J55" s="250">
        <f>G54-J53</f>
        <v>79.799999999999955</v>
      </c>
      <c r="Q55" s="360" t="s">
        <v>65</v>
      </c>
      <c r="R55" s="360"/>
      <c r="S55" s="360"/>
      <c r="T55" s="305"/>
      <c r="U55" s="250">
        <f>R54-U53</f>
        <v>43.5</v>
      </c>
    </row>
    <row r="59" spans="1:21" ht="23.25" x14ac:dyDescent="0.35">
      <c r="C59" s="371" t="s">
        <v>191</v>
      </c>
      <c r="D59" s="371"/>
      <c r="E59" s="371"/>
      <c r="F59" s="371"/>
      <c r="N59" s="371" t="s">
        <v>98</v>
      </c>
      <c r="O59" s="371"/>
      <c r="P59" s="371"/>
      <c r="Q59" s="371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44986</v>
      </c>
      <c r="B61" s="8" t="s">
        <v>713</v>
      </c>
      <c r="C61" s="8"/>
      <c r="D61" s="8"/>
      <c r="E61" s="8"/>
      <c r="F61" s="8"/>
      <c r="G61" s="31">
        <v>160</v>
      </c>
      <c r="H61" s="8"/>
      <c r="I61" s="31" t="s">
        <v>714</v>
      </c>
      <c r="J61" s="31">
        <v>150</v>
      </c>
      <c r="L61" s="7">
        <v>45079</v>
      </c>
      <c r="M61" s="8"/>
      <c r="N61" s="8"/>
      <c r="O61" s="8" t="s">
        <v>729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714</v>
      </c>
      <c r="J62" s="31">
        <v>300</v>
      </c>
      <c r="L62" s="7">
        <v>45084</v>
      </c>
      <c r="M62" s="8"/>
      <c r="N62" s="8"/>
      <c r="O62" s="8" t="s">
        <v>706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714</v>
      </c>
      <c r="J63" s="31">
        <v>75</v>
      </c>
      <c r="L63" s="7">
        <v>45091</v>
      </c>
      <c r="M63" s="8"/>
      <c r="N63" s="8"/>
      <c r="O63" s="8" t="s">
        <v>729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714</v>
      </c>
      <c r="J64" s="31">
        <v>150</v>
      </c>
      <c r="L64" s="7">
        <v>45093</v>
      </c>
      <c r="M64" s="8"/>
      <c r="N64" s="8"/>
      <c r="O64" s="8" t="s">
        <v>729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714</v>
      </c>
      <c r="J65" s="31">
        <v>150</v>
      </c>
      <c r="L65" s="7">
        <v>45096</v>
      </c>
      <c r="M65" s="8"/>
      <c r="N65" s="8"/>
      <c r="O65" s="8" t="s">
        <v>729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714</v>
      </c>
      <c r="J66" s="31">
        <v>75</v>
      </c>
      <c r="L66" s="7">
        <v>45098</v>
      </c>
      <c r="M66" s="8"/>
      <c r="N66" s="8"/>
      <c r="O66" s="8" t="s">
        <v>729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714</v>
      </c>
      <c r="J67" s="31">
        <v>150</v>
      </c>
      <c r="L67" s="7">
        <v>45100</v>
      </c>
      <c r="M67" s="8"/>
      <c r="N67" s="8"/>
      <c r="O67" s="8" t="s">
        <v>729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729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729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729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60" t="s">
        <v>65</v>
      </c>
      <c r="G84" s="360"/>
      <c r="H84" s="360"/>
      <c r="I84" s="305"/>
      <c r="J84" s="250">
        <f>G83-J82</f>
        <v>79.799999999999955</v>
      </c>
      <c r="Q84" s="360" t="s">
        <v>65</v>
      </c>
      <c r="R84" s="360"/>
      <c r="S84" s="360"/>
      <c r="T84" s="305"/>
      <c r="U84" s="250">
        <f>R83-U82</f>
        <v>54.599999999999909</v>
      </c>
    </row>
    <row r="87" spans="1:21" ht="23.25" x14ac:dyDescent="0.35">
      <c r="C87" s="371" t="s">
        <v>120</v>
      </c>
      <c r="D87" s="371"/>
      <c r="E87" s="371"/>
      <c r="F87" s="371"/>
      <c r="N87" s="371" t="s">
        <v>121</v>
      </c>
      <c r="O87" s="371"/>
      <c r="P87" s="371"/>
      <c r="Q87" s="371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>
        <v>45112</v>
      </c>
      <c r="B89" s="8" t="s">
        <v>730</v>
      </c>
      <c r="C89" s="8" t="s">
        <v>85</v>
      </c>
      <c r="D89" s="8" t="s">
        <v>702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702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731</v>
      </c>
      <c r="C90" s="8" t="s">
        <v>18</v>
      </c>
      <c r="D90" s="8" t="s">
        <v>702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702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732</v>
      </c>
      <c r="D91" s="8" t="s">
        <v>702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702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702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60" t="s">
        <v>65</v>
      </c>
      <c r="G112" s="360"/>
      <c r="H112" s="360"/>
      <c r="I112" s="305"/>
      <c r="J112" s="250">
        <f>G111-J110</f>
        <v>63</v>
      </c>
      <c r="Q112" s="360" t="s">
        <v>65</v>
      </c>
      <c r="R112" s="360"/>
      <c r="S112" s="360"/>
      <c r="T112" s="305"/>
      <c r="U112" s="250">
        <f>R111-U110</f>
        <v>50.399999999999977</v>
      </c>
    </row>
    <row r="115" spans="1:21" ht="23.25" x14ac:dyDescent="0.35">
      <c r="C115" s="371" t="s">
        <v>141</v>
      </c>
      <c r="D115" s="371"/>
      <c r="E115" s="371"/>
      <c r="F115" s="371"/>
      <c r="N115" s="371" t="s">
        <v>244</v>
      </c>
      <c r="O115" s="371"/>
      <c r="P115" s="371"/>
      <c r="Q115" s="371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11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733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702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733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702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733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733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733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733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60" t="s">
        <v>65</v>
      </c>
      <c r="G140" s="360"/>
      <c r="H140" s="360"/>
      <c r="I140" s="305"/>
      <c r="J140" s="250">
        <f>G139-J138</f>
        <v>25.199999999999989</v>
      </c>
      <c r="Q140" s="360" t="s">
        <v>65</v>
      </c>
      <c r="R140" s="360"/>
      <c r="S140" s="360"/>
      <c r="T140" s="305"/>
      <c r="U140" s="250">
        <f>R139-U138</f>
        <v>8.4000000000000057</v>
      </c>
    </row>
    <row r="143" spans="1:21" ht="23.25" x14ac:dyDescent="0.35">
      <c r="C143" s="371" t="s">
        <v>146</v>
      </c>
      <c r="D143" s="371"/>
      <c r="E143" s="371"/>
      <c r="F143" s="371"/>
      <c r="N143" s="371" t="s">
        <v>276</v>
      </c>
      <c r="O143" s="371"/>
      <c r="P143" s="371"/>
      <c r="Q143" s="371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702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60" t="s">
        <v>65</v>
      </c>
      <c r="G168" s="360"/>
      <c r="H168" s="360"/>
      <c r="I168" s="305"/>
      <c r="J168" s="250">
        <f>G167-J166</f>
        <v>4.2000000000000028</v>
      </c>
      <c r="Q168" s="360" t="s">
        <v>65</v>
      </c>
      <c r="R168" s="360"/>
      <c r="S168" s="360"/>
      <c r="T168" s="305"/>
      <c r="U168" s="250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0" zoomScale="80" zoomScaleNormal="80" workbookViewId="0">
      <selection activeCell="W150" sqref="W150:X151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71" t="s">
        <v>0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304" t="s">
        <v>734</v>
      </c>
      <c r="U2" s="4" t="s">
        <v>735</v>
      </c>
    </row>
    <row r="3" spans="1:21" ht="18.75" x14ac:dyDescent="0.3">
      <c r="A3" s="7">
        <v>44936</v>
      </c>
      <c r="B3" s="8" t="s">
        <v>736</v>
      </c>
      <c r="C3" s="8" t="s">
        <v>487</v>
      </c>
      <c r="D3" s="8" t="s">
        <v>333</v>
      </c>
      <c r="E3" s="8" t="s">
        <v>737</v>
      </c>
      <c r="F3" s="8"/>
      <c r="G3" s="31">
        <v>650</v>
      </c>
      <c r="H3" s="31"/>
      <c r="I3" s="31" t="s">
        <v>738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739</v>
      </c>
      <c r="P3" s="8" t="s">
        <v>740</v>
      </c>
      <c r="Q3" s="8"/>
      <c r="R3" s="31">
        <v>600</v>
      </c>
      <c r="S3" s="31">
        <v>300</v>
      </c>
      <c r="T3" s="30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739</v>
      </c>
      <c r="P4" s="8" t="s">
        <v>740</v>
      </c>
      <c r="Q4" s="8"/>
      <c r="R4" s="31">
        <v>600</v>
      </c>
      <c r="S4" s="31">
        <v>200</v>
      </c>
      <c r="T4" s="30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60" t="s">
        <v>65</v>
      </c>
      <c r="G26" s="360"/>
      <c r="H26" s="360"/>
      <c r="I26" s="305"/>
      <c r="J26" s="250">
        <f>G25-J24</f>
        <v>143.5</v>
      </c>
      <c r="Q26" s="360" t="s">
        <v>65</v>
      </c>
      <c r="R26" s="360"/>
      <c r="S26" s="360"/>
      <c r="T26" s="305"/>
      <c r="U26" s="250">
        <f>R25-U24</f>
        <v>8</v>
      </c>
    </row>
    <row r="30" spans="1:21" ht="23.25" x14ac:dyDescent="0.35">
      <c r="C30" s="371" t="s">
        <v>712</v>
      </c>
      <c r="D30" s="371"/>
      <c r="E30" s="371"/>
      <c r="F30" s="371"/>
      <c r="N30" s="371" t="s">
        <v>67</v>
      </c>
      <c r="O30" s="371"/>
      <c r="P30" s="371"/>
      <c r="Q30" s="371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304" t="s">
        <v>400</v>
      </c>
      <c r="U31" s="4" t="s">
        <v>701</v>
      </c>
    </row>
    <row r="32" spans="1:21" x14ac:dyDescent="0.25">
      <c r="A32" s="7">
        <v>44992</v>
      </c>
      <c r="B32" s="8" t="s">
        <v>741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742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743</v>
      </c>
      <c r="P32" s="8" t="s">
        <v>333</v>
      </c>
      <c r="Q32" s="8"/>
      <c r="R32" s="31">
        <v>300</v>
      </c>
      <c r="S32" s="31"/>
      <c r="T32" s="31" t="s">
        <v>744</v>
      </c>
      <c r="U32" s="31">
        <v>280</v>
      </c>
    </row>
    <row r="33" spans="1:32" x14ac:dyDescent="0.25">
      <c r="A33" s="7">
        <v>44999</v>
      </c>
      <c r="B33" s="8" t="s">
        <v>745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746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743</v>
      </c>
      <c r="P33" s="8" t="s">
        <v>607</v>
      </c>
      <c r="Q33" s="8">
        <v>7850</v>
      </c>
      <c r="R33" s="31">
        <v>550</v>
      </c>
      <c r="S33" s="31"/>
      <c r="T33" s="31" t="s">
        <v>744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304" t="s">
        <v>400</v>
      </c>
      <c r="AF33" s="4" t="s">
        <v>701</v>
      </c>
    </row>
    <row r="34" spans="1:32" x14ac:dyDescent="0.25">
      <c r="A34" s="7">
        <v>45000</v>
      </c>
      <c r="B34" s="8" t="s">
        <v>745</v>
      </c>
      <c r="C34" s="8" t="s">
        <v>75</v>
      </c>
      <c r="D34" s="8" t="s">
        <v>743</v>
      </c>
      <c r="E34" s="8" t="s">
        <v>607</v>
      </c>
      <c r="F34" s="8"/>
      <c r="G34" s="31">
        <v>550</v>
      </c>
      <c r="H34" s="8"/>
      <c r="I34" s="31" t="s">
        <v>744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747</v>
      </c>
      <c r="P34" s="8" t="s">
        <v>72</v>
      </c>
      <c r="Q34" s="8"/>
      <c r="R34" s="31">
        <v>160</v>
      </c>
      <c r="S34" s="8">
        <v>508</v>
      </c>
      <c r="T34" s="31" t="s">
        <v>748</v>
      </c>
      <c r="U34" s="31">
        <v>150</v>
      </c>
      <c r="W34" s="7">
        <v>45000</v>
      </c>
      <c r="X34" s="8" t="s">
        <v>745</v>
      </c>
      <c r="Y34" s="8" t="s">
        <v>75</v>
      </c>
      <c r="Z34" s="8" t="s">
        <v>743</v>
      </c>
      <c r="AA34" s="8" t="s">
        <v>607</v>
      </c>
      <c r="AB34" s="8"/>
      <c r="AC34" s="31">
        <v>550</v>
      </c>
      <c r="AD34" s="8"/>
      <c r="AE34" s="31" t="s">
        <v>744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743</v>
      </c>
      <c r="E35" s="8" t="s">
        <v>333</v>
      </c>
      <c r="F35" s="8"/>
      <c r="G35" s="31">
        <v>350</v>
      </c>
      <c r="H35" s="8"/>
      <c r="I35" s="31" t="s">
        <v>744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749</v>
      </c>
      <c r="P35" s="8" t="s">
        <v>89</v>
      </c>
      <c r="Q35" s="8"/>
      <c r="R35" s="31">
        <v>150</v>
      </c>
      <c r="S35" s="8">
        <v>516</v>
      </c>
      <c r="T35" s="31" t="s">
        <v>750</v>
      </c>
      <c r="U35" s="31">
        <v>140</v>
      </c>
      <c r="W35" s="307">
        <v>45005</v>
      </c>
      <c r="X35" s="95" t="s">
        <v>36</v>
      </c>
      <c r="Y35" s="95" t="s">
        <v>37</v>
      </c>
      <c r="Z35" s="95" t="s">
        <v>743</v>
      </c>
      <c r="AA35" s="95" t="s">
        <v>333</v>
      </c>
      <c r="AB35" s="95"/>
      <c r="AC35" s="308">
        <v>350</v>
      </c>
      <c r="AD35" s="95"/>
      <c r="AE35" s="308" t="s">
        <v>744</v>
      </c>
      <c r="AF35" s="308">
        <v>340</v>
      </c>
    </row>
    <row r="36" spans="1:32" x14ac:dyDescent="0.25">
      <c r="A36" s="7">
        <v>45002</v>
      </c>
      <c r="B36" s="8" t="s">
        <v>745</v>
      </c>
      <c r="C36" s="8" t="s">
        <v>45</v>
      </c>
      <c r="D36" s="8" t="s">
        <v>751</v>
      </c>
      <c r="E36" s="8" t="s">
        <v>752</v>
      </c>
      <c r="F36" s="8"/>
      <c r="G36" s="31">
        <v>200</v>
      </c>
      <c r="H36" s="8">
        <v>492</v>
      </c>
      <c r="I36" s="31" t="s">
        <v>753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749</v>
      </c>
      <c r="P36" s="8" t="s">
        <v>72</v>
      </c>
      <c r="Q36" s="8"/>
      <c r="R36" s="31">
        <v>160</v>
      </c>
      <c r="S36" s="8">
        <v>516</v>
      </c>
      <c r="T36" s="31" t="s">
        <v>750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743</v>
      </c>
      <c r="AA36" s="8" t="s">
        <v>619</v>
      </c>
      <c r="AB36" s="8"/>
      <c r="AC36" s="31">
        <v>180</v>
      </c>
      <c r="AD36" s="8"/>
      <c r="AE36" s="31" t="s">
        <v>744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754</v>
      </c>
      <c r="E37" s="8" t="s">
        <v>203</v>
      </c>
      <c r="F37" s="8"/>
      <c r="G37" s="31">
        <v>650</v>
      </c>
      <c r="H37" s="8">
        <v>484</v>
      </c>
      <c r="I37" s="31" t="s">
        <v>755</v>
      </c>
      <c r="J37" s="31">
        <v>620</v>
      </c>
      <c r="L37" s="7">
        <v>45034</v>
      </c>
      <c r="M37" s="8" t="s">
        <v>756</v>
      </c>
      <c r="N37" s="8" t="s">
        <v>18</v>
      </c>
      <c r="O37" s="8" t="s">
        <v>757</v>
      </c>
      <c r="P37" s="8" t="s">
        <v>72</v>
      </c>
      <c r="Q37" s="8">
        <v>759</v>
      </c>
      <c r="R37" s="31">
        <v>260</v>
      </c>
      <c r="S37" s="8" t="s">
        <v>758</v>
      </c>
      <c r="T37" s="31" t="s">
        <v>748</v>
      </c>
      <c r="U37" s="31">
        <v>240</v>
      </c>
      <c r="W37" s="307">
        <v>45027</v>
      </c>
      <c r="X37" s="95" t="s">
        <v>36</v>
      </c>
      <c r="Y37" s="95" t="s">
        <v>37</v>
      </c>
      <c r="Z37" s="95" t="s">
        <v>743</v>
      </c>
      <c r="AA37" s="95" t="s">
        <v>333</v>
      </c>
      <c r="AB37" s="95"/>
      <c r="AC37" s="308">
        <v>300</v>
      </c>
      <c r="AD37" s="308"/>
      <c r="AE37" s="308" t="s">
        <v>744</v>
      </c>
      <c r="AF37" s="30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743</v>
      </c>
      <c r="E38" s="8" t="s">
        <v>619</v>
      </c>
      <c r="F38" s="8"/>
      <c r="G38" s="31">
        <v>180</v>
      </c>
      <c r="H38" s="8"/>
      <c r="I38" s="31" t="s">
        <v>744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743</v>
      </c>
      <c r="P38" s="8" t="s">
        <v>640</v>
      </c>
      <c r="Q38" s="8"/>
      <c r="R38" s="31">
        <v>350</v>
      </c>
      <c r="S38" s="31"/>
      <c r="T38" s="31" t="s">
        <v>744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743</v>
      </c>
      <c r="AA38" s="8" t="s">
        <v>607</v>
      </c>
      <c r="AB38" s="8">
        <v>7850</v>
      </c>
      <c r="AC38" s="31">
        <v>550</v>
      </c>
      <c r="AD38" s="31"/>
      <c r="AE38" s="31" t="s">
        <v>744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759</v>
      </c>
      <c r="E39" s="8" t="s">
        <v>474</v>
      </c>
      <c r="F39" s="8"/>
      <c r="G39" s="31">
        <v>300</v>
      </c>
      <c r="H39" s="8">
        <v>554</v>
      </c>
      <c r="I39" s="31" t="s">
        <v>760</v>
      </c>
      <c r="J39" s="31">
        <v>280</v>
      </c>
      <c r="L39" s="7">
        <v>45037</v>
      </c>
      <c r="M39" s="8" t="s">
        <v>756</v>
      </c>
      <c r="N39" s="8" t="s">
        <v>18</v>
      </c>
      <c r="O39" s="8" t="s">
        <v>761</v>
      </c>
      <c r="P39" s="8" t="s">
        <v>38</v>
      </c>
      <c r="Q39" s="8"/>
      <c r="R39" s="31">
        <v>200</v>
      </c>
      <c r="S39" s="309">
        <v>557</v>
      </c>
      <c r="T39" s="31" t="s">
        <v>762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743</v>
      </c>
      <c r="AA39" s="8" t="s">
        <v>640</v>
      </c>
      <c r="AB39" s="8"/>
      <c r="AC39" s="31">
        <v>350</v>
      </c>
      <c r="AD39" s="31"/>
      <c r="AE39" s="31" t="s">
        <v>744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30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30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30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30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30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30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30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30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0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0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0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0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60" t="s">
        <v>65</v>
      </c>
      <c r="G55" s="360"/>
      <c r="H55" s="360"/>
      <c r="I55" s="305"/>
      <c r="J55" s="250">
        <f>G54-J53</f>
        <v>84.800000000000182</v>
      </c>
      <c r="Q55" s="360" t="s">
        <v>65</v>
      </c>
      <c r="R55" s="360"/>
      <c r="S55" s="360"/>
      <c r="T55" s="305"/>
      <c r="U55" s="250">
        <f>R54-U53</f>
        <v>148.69999999999982</v>
      </c>
    </row>
    <row r="59" spans="1:21" ht="23.25" x14ac:dyDescent="0.35">
      <c r="C59" s="371" t="s">
        <v>191</v>
      </c>
      <c r="D59" s="371"/>
      <c r="E59" s="371"/>
      <c r="F59" s="371"/>
      <c r="N59" s="371" t="s">
        <v>98</v>
      </c>
      <c r="O59" s="371"/>
      <c r="P59" s="371"/>
      <c r="Q59" s="371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11</v>
      </c>
      <c r="U60" s="4" t="s">
        <v>701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763</v>
      </c>
      <c r="E61" s="8" t="s">
        <v>84</v>
      </c>
      <c r="F61" s="8">
        <v>7961</v>
      </c>
      <c r="G61" s="31">
        <v>220</v>
      </c>
      <c r="H61" s="31"/>
      <c r="I61" s="31" t="s">
        <v>762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764</v>
      </c>
      <c r="E62" s="8" t="s">
        <v>765</v>
      </c>
      <c r="F62" s="8">
        <v>10942</v>
      </c>
      <c r="G62" s="31">
        <v>130</v>
      </c>
      <c r="H62" s="31"/>
      <c r="I62" s="31" t="s">
        <v>766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767</v>
      </c>
      <c r="E63" s="8" t="s">
        <v>158</v>
      </c>
      <c r="F63" s="8"/>
      <c r="G63" s="31">
        <v>650</v>
      </c>
      <c r="H63" s="31"/>
      <c r="I63" s="31" t="s">
        <v>768</v>
      </c>
      <c r="J63" s="31">
        <v>620</v>
      </c>
      <c r="K63" t="s">
        <v>769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743</v>
      </c>
      <c r="E64" s="8" t="s">
        <v>770</v>
      </c>
      <c r="F64" s="7">
        <v>2336282</v>
      </c>
      <c r="G64" s="31">
        <v>480</v>
      </c>
      <c r="H64" s="31">
        <v>60</v>
      </c>
      <c r="I64" s="31" t="s">
        <v>744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771</v>
      </c>
      <c r="P64" s="8" t="s">
        <v>772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773</v>
      </c>
      <c r="E65" s="8" t="s">
        <v>24</v>
      </c>
      <c r="F65" s="8"/>
      <c r="G65" s="31">
        <v>150</v>
      </c>
      <c r="H65" s="31"/>
      <c r="I65" s="31" t="s">
        <v>774</v>
      </c>
      <c r="J65" s="31">
        <v>140</v>
      </c>
      <c r="K65">
        <v>556</v>
      </c>
      <c r="L65" s="7">
        <v>45082</v>
      </c>
      <c r="M65" s="8" t="s">
        <v>88</v>
      </c>
      <c r="N65" s="8" t="s">
        <v>775</v>
      </c>
      <c r="O65" s="8" t="s">
        <v>776</v>
      </c>
      <c r="P65" s="8" t="s">
        <v>771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777</v>
      </c>
      <c r="E66" s="8" t="s">
        <v>778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775</v>
      </c>
      <c r="O66" s="8" t="s">
        <v>776</v>
      </c>
      <c r="P66" s="8" t="s">
        <v>771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779</v>
      </c>
      <c r="E67" s="8" t="s">
        <v>780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775</v>
      </c>
      <c r="O67" s="8" t="s">
        <v>771</v>
      </c>
      <c r="P67" s="8" t="s">
        <v>772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781</v>
      </c>
      <c r="P68" s="8" t="s">
        <v>782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775</v>
      </c>
      <c r="O69" s="8" t="s">
        <v>781</v>
      </c>
      <c r="P69" s="8" t="s">
        <v>782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775</v>
      </c>
      <c r="O70" s="8" t="s">
        <v>781</v>
      </c>
      <c r="P70" s="8" t="s">
        <v>782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775</v>
      </c>
      <c r="O71" s="8" t="s">
        <v>395</v>
      </c>
      <c r="P71" s="8" t="s">
        <v>772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783</v>
      </c>
      <c r="P72" s="8" t="s">
        <v>772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784</v>
      </c>
      <c r="N74" s="8" t="s">
        <v>487</v>
      </c>
      <c r="O74" s="8" t="s">
        <v>768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748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60" t="s">
        <v>65</v>
      </c>
      <c r="R83" s="360"/>
      <c r="S83" s="360"/>
      <c r="T83" s="305"/>
      <c r="U83" s="250">
        <f>R82-U81</f>
        <v>234.90000000000009</v>
      </c>
    </row>
    <row r="84" spans="1:21" ht="15.75" x14ac:dyDescent="0.25">
      <c r="F84" s="360" t="s">
        <v>65</v>
      </c>
      <c r="G84" s="360"/>
      <c r="H84" s="360"/>
      <c r="I84" s="305"/>
      <c r="J84" s="250">
        <f>G83-J82</f>
        <v>140.5</v>
      </c>
    </row>
    <row r="86" spans="1:21" ht="23.25" x14ac:dyDescent="0.35">
      <c r="N86" s="371" t="s">
        <v>121</v>
      </c>
      <c r="O86" s="371"/>
      <c r="P86" s="371"/>
      <c r="Q86" s="371"/>
    </row>
    <row r="87" spans="1:21" ht="23.25" x14ac:dyDescent="0.35">
      <c r="C87" s="371" t="s">
        <v>120</v>
      </c>
      <c r="D87" s="371"/>
      <c r="E87" s="371"/>
      <c r="F87" s="371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304" t="s">
        <v>400</v>
      </c>
      <c r="U87" s="4" t="s">
        <v>701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304" t="s">
        <v>400</v>
      </c>
      <c r="J88" s="4" t="s">
        <v>701</v>
      </c>
      <c r="L88" s="7">
        <v>45139</v>
      </c>
      <c r="M88" s="8" t="s">
        <v>241</v>
      </c>
      <c r="N88" s="8" t="s">
        <v>14</v>
      </c>
      <c r="O88" s="8" t="s">
        <v>703</v>
      </c>
      <c r="P88" s="8" t="s">
        <v>28</v>
      </c>
      <c r="Q88" s="8"/>
      <c r="R88" s="31">
        <v>160</v>
      </c>
      <c r="S88" s="8">
        <v>642</v>
      </c>
      <c r="T88" s="31" t="s">
        <v>703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785</v>
      </c>
      <c r="E89" s="8" t="s">
        <v>786</v>
      </c>
      <c r="F89" s="8"/>
      <c r="G89" s="310">
        <v>345</v>
      </c>
      <c r="H89" s="8">
        <v>617</v>
      </c>
      <c r="I89" s="10" t="s">
        <v>787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788</v>
      </c>
      <c r="P89" s="8" t="s">
        <v>678</v>
      </c>
      <c r="Q89" s="8"/>
      <c r="R89" s="31">
        <v>150</v>
      </c>
      <c r="S89" s="8">
        <v>658</v>
      </c>
      <c r="T89" s="31" t="s">
        <v>789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785</v>
      </c>
      <c r="F90" s="8"/>
      <c r="G90" s="310">
        <v>200</v>
      </c>
      <c r="H90" s="8">
        <v>637</v>
      </c>
      <c r="I90" s="10" t="s">
        <v>789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788</v>
      </c>
      <c r="P90" s="8" t="s">
        <v>678</v>
      </c>
      <c r="Q90" s="8"/>
      <c r="R90" s="31">
        <v>150</v>
      </c>
      <c r="S90" s="8">
        <v>658</v>
      </c>
      <c r="T90" s="31" t="s">
        <v>789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785</v>
      </c>
      <c r="F91" s="8"/>
      <c r="G91" s="311">
        <v>200</v>
      </c>
      <c r="H91" s="8">
        <v>637</v>
      </c>
      <c r="I91" s="31" t="s">
        <v>789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788</v>
      </c>
      <c r="P91" s="8" t="s">
        <v>678</v>
      </c>
      <c r="Q91" s="8"/>
      <c r="R91" s="31">
        <v>150</v>
      </c>
      <c r="S91" s="8">
        <v>658</v>
      </c>
      <c r="T91" s="31" t="s">
        <v>789</v>
      </c>
      <c r="U91" s="31">
        <v>140</v>
      </c>
    </row>
    <row r="92" spans="1:21" x14ac:dyDescent="0.25">
      <c r="A92" s="7">
        <v>45125</v>
      </c>
      <c r="B92" s="8" t="s">
        <v>790</v>
      </c>
      <c r="C92" s="8" t="s">
        <v>791</v>
      </c>
      <c r="D92" s="8" t="s">
        <v>792</v>
      </c>
      <c r="E92" s="8" t="s">
        <v>203</v>
      </c>
      <c r="F92" s="8"/>
      <c r="G92" s="311">
        <v>520</v>
      </c>
      <c r="H92" s="8">
        <v>627</v>
      </c>
      <c r="I92" s="31" t="s">
        <v>793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788</v>
      </c>
      <c r="P92" s="8" t="s">
        <v>203</v>
      </c>
      <c r="Q92" s="8"/>
      <c r="R92" s="31">
        <v>600</v>
      </c>
      <c r="S92" s="8">
        <v>658</v>
      </c>
      <c r="T92" s="31" t="s">
        <v>789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794</v>
      </c>
      <c r="E93" s="8" t="s">
        <v>795</v>
      </c>
      <c r="F93" s="8"/>
      <c r="G93" s="311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788</v>
      </c>
      <c r="P93" s="8" t="s">
        <v>203</v>
      </c>
      <c r="Q93" s="8"/>
      <c r="R93" s="31">
        <v>600</v>
      </c>
      <c r="S93" s="8">
        <v>658</v>
      </c>
      <c r="T93" s="31" t="s">
        <v>789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794</v>
      </c>
      <c r="E94" s="8" t="s">
        <v>795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796</v>
      </c>
      <c r="N94" s="8" t="s">
        <v>274</v>
      </c>
      <c r="O94" s="8" t="s">
        <v>797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798</v>
      </c>
      <c r="Q95" s="8"/>
      <c r="R95" s="31">
        <v>180</v>
      </c>
      <c r="S95" s="17">
        <v>673</v>
      </c>
      <c r="T95" s="31" t="s">
        <v>799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800</v>
      </c>
      <c r="N96" s="64" t="s">
        <v>250</v>
      </c>
      <c r="O96" s="64" t="s">
        <v>788</v>
      </c>
      <c r="P96" s="64" t="s">
        <v>801</v>
      </c>
      <c r="Q96" s="64" t="s">
        <v>395</v>
      </c>
      <c r="R96" s="31">
        <v>690</v>
      </c>
      <c r="S96" s="8">
        <v>658</v>
      </c>
      <c r="T96" s="31" t="s">
        <v>789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788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789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802</v>
      </c>
      <c r="P98" s="8" t="s">
        <v>38</v>
      </c>
      <c r="Q98" s="8"/>
      <c r="R98" s="31">
        <v>200</v>
      </c>
      <c r="S98" s="8">
        <v>677</v>
      </c>
      <c r="T98" s="31" t="s">
        <v>803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804</v>
      </c>
      <c r="P99" s="8" t="s">
        <v>805</v>
      </c>
      <c r="Q99" s="8"/>
      <c r="R99" s="31">
        <v>230</v>
      </c>
      <c r="S99" s="8">
        <v>676</v>
      </c>
      <c r="T99" s="31" t="s">
        <v>806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804</v>
      </c>
      <c r="P100" s="8" t="s">
        <v>805</v>
      </c>
      <c r="Q100" s="8"/>
      <c r="R100" s="31">
        <v>230</v>
      </c>
      <c r="S100" s="8">
        <v>676</v>
      </c>
      <c r="T100" s="31" t="s">
        <v>806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807</v>
      </c>
      <c r="P101" s="8" t="s">
        <v>28</v>
      </c>
      <c r="Q101" s="8"/>
      <c r="R101" s="31">
        <v>114</v>
      </c>
      <c r="S101" s="294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807</v>
      </c>
      <c r="P102" s="8" t="s">
        <v>28</v>
      </c>
      <c r="Q102" s="8"/>
      <c r="R102" s="31">
        <v>114</v>
      </c>
      <c r="S102" s="294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808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809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810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807</v>
      </c>
      <c r="P105" s="8" t="s">
        <v>28</v>
      </c>
      <c r="Q105" s="8"/>
      <c r="R105" s="31">
        <v>114</v>
      </c>
      <c r="S105" s="294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703</v>
      </c>
      <c r="P106" s="8" t="s">
        <v>28</v>
      </c>
      <c r="Q106" s="8"/>
      <c r="R106" s="31">
        <v>160</v>
      </c>
      <c r="S106" s="31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811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703</v>
      </c>
      <c r="P108" s="8" t="s">
        <v>28</v>
      </c>
      <c r="Q108" s="8"/>
      <c r="R108" s="31">
        <v>140</v>
      </c>
      <c r="S108" s="31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60" t="s">
        <v>65</v>
      </c>
      <c r="R112" s="360"/>
      <c r="S112" s="360"/>
      <c r="T112" s="305"/>
      <c r="U112" s="250">
        <f>R111-U110</f>
        <v>312.38000000000011</v>
      </c>
    </row>
    <row r="113" spans="1:21" ht="15.75" x14ac:dyDescent="0.25">
      <c r="F113" s="360" t="s">
        <v>65</v>
      </c>
      <c r="G113" s="360"/>
      <c r="H113" s="360"/>
      <c r="I113" s="305"/>
      <c r="J113" s="250">
        <f>G112-J111</f>
        <v>169.34999999999991</v>
      </c>
    </row>
    <row r="115" spans="1:21" ht="23.25" x14ac:dyDescent="0.35">
      <c r="N115" s="371" t="s">
        <v>244</v>
      </c>
      <c r="O115" s="371"/>
      <c r="P115" s="371"/>
      <c r="Q115" s="371"/>
    </row>
    <row r="116" spans="1:21" ht="23.25" x14ac:dyDescent="0.35">
      <c r="C116" s="371" t="s">
        <v>141</v>
      </c>
      <c r="D116" s="371"/>
      <c r="E116" s="371"/>
      <c r="F116" s="371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304" t="s">
        <v>400</v>
      </c>
      <c r="U116" s="4" t="s">
        <v>701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304" t="s">
        <v>400</v>
      </c>
      <c r="J117" s="4" t="s">
        <v>701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789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812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813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789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813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789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814</v>
      </c>
      <c r="D120" s="8" t="s">
        <v>815</v>
      </c>
      <c r="E120" s="8" t="s">
        <v>203</v>
      </c>
      <c r="F120" s="8"/>
      <c r="G120" s="31">
        <v>520</v>
      </c>
      <c r="H120" s="8">
        <v>680</v>
      </c>
      <c r="I120" s="31" t="s">
        <v>755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789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816</v>
      </c>
      <c r="E121" s="8" t="s">
        <v>817</v>
      </c>
      <c r="F121" s="8"/>
      <c r="G121" s="31">
        <v>200</v>
      </c>
      <c r="H121" s="8">
        <v>706</v>
      </c>
      <c r="I121" s="31" t="s">
        <v>818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819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820</v>
      </c>
      <c r="E122" s="8" t="s">
        <v>785</v>
      </c>
      <c r="F122" s="8"/>
      <c r="G122" s="31">
        <v>160</v>
      </c>
      <c r="H122" s="31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793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820</v>
      </c>
      <c r="E123" s="8" t="s">
        <v>785</v>
      </c>
      <c r="F123" s="8"/>
      <c r="G123" s="31">
        <v>160</v>
      </c>
      <c r="H123" s="313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813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699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821</v>
      </c>
      <c r="P125" s="8" t="s">
        <v>822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823</v>
      </c>
      <c r="C126" s="8" t="s">
        <v>34</v>
      </c>
      <c r="D126" s="8" t="s">
        <v>699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821</v>
      </c>
      <c r="P126" s="8" t="s">
        <v>822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703</v>
      </c>
      <c r="E127" s="8" t="s">
        <v>28</v>
      </c>
      <c r="F127" s="8"/>
      <c r="G127" s="31">
        <v>160</v>
      </c>
      <c r="H127" s="8">
        <v>694</v>
      </c>
      <c r="I127" s="31" t="s">
        <v>703</v>
      </c>
      <c r="J127" s="31">
        <v>150</v>
      </c>
      <c r="L127" s="7">
        <v>45211</v>
      </c>
      <c r="M127" s="8" t="s">
        <v>824</v>
      </c>
      <c r="N127" s="8" t="s">
        <v>14</v>
      </c>
      <c r="O127" s="8" t="s">
        <v>825</v>
      </c>
      <c r="P127" s="8" t="s">
        <v>826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816</v>
      </c>
      <c r="E128" s="8" t="s">
        <v>817</v>
      </c>
      <c r="F128" s="8"/>
      <c r="G128" s="31">
        <v>200</v>
      </c>
      <c r="H128" s="8">
        <v>730</v>
      </c>
      <c r="I128" s="31" t="s">
        <v>818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699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699</v>
      </c>
      <c r="E129" s="8" t="s">
        <v>785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789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699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789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699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789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699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827</v>
      </c>
      <c r="P132" s="14" t="s">
        <v>828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829</v>
      </c>
      <c r="D133" s="8" t="s">
        <v>699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830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703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703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825</v>
      </c>
      <c r="P135" s="8" t="s">
        <v>38</v>
      </c>
      <c r="Q135" s="8"/>
      <c r="R135" s="31">
        <v>150</v>
      </c>
      <c r="S135" s="314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831</v>
      </c>
      <c r="E136" s="8" t="s">
        <v>832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833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834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835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315" t="s">
        <v>14</v>
      </c>
      <c r="D138" s="8" t="s">
        <v>836</v>
      </c>
      <c r="E138" s="8" t="s">
        <v>785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315" t="s">
        <v>14</v>
      </c>
      <c r="D139" s="8" t="s">
        <v>836</v>
      </c>
      <c r="E139" s="8" t="s">
        <v>785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315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807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315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807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816</v>
      </c>
      <c r="P142" s="8" t="s">
        <v>837</v>
      </c>
      <c r="Q142" s="8"/>
      <c r="R142" s="31">
        <v>200</v>
      </c>
      <c r="S142" s="8">
        <v>794</v>
      </c>
      <c r="T142" s="31" t="s">
        <v>818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789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838</v>
      </c>
      <c r="N144" s="8" t="s">
        <v>839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789</v>
      </c>
      <c r="U144" s="31">
        <v>550</v>
      </c>
    </row>
    <row r="145" spans="1:21" ht="15.75" x14ac:dyDescent="0.25">
      <c r="F145" s="360" t="s">
        <v>65</v>
      </c>
      <c r="G145" s="360"/>
      <c r="H145" s="360"/>
      <c r="I145" s="305"/>
      <c r="J145" s="250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316"/>
      <c r="G146" s="316"/>
      <c r="H146" s="316"/>
      <c r="I146" s="316"/>
      <c r="J146" s="251"/>
      <c r="R146" s="98"/>
      <c r="S146" s="98"/>
      <c r="T146" s="98"/>
      <c r="U146" s="98"/>
    </row>
    <row r="147" spans="1:21" ht="15.75" x14ac:dyDescent="0.25">
      <c r="F147" s="316"/>
      <c r="G147" s="316"/>
      <c r="H147" s="316"/>
      <c r="I147" s="316"/>
      <c r="J147" s="251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316"/>
      <c r="G148" s="316"/>
      <c r="H148" s="316"/>
      <c r="I148" s="316"/>
      <c r="J148" s="251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316"/>
      <c r="G149" s="316"/>
      <c r="H149" s="316"/>
      <c r="I149" s="316"/>
      <c r="J149" s="251"/>
      <c r="Q149" s="360" t="s">
        <v>65</v>
      </c>
      <c r="R149" s="360"/>
      <c r="S149" s="360"/>
      <c r="T149" s="305"/>
      <c r="U149" s="250">
        <f>R148-U147</f>
        <v>842.92000000000007</v>
      </c>
    </row>
    <row r="152" spans="1:21" ht="23.25" x14ac:dyDescent="0.35">
      <c r="C152" s="371" t="s">
        <v>146</v>
      </c>
      <c r="D152" s="371"/>
      <c r="E152" s="371"/>
      <c r="F152" s="371"/>
      <c r="N152" s="371" t="s">
        <v>276</v>
      </c>
      <c r="O152" s="371"/>
      <c r="P152" s="371"/>
      <c r="Q152" s="371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304" t="s">
        <v>400</v>
      </c>
      <c r="J153" s="4" t="s">
        <v>701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304" t="s">
        <v>400</v>
      </c>
      <c r="U153" s="4" t="s">
        <v>701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785</v>
      </c>
      <c r="E154" s="8" t="s">
        <v>840</v>
      </c>
      <c r="F154" s="8"/>
      <c r="G154" s="31">
        <v>580</v>
      </c>
      <c r="H154" s="8">
        <v>794</v>
      </c>
      <c r="I154" s="31" t="s">
        <v>818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833</v>
      </c>
      <c r="P154" s="8" t="s">
        <v>598</v>
      </c>
      <c r="Q154" s="8">
        <v>102748</v>
      </c>
      <c r="R154" s="31">
        <v>280</v>
      </c>
      <c r="S154" s="31"/>
      <c r="T154" s="294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841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703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833</v>
      </c>
      <c r="E156" s="8" t="s">
        <v>842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843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833</v>
      </c>
      <c r="E157" s="8" t="s">
        <v>842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785</v>
      </c>
      <c r="Q157" s="8"/>
      <c r="R157" s="31">
        <v>200</v>
      </c>
      <c r="S157" s="8"/>
      <c r="T157" s="8">
        <v>867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825</v>
      </c>
      <c r="E158" s="8" t="s">
        <v>844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793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833</v>
      </c>
      <c r="E159" s="8" t="s">
        <v>842</v>
      </c>
      <c r="F159" s="8">
        <v>42690</v>
      </c>
      <c r="G159" s="31">
        <v>280</v>
      </c>
      <c r="H159" s="31"/>
      <c r="I159" s="294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825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833</v>
      </c>
      <c r="E160" s="8" t="s">
        <v>842</v>
      </c>
      <c r="F160" s="8">
        <v>102744</v>
      </c>
      <c r="G160" s="31">
        <v>140</v>
      </c>
      <c r="H160" s="31"/>
      <c r="I160" s="294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807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807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845</v>
      </c>
      <c r="P162" s="8" t="s">
        <v>28</v>
      </c>
      <c r="Q162" s="8"/>
      <c r="R162" s="31">
        <v>100</v>
      </c>
      <c r="S162" s="31"/>
      <c r="T162" s="30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845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846</v>
      </c>
      <c r="P164" s="8" t="s">
        <v>598</v>
      </c>
      <c r="Q164" s="8">
        <v>9988</v>
      </c>
      <c r="R164" s="31">
        <v>250</v>
      </c>
      <c r="S164" s="31">
        <v>100</v>
      </c>
      <c r="T164" s="8">
        <v>834</v>
      </c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833</v>
      </c>
      <c r="P165" s="8" t="s">
        <v>847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845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845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845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848</v>
      </c>
      <c r="P169" s="8" t="s">
        <v>849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577</v>
      </c>
      <c r="M170" s="8" t="s">
        <v>143</v>
      </c>
      <c r="N170" s="8" t="s">
        <v>37</v>
      </c>
      <c r="O170" s="8" t="s">
        <v>825</v>
      </c>
      <c r="P170" s="8" t="s">
        <v>850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577</v>
      </c>
      <c r="M171" s="8" t="s">
        <v>225</v>
      </c>
      <c r="N171" s="8" t="s">
        <v>45</v>
      </c>
      <c r="O171" s="8" t="s">
        <v>807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577</v>
      </c>
      <c r="M172" s="8" t="s">
        <v>756</v>
      </c>
      <c r="N172" s="8" t="s">
        <v>18</v>
      </c>
      <c r="O172" s="8" t="s">
        <v>807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851</v>
      </c>
      <c r="P173" s="8" t="s">
        <v>602</v>
      </c>
      <c r="Q173" s="8"/>
      <c r="R173" s="31">
        <v>220</v>
      </c>
      <c r="S173" s="31">
        <v>110</v>
      </c>
      <c r="T173" s="111">
        <v>834</v>
      </c>
      <c r="U173" s="31">
        <v>100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756</v>
      </c>
      <c r="N174" s="8" t="s">
        <v>18</v>
      </c>
      <c r="O174" s="8" t="s">
        <v>845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845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825</v>
      </c>
      <c r="P176" s="8" t="s">
        <v>826</v>
      </c>
      <c r="Q176" s="8"/>
      <c r="R176" s="31">
        <v>150</v>
      </c>
      <c r="S176" s="31"/>
      <c r="T176" s="8">
        <v>836</v>
      </c>
      <c r="U176" s="31">
        <v>140</v>
      </c>
    </row>
    <row r="177" spans="1:22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807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2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807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2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781</v>
      </c>
      <c r="P179" s="8" t="s">
        <v>700</v>
      </c>
      <c r="Q179" s="8"/>
      <c r="R179" s="31">
        <v>100</v>
      </c>
      <c r="S179" s="31"/>
      <c r="T179" s="31"/>
      <c r="U179" s="31">
        <v>90</v>
      </c>
    </row>
    <row r="180" spans="1:22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852</v>
      </c>
      <c r="P180" s="8" t="s">
        <v>365</v>
      </c>
      <c r="Q180" s="8"/>
      <c r="R180" s="31">
        <v>400</v>
      </c>
      <c r="S180" s="31">
        <v>200</v>
      </c>
      <c r="T180" s="31"/>
      <c r="U180" s="31">
        <v>380</v>
      </c>
      <c r="V180">
        <v>180</v>
      </c>
    </row>
    <row r="181" spans="1:22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2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5064</v>
      </c>
      <c r="S182" s="25">
        <f>SUM(S168:S181)</f>
        <v>410</v>
      </c>
      <c r="T182" s="25"/>
      <c r="U182" s="25">
        <f>SUM(U154:U181)</f>
        <v>4580</v>
      </c>
    </row>
    <row r="183" spans="1:22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5013.3599999999997</v>
      </c>
      <c r="S183" s="10"/>
      <c r="T183" s="10"/>
      <c r="U183" s="10"/>
    </row>
    <row r="184" spans="1:22" ht="15.75" x14ac:dyDescent="0.25">
      <c r="F184" s="360" t="s">
        <v>65</v>
      </c>
      <c r="G184" s="360"/>
      <c r="H184" s="360"/>
      <c r="I184" s="305"/>
      <c r="J184" s="250">
        <f>G183-J182</f>
        <v>105.75999999999999</v>
      </c>
      <c r="Q184" s="360" t="s">
        <v>65</v>
      </c>
      <c r="R184" s="360"/>
      <c r="S184" s="360"/>
      <c r="T184" s="305"/>
      <c r="U184" s="250">
        <f>R183-U182</f>
        <v>433.35999999999967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A136" zoomScale="80" zoomScaleNormal="80" workbookViewId="0">
      <selection activeCell="T151" sqref="T151"/>
    </sheetView>
  </sheetViews>
  <sheetFormatPr baseColWidth="10" defaultColWidth="10.7109375" defaultRowHeight="15" x14ac:dyDescent="0.25"/>
  <cols>
    <col min="1" max="1" width="11.85546875" customWidth="1"/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12.42578125" customWidth="1"/>
    <col min="21" max="21" width="12.5703125" customWidth="1"/>
  </cols>
  <sheetData>
    <row r="1" spans="1:21" ht="23.25" x14ac:dyDescent="0.35">
      <c r="C1" s="371" t="s">
        <v>0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304" t="s">
        <v>400</v>
      </c>
      <c r="U2" s="4" t="s">
        <v>701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853</v>
      </c>
      <c r="E3" s="8" t="s">
        <v>854</v>
      </c>
      <c r="F3" s="8"/>
      <c r="G3" s="31">
        <v>300</v>
      </c>
      <c r="H3" s="8">
        <v>471</v>
      </c>
      <c r="I3" s="31" t="s">
        <v>855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856</v>
      </c>
      <c r="P3" s="8" t="s">
        <v>857</v>
      </c>
      <c r="Q3" s="8">
        <v>56984</v>
      </c>
      <c r="R3" s="31">
        <v>130</v>
      </c>
      <c r="S3" s="8">
        <v>513</v>
      </c>
      <c r="T3" s="31" t="s">
        <v>858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853</v>
      </c>
      <c r="E4" s="8" t="s">
        <v>859</v>
      </c>
      <c r="F4" s="8"/>
      <c r="G4" s="31">
        <v>420</v>
      </c>
      <c r="H4" s="8">
        <v>471</v>
      </c>
      <c r="I4" s="31" t="s">
        <v>855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856</v>
      </c>
      <c r="P4" s="8" t="s">
        <v>857</v>
      </c>
      <c r="Q4" s="8"/>
      <c r="R4" s="31">
        <v>250</v>
      </c>
      <c r="S4" s="8">
        <v>513</v>
      </c>
      <c r="T4" s="31" t="s">
        <v>858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860</v>
      </c>
      <c r="E5" s="8" t="s">
        <v>72</v>
      </c>
      <c r="F5" s="8"/>
      <c r="G5" s="31">
        <v>260</v>
      </c>
      <c r="H5" s="8">
        <v>471</v>
      </c>
      <c r="I5" s="31" t="s">
        <v>855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700</v>
      </c>
      <c r="P5" s="8" t="s">
        <v>857</v>
      </c>
      <c r="Q5" s="8"/>
      <c r="R5" s="31">
        <v>150</v>
      </c>
      <c r="S5" s="8">
        <v>513</v>
      </c>
      <c r="T5" s="31" t="s">
        <v>858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860</v>
      </c>
      <c r="E6" s="8" t="s">
        <v>72</v>
      </c>
      <c r="F6" s="8"/>
      <c r="G6" s="31">
        <v>260</v>
      </c>
      <c r="H6" s="8">
        <v>471</v>
      </c>
      <c r="I6" s="31" t="s">
        <v>855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861</v>
      </c>
      <c r="P6" s="8" t="s">
        <v>186</v>
      </c>
      <c r="Q6" s="8">
        <v>6296</v>
      </c>
      <c r="R6" s="31">
        <v>350</v>
      </c>
      <c r="S6" s="8">
        <v>513</v>
      </c>
      <c r="T6" s="31" t="s">
        <v>858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863</v>
      </c>
      <c r="R25" s="25">
        <f>R24*0.95</f>
        <v>836</v>
      </c>
      <c r="S25" s="10"/>
      <c r="T25" s="10"/>
      <c r="U25" s="10"/>
    </row>
    <row r="26" spans="1:32" ht="15.75" x14ac:dyDescent="0.25">
      <c r="F26" s="360" t="s">
        <v>65</v>
      </c>
      <c r="G26" s="360"/>
      <c r="H26" s="360"/>
      <c r="I26" s="305"/>
      <c r="J26" s="250">
        <f>G25-J24</f>
        <v>18</v>
      </c>
      <c r="Q26" s="360" t="s">
        <v>65</v>
      </c>
      <c r="R26" s="360"/>
      <c r="S26" s="360"/>
      <c r="T26" s="305"/>
      <c r="U26" s="250">
        <f>R25-U24</f>
        <v>31</v>
      </c>
    </row>
    <row r="30" spans="1:32" ht="26.25" x14ac:dyDescent="0.4">
      <c r="C30" s="371" t="s">
        <v>712</v>
      </c>
      <c r="D30" s="371"/>
      <c r="E30" s="371"/>
      <c r="F30" s="371"/>
      <c r="H30" s="317" t="s">
        <v>864</v>
      </c>
      <c r="I30" s="317">
        <v>544</v>
      </c>
      <c r="N30" s="371" t="s">
        <v>67</v>
      </c>
      <c r="O30" s="371"/>
      <c r="P30" s="371"/>
      <c r="Q30" s="371"/>
      <c r="R30" s="318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853</v>
      </c>
      <c r="E32" s="8" t="s">
        <v>38</v>
      </c>
      <c r="F32" s="8"/>
      <c r="G32" s="31">
        <v>180</v>
      </c>
      <c r="H32" s="31"/>
      <c r="I32" s="31" t="s">
        <v>865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867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868</v>
      </c>
      <c r="E34" s="8" t="s">
        <v>558</v>
      </c>
      <c r="F34" s="8"/>
      <c r="G34" s="31">
        <v>400</v>
      </c>
      <c r="H34" s="31"/>
      <c r="I34" s="31" t="s">
        <v>865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867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869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869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869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60" t="s">
        <v>65</v>
      </c>
      <c r="G55" s="360"/>
      <c r="H55" s="360"/>
      <c r="I55" s="305"/>
      <c r="J55" s="250">
        <f>G54-J53</f>
        <v>28.5</v>
      </c>
      <c r="Q55" s="360" t="s">
        <v>65</v>
      </c>
      <c r="R55" s="360"/>
      <c r="S55" s="360"/>
      <c r="T55" s="305"/>
      <c r="U55" s="250">
        <f>R54-U53</f>
        <v>80</v>
      </c>
    </row>
    <row r="59" spans="1:21" ht="23.25" x14ac:dyDescent="0.35">
      <c r="C59" s="371" t="s">
        <v>191</v>
      </c>
      <c r="D59" s="371"/>
      <c r="E59" s="371"/>
      <c r="F59" s="371"/>
      <c r="N59" s="371" t="s">
        <v>98</v>
      </c>
      <c r="O59" s="371"/>
      <c r="P59" s="371"/>
      <c r="Q59" s="371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11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870</v>
      </c>
      <c r="E61" s="8" t="s">
        <v>871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870</v>
      </c>
      <c r="E62" s="8" t="s">
        <v>871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319" t="s">
        <v>872</v>
      </c>
      <c r="E63" s="8" t="s">
        <v>871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873</v>
      </c>
      <c r="E64" s="8" t="s">
        <v>871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873</v>
      </c>
      <c r="E65" s="8" t="s">
        <v>871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874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60" t="s">
        <v>65</v>
      </c>
      <c r="G84" s="360"/>
      <c r="H84" s="360"/>
      <c r="I84" s="305"/>
      <c r="J84" s="250">
        <f>G83-J82</f>
        <v>56.5</v>
      </c>
      <c r="Q84" s="360" t="s">
        <v>65</v>
      </c>
      <c r="R84" s="360"/>
      <c r="S84" s="360"/>
      <c r="T84" s="305"/>
      <c r="U84" s="250">
        <f>R83-U82</f>
        <v>0</v>
      </c>
    </row>
    <row r="87" spans="1:22" ht="23.25" x14ac:dyDescent="0.35">
      <c r="C87" s="371" t="s">
        <v>120</v>
      </c>
      <c r="D87" s="371"/>
      <c r="E87" s="371"/>
      <c r="F87" s="371"/>
      <c r="N87" s="371" t="s">
        <v>121</v>
      </c>
      <c r="O87" s="371"/>
      <c r="P87" s="371"/>
      <c r="Q87" s="371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11</v>
      </c>
      <c r="U88" s="4" t="s">
        <v>701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875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876</v>
      </c>
      <c r="P90" s="8" t="s">
        <v>700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867</v>
      </c>
      <c r="P91" s="8" t="s">
        <v>877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20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60" t="s">
        <v>65</v>
      </c>
      <c r="G112" s="360"/>
      <c r="H112" s="360"/>
      <c r="I112" s="305"/>
      <c r="J112" s="250">
        <f>G111-J110</f>
        <v>0</v>
      </c>
      <c r="Q112" s="360" t="s">
        <v>65</v>
      </c>
      <c r="R112" s="360"/>
      <c r="S112" s="360"/>
      <c r="T112" s="305"/>
      <c r="U112" s="250">
        <f>R111-U110</f>
        <v>21</v>
      </c>
    </row>
    <row r="115" spans="1:21" ht="23.25" x14ac:dyDescent="0.35">
      <c r="C115" s="371" t="s">
        <v>141</v>
      </c>
      <c r="D115" s="371"/>
      <c r="E115" s="371"/>
      <c r="F115" s="371"/>
      <c r="N115" s="371" t="s">
        <v>244</v>
      </c>
      <c r="O115" s="371"/>
      <c r="P115" s="371"/>
      <c r="Q115" s="371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11</v>
      </c>
      <c r="U116" s="4" t="s">
        <v>701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853</v>
      </c>
      <c r="E117" s="8" t="s">
        <v>770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853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867</v>
      </c>
      <c r="P119" s="8" t="s">
        <v>879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880</v>
      </c>
      <c r="E120" s="8" t="s">
        <v>881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853</v>
      </c>
      <c r="E121" s="8" t="s">
        <v>879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60" t="s">
        <v>65</v>
      </c>
      <c r="G140" s="360"/>
      <c r="H140" s="360"/>
      <c r="I140" s="305"/>
      <c r="J140" s="250">
        <f>G139-J138</f>
        <v>99</v>
      </c>
      <c r="Q140" s="360" t="s">
        <v>65</v>
      </c>
      <c r="R140" s="360"/>
      <c r="S140" s="360"/>
      <c r="T140" s="305"/>
      <c r="U140" s="250">
        <f>R139-U138</f>
        <v>37</v>
      </c>
    </row>
    <row r="143" spans="1:21" ht="23.25" x14ac:dyDescent="0.35">
      <c r="C143" s="371" t="s">
        <v>146</v>
      </c>
      <c r="D143" s="371"/>
      <c r="E143" s="371"/>
      <c r="F143" s="371"/>
      <c r="N143" s="371" t="s">
        <v>276</v>
      </c>
      <c r="O143" s="371"/>
      <c r="P143" s="371"/>
      <c r="Q143" s="371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11</v>
      </c>
      <c r="U144" s="4" t="s">
        <v>701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882</v>
      </c>
      <c r="E145" s="8" t="s">
        <v>883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21">
        <v>365</v>
      </c>
      <c r="L145" s="7">
        <v>45279</v>
      </c>
      <c r="M145" s="8" t="s">
        <v>225</v>
      </c>
      <c r="N145" s="8" t="s">
        <v>45</v>
      </c>
      <c r="O145" s="8" t="s">
        <v>875</v>
      </c>
      <c r="P145" s="8" t="s">
        <v>675</v>
      </c>
      <c r="Q145" s="8">
        <v>9204</v>
      </c>
      <c r="R145" s="31">
        <v>350</v>
      </c>
      <c r="S145" s="31"/>
      <c r="T145" s="357">
        <v>870</v>
      </c>
      <c r="U145" s="31">
        <v>310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867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21">
        <v>235</v>
      </c>
      <c r="L146" s="7" t="s">
        <v>301</v>
      </c>
      <c r="M146" s="8" t="s">
        <v>245</v>
      </c>
      <c r="N146" s="8" t="s">
        <v>18</v>
      </c>
      <c r="O146" s="8" t="s">
        <v>875</v>
      </c>
      <c r="P146" s="8" t="s">
        <v>635</v>
      </c>
      <c r="Q146" s="8"/>
      <c r="R146" s="31">
        <v>390</v>
      </c>
      <c r="S146" s="31"/>
      <c r="T146" s="357">
        <v>870</v>
      </c>
      <c r="U146" s="31">
        <v>350</v>
      </c>
    </row>
    <row r="147" spans="1:21" x14ac:dyDescent="0.25">
      <c r="A147" s="7" t="s">
        <v>1188</v>
      </c>
      <c r="B147" s="8" t="s">
        <v>288</v>
      </c>
      <c r="C147" s="8" t="s">
        <v>18</v>
      </c>
      <c r="D147" s="8" t="s">
        <v>867</v>
      </c>
      <c r="E147" s="8" t="s">
        <v>474</v>
      </c>
      <c r="F147" s="8"/>
      <c r="G147" s="31">
        <v>300</v>
      </c>
      <c r="H147" s="31"/>
      <c r="I147" s="31">
        <v>870</v>
      </c>
      <c r="J147" s="31">
        <v>275</v>
      </c>
      <c r="L147" s="7">
        <v>45647</v>
      </c>
      <c r="M147" s="8" t="s">
        <v>1189</v>
      </c>
      <c r="N147" s="8" t="s">
        <v>46</v>
      </c>
      <c r="O147" s="8" t="s">
        <v>1190</v>
      </c>
      <c r="P147" s="8" t="s">
        <v>38</v>
      </c>
      <c r="Q147" s="8"/>
      <c r="R147" s="31">
        <v>180</v>
      </c>
      <c r="S147" s="31"/>
      <c r="T147" s="357">
        <v>870</v>
      </c>
      <c r="U147" s="31">
        <v>160</v>
      </c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>
        <v>45647</v>
      </c>
      <c r="M148" s="8" t="s">
        <v>245</v>
      </c>
      <c r="N148" s="8" t="s">
        <v>18</v>
      </c>
      <c r="O148" s="8" t="s">
        <v>1190</v>
      </c>
      <c r="P148" s="8" t="s">
        <v>38</v>
      </c>
      <c r="Q148" s="8"/>
      <c r="R148" s="31">
        <v>180</v>
      </c>
      <c r="S148" s="31"/>
      <c r="T148" s="357">
        <v>870</v>
      </c>
      <c r="U148" s="31">
        <v>160</v>
      </c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8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1050</v>
      </c>
      <c r="H166" s="25">
        <f>SUM(H159:H165)</f>
        <v>0</v>
      </c>
      <c r="I166" s="25"/>
      <c r="J166" s="25">
        <f>SUM(J145:J165)</f>
        <v>965</v>
      </c>
      <c r="Q166" s="25" t="s">
        <v>61</v>
      </c>
      <c r="R166" s="25">
        <f>SUM(R145:R165)</f>
        <v>1100</v>
      </c>
      <c r="S166" s="25">
        <f>SUM(S159:S165)</f>
        <v>0</v>
      </c>
      <c r="T166" s="25"/>
      <c r="U166" s="25">
        <f>SUM(U145:U165)</f>
        <v>980</v>
      </c>
    </row>
    <row r="167" spans="1:21" x14ac:dyDescent="0.25">
      <c r="F167" s="25" t="s">
        <v>64</v>
      </c>
      <c r="G167" s="25">
        <f>G166*0.94</f>
        <v>987</v>
      </c>
      <c r="H167" s="10"/>
      <c r="I167" s="10"/>
      <c r="J167" s="10"/>
      <c r="Q167" s="25" t="s">
        <v>64</v>
      </c>
      <c r="R167" s="25">
        <f>R166*0.95</f>
        <v>1045</v>
      </c>
      <c r="S167" s="10"/>
      <c r="T167" s="10"/>
      <c r="U167" s="10"/>
    </row>
    <row r="168" spans="1:21" ht="15.75" x14ac:dyDescent="0.25">
      <c r="F168" s="360" t="s">
        <v>65</v>
      </c>
      <c r="G168" s="360"/>
      <c r="H168" s="360"/>
      <c r="I168" s="305"/>
      <c r="J168" s="250">
        <f>G167-J166</f>
        <v>22</v>
      </c>
      <c r="Q168" s="360" t="s">
        <v>65</v>
      </c>
      <c r="R168" s="360"/>
      <c r="S168" s="360"/>
      <c r="T168" s="305"/>
      <c r="U168" s="250">
        <f>R167-U166</f>
        <v>65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73" t="s">
        <v>0</v>
      </c>
      <c r="D1" s="373"/>
      <c r="J1" s="373" t="s">
        <v>1</v>
      </c>
      <c r="K1" s="373"/>
      <c r="L1" s="373"/>
      <c r="M1" s="322"/>
    </row>
    <row r="2" spans="2:15" ht="27" x14ac:dyDescent="0.35">
      <c r="C2" s="373"/>
      <c r="D2" s="373"/>
      <c r="J2" s="373"/>
      <c r="K2" s="373"/>
      <c r="L2" s="373"/>
      <c r="M2" s="322"/>
    </row>
    <row r="3" spans="2:15" ht="27" x14ac:dyDescent="0.35">
      <c r="C3" s="323"/>
      <c r="D3" s="323"/>
      <c r="J3" s="323"/>
      <c r="K3" s="323"/>
      <c r="L3" s="322"/>
      <c r="M3" s="322"/>
    </row>
    <row r="4" spans="2:15" x14ac:dyDescent="0.25">
      <c r="B4" s="4" t="s">
        <v>884</v>
      </c>
      <c r="C4" s="14" t="s">
        <v>885</v>
      </c>
      <c r="D4" s="14" t="s">
        <v>886</v>
      </c>
      <c r="E4" s="14" t="s">
        <v>887</v>
      </c>
      <c r="F4" s="14"/>
      <c r="I4" s="4" t="s">
        <v>884</v>
      </c>
      <c r="J4" s="14" t="s">
        <v>885</v>
      </c>
      <c r="K4" s="14" t="s">
        <v>886</v>
      </c>
      <c r="L4" s="14" t="s">
        <v>888</v>
      </c>
      <c r="M4" s="14" t="s">
        <v>889</v>
      </c>
      <c r="N4" s="14" t="s">
        <v>887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74" t="s">
        <v>428</v>
      </c>
      <c r="D21" s="374"/>
      <c r="E21" s="372">
        <f>SUM(E5:E20)</f>
        <v>0</v>
      </c>
      <c r="F21" s="8"/>
      <c r="I21" s="8"/>
      <c r="J21" s="375" t="s">
        <v>428</v>
      </c>
      <c r="K21" s="375"/>
      <c r="L21" s="375"/>
      <c r="M21" s="375"/>
      <c r="N21" s="372">
        <f>SUM(N5:N20)</f>
        <v>0</v>
      </c>
      <c r="O21" s="8"/>
    </row>
    <row r="22" spans="2:15" ht="15" customHeight="1" x14ac:dyDescent="0.25">
      <c r="B22" s="8"/>
      <c r="C22" s="374"/>
      <c r="D22" s="374"/>
      <c r="E22" s="372"/>
      <c r="F22" s="8"/>
      <c r="I22" s="8"/>
      <c r="J22" s="375"/>
      <c r="K22" s="375"/>
      <c r="L22" s="375"/>
      <c r="M22" s="375"/>
      <c r="N22" s="372"/>
      <c r="O22" s="8"/>
    </row>
    <row r="28" spans="2:15" ht="27" x14ac:dyDescent="0.35">
      <c r="C28" s="373" t="s">
        <v>66</v>
      </c>
      <c r="D28" s="373"/>
      <c r="J28" s="373" t="s">
        <v>67</v>
      </c>
      <c r="K28" s="373"/>
      <c r="L28" s="373"/>
      <c r="M28" s="322"/>
    </row>
    <row r="29" spans="2:15" ht="27" x14ac:dyDescent="0.35">
      <c r="C29" s="373"/>
      <c r="D29" s="373"/>
      <c r="J29" s="373"/>
      <c r="K29" s="373"/>
      <c r="L29" s="373"/>
      <c r="M29" s="322"/>
    </row>
    <row r="30" spans="2:15" ht="27" x14ac:dyDescent="0.35">
      <c r="C30" s="323"/>
      <c r="D30" s="323"/>
      <c r="J30" s="323"/>
      <c r="K30" s="323"/>
      <c r="L30" s="322"/>
      <c r="M30" s="322"/>
    </row>
    <row r="31" spans="2:15" x14ac:dyDescent="0.25">
      <c r="B31" s="4" t="s">
        <v>884</v>
      </c>
      <c r="C31" s="14" t="s">
        <v>885</v>
      </c>
      <c r="D31" s="14" t="s">
        <v>886</v>
      </c>
      <c r="E31" s="14" t="s">
        <v>887</v>
      </c>
      <c r="F31" s="14"/>
      <c r="I31" s="4" t="s">
        <v>884</v>
      </c>
      <c r="J31" s="14" t="s">
        <v>885</v>
      </c>
      <c r="K31" s="14" t="s">
        <v>886</v>
      </c>
      <c r="L31" s="14" t="s">
        <v>890</v>
      </c>
      <c r="M31" s="14" t="s">
        <v>889</v>
      </c>
      <c r="N31" s="14" t="s">
        <v>887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74" t="s">
        <v>428</v>
      </c>
      <c r="D48" s="374"/>
      <c r="E48" s="372">
        <f>SUM(E32:E47)</f>
        <v>0</v>
      </c>
      <c r="F48" s="8"/>
      <c r="I48" s="8"/>
      <c r="J48" s="375" t="s">
        <v>428</v>
      </c>
      <c r="K48" s="375"/>
      <c r="L48" s="375"/>
      <c r="M48" s="375"/>
      <c r="N48" s="372">
        <f>SUM(N32:N47)</f>
        <v>0</v>
      </c>
      <c r="O48" s="8"/>
    </row>
    <row r="49" spans="2:15" x14ac:dyDescent="0.25">
      <c r="B49" s="8"/>
      <c r="C49" s="374"/>
      <c r="D49" s="374"/>
      <c r="E49" s="372"/>
      <c r="F49" s="8"/>
      <c r="I49" s="8"/>
      <c r="J49" s="375"/>
      <c r="K49" s="375"/>
      <c r="L49" s="375"/>
      <c r="M49" s="375"/>
      <c r="N49" s="372"/>
      <c r="O49" s="8"/>
    </row>
    <row r="55" spans="2:15" ht="27" x14ac:dyDescent="0.35">
      <c r="C55" s="373" t="s">
        <v>191</v>
      </c>
      <c r="D55" s="373"/>
      <c r="J55" s="373" t="s">
        <v>98</v>
      </c>
      <c r="K55" s="373"/>
      <c r="L55" s="373"/>
      <c r="M55" s="322"/>
    </row>
    <row r="56" spans="2:15" ht="27" x14ac:dyDescent="0.35">
      <c r="C56" s="373"/>
      <c r="D56" s="373"/>
      <c r="J56" s="373"/>
      <c r="K56" s="373"/>
      <c r="L56" s="373"/>
      <c r="M56" s="322"/>
    </row>
    <row r="57" spans="2:15" ht="27" x14ac:dyDescent="0.35">
      <c r="C57" s="323"/>
      <c r="D57" s="323"/>
      <c r="J57" s="323"/>
      <c r="K57" s="323"/>
      <c r="L57" s="322"/>
      <c r="M57" s="322"/>
    </row>
    <row r="58" spans="2:15" x14ac:dyDescent="0.25">
      <c r="B58" s="4" t="s">
        <v>884</v>
      </c>
      <c r="C58" s="14" t="s">
        <v>885</v>
      </c>
      <c r="D58" s="14" t="s">
        <v>886</v>
      </c>
      <c r="E58" s="14" t="s">
        <v>887</v>
      </c>
      <c r="F58" s="14"/>
      <c r="I58" s="4" t="s">
        <v>884</v>
      </c>
      <c r="J58" s="14" t="s">
        <v>885</v>
      </c>
      <c r="K58" s="14" t="s">
        <v>886</v>
      </c>
      <c r="L58" s="14" t="s">
        <v>890</v>
      </c>
      <c r="M58" s="14" t="s">
        <v>889</v>
      </c>
      <c r="N58" s="14" t="s">
        <v>887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74" t="s">
        <v>428</v>
      </c>
      <c r="D75" s="374"/>
      <c r="E75" s="372">
        <f>SUM(E59:E74)</f>
        <v>0</v>
      </c>
      <c r="F75" s="8"/>
      <c r="I75" s="8"/>
      <c r="J75" s="375" t="s">
        <v>428</v>
      </c>
      <c r="K75" s="375"/>
      <c r="L75" s="375"/>
      <c r="M75" s="375"/>
      <c r="N75" s="372">
        <f>SUM(N59:N74)</f>
        <v>0</v>
      </c>
      <c r="O75" s="8"/>
    </row>
    <row r="76" spans="2:15" x14ac:dyDescent="0.25">
      <c r="B76" s="8"/>
      <c r="C76" s="374"/>
      <c r="D76" s="374"/>
      <c r="E76" s="372"/>
      <c r="F76" s="8"/>
      <c r="I76" s="8"/>
      <c r="J76" s="375"/>
      <c r="K76" s="375"/>
      <c r="L76" s="375"/>
      <c r="M76" s="375"/>
      <c r="N76" s="372"/>
      <c r="O76" s="8"/>
    </row>
    <row r="82" spans="2:15" ht="27" x14ac:dyDescent="0.35">
      <c r="C82" s="373" t="s">
        <v>120</v>
      </c>
      <c r="D82" s="373"/>
      <c r="J82" s="373" t="s">
        <v>121</v>
      </c>
      <c r="K82" s="373"/>
      <c r="L82" s="373"/>
      <c r="M82" s="322"/>
    </row>
    <row r="83" spans="2:15" ht="27" x14ac:dyDescent="0.35">
      <c r="C83" s="373"/>
      <c r="D83" s="373"/>
      <c r="J83" s="373"/>
      <c r="K83" s="373"/>
      <c r="L83" s="373"/>
      <c r="M83" s="322"/>
    </row>
    <row r="84" spans="2:15" ht="27" x14ac:dyDescent="0.35">
      <c r="C84" s="323"/>
      <c r="D84" s="323"/>
      <c r="J84" s="323"/>
      <c r="K84" s="323"/>
      <c r="L84" s="322"/>
      <c r="M84" s="322"/>
    </row>
    <row r="85" spans="2:15" x14ac:dyDescent="0.25">
      <c r="B85" s="4" t="s">
        <v>884</v>
      </c>
      <c r="C85" s="14" t="s">
        <v>885</v>
      </c>
      <c r="D85" s="14" t="s">
        <v>886</v>
      </c>
      <c r="E85" s="14" t="s">
        <v>887</v>
      </c>
      <c r="F85" s="14"/>
      <c r="I85" s="4" t="s">
        <v>884</v>
      </c>
      <c r="J85" s="14" t="s">
        <v>891</v>
      </c>
      <c r="K85" s="14" t="s">
        <v>892</v>
      </c>
      <c r="L85" s="14" t="s">
        <v>890</v>
      </c>
      <c r="M85" s="14" t="s">
        <v>893</v>
      </c>
      <c r="N85" s="14" t="s">
        <v>887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899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74" t="s">
        <v>428</v>
      </c>
      <c r="D107" s="374"/>
      <c r="E107" s="372">
        <f>SUM(E86:E106)</f>
        <v>0</v>
      </c>
      <c r="F107" s="8"/>
      <c r="I107" s="8"/>
      <c r="J107" s="375" t="s">
        <v>428</v>
      </c>
      <c r="K107" s="375"/>
      <c r="L107" s="375"/>
      <c r="M107" s="375"/>
      <c r="N107" s="372">
        <f>SUM(N86:N106)</f>
        <v>3440</v>
      </c>
      <c r="O107" s="8"/>
    </row>
    <row r="108" spans="2:15" x14ac:dyDescent="0.25">
      <c r="B108" s="8"/>
      <c r="C108" s="374"/>
      <c r="D108" s="374"/>
      <c r="E108" s="372"/>
      <c r="F108" s="8"/>
      <c r="I108" s="8"/>
      <c r="J108" s="375"/>
      <c r="K108" s="375"/>
      <c r="L108" s="375"/>
      <c r="M108" s="375"/>
      <c r="N108" s="372"/>
      <c r="O108" s="8"/>
    </row>
    <row r="115" spans="2:15" ht="27" x14ac:dyDescent="0.35">
      <c r="C115" s="373" t="s">
        <v>903</v>
      </c>
      <c r="D115" s="373"/>
      <c r="J115" s="373" t="s">
        <v>244</v>
      </c>
      <c r="K115" s="373"/>
      <c r="L115" s="373"/>
      <c r="M115" s="322"/>
    </row>
    <row r="116" spans="2:15" ht="27" x14ac:dyDescent="0.35">
      <c r="C116" s="373"/>
      <c r="D116" s="373"/>
      <c r="J116" s="373"/>
      <c r="K116" s="373"/>
      <c r="L116" s="373"/>
      <c r="M116" s="322"/>
    </row>
    <row r="117" spans="2:15" ht="27" x14ac:dyDescent="0.35">
      <c r="C117" s="323"/>
      <c r="D117" s="323"/>
      <c r="J117" s="323"/>
      <c r="K117" s="323"/>
      <c r="L117" s="322"/>
      <c r="M117" s="322"/>
    </row>
    <row r="118" spans="2:15" x14ac:dyDescent="0.25">
      <c r="B118" s="4" t="s">
        <v>884</v>
      </c>
      <c r="C118" s="14" t="s">
        <v>891</v>
      </c>
      <c r="D118" s="14" t="s">
        <v>892</v>
      </c>
      <c r="E118" s="14" t="s">
        <v>887</v>
      </c>
      <c r="F118" s="14"/>
      <c r="I118" s="4" t="s">
        <v>884</v>
      </c>
      <c r="J118" s="14" t="s">
        <v>885</v>
      </c>
      <c r="K118" s="14" t="s">
        <v>886</v>
      </c>
      <c r="L118" s="14" t="s">
        <v>890</v>
      </c>
      <c r="M118" s="14" t="s">
        <v>889</v>
      </c>
      <c r="N118" s="14" t="s">
        <v>887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894</v>
      </c>
      <c r="C120" s="69"/>
      <c r="D120" s="69"/>
      <c r="E120" s="69" t="e">
        <f>#REF!+#REF!+D120+C120</f>
        <v>#REF!</v>
      </c>
      <c r="F120" s="8"/>
      <c r="I120" s="8" t="s">
        <v>904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896</v>
      </c>
      <c r="C126" s="69"/>
      <c r="D126" s="69"/>
      <c r="E126" s="69" t="e">
        <f>#REF!+#REF!+D126+C126</f>
        <v>#REF!</v>
      </c>
      <c r="F126" s="8"/>
      <c r="I126" s="8" t="s">
        <v>896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897</v>
      </c>
      <c r="C127" s="69"/>
      <c r="D127" s="69">
        <v>100</v>
      </c>
      <c r="E127" s="69" t="e">
        <f>#REF!+#REF!+D127+C127</f>
        <v>#REF!</v>
      </c>
      <c r="F127" s="8"/>
      <c r="I127" s="8" t="s">
        <v>897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899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75" t="s">
        <v>428</v>
      </c>
      <c r="K135" s="375"/>
      <c r="L135" s="375"/>
      <c r="M135" s="375"/>
      <c r="N135" s="372">
        <f>SUM(N119:N134)</f>
        <v>341</v>
      </c>
      <c r="O135" s="8"/>
    </row>
    <row r="136" spans="2:15" ht="15" customHeight="1" x14ac:dyDescent="0.25">
      <c r="B136" s="8" t="s">
        <v>894</v>
      </c>
      <c r="C136" s="69"/>
      <c r="D136" s="69"/>
      <c r="E136" s="69" t="e">
        <f>#REF!+#REF!+D136+C136</f>
        <v>#REF!</v>
      </c>
      <c r="F136" s="8"/>
      <c r="I136" s="8"/>
      <c r="J136" s="375"/>
      <c r="K136" s="375"/>
      <c r="L136" s="375"/>
      <c r="M136" s="375"/>
      <c r="N136" s="372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74" t="s">
        <v>428</v>
      </c>
      <c r="D140" s="374"/>
      <c r="E140" s="376" t="e">
        <f>SUM(E119:E139)</f>
        <v>#REF!</v>
      </c>
      <c r="F140" s="8"/>
    </row>
    <row r="141" spans="2:15" x14ac:dyDescent="0.25">
      <c r="B141" s="8"/>
      <c r="C141" s="374"/>
      <c r="D141" s="374"/>
      <c r="E141" s="376"/>
      <c r="F141" s="8"/>
    </row>
    <row r="142" spans="2:15" x14ac:dyDescent="0.25">
      <c r="E142" s="60"/>
    </row>
    <row r="143" spans="2:15" x14ac:dyDescent="0.25">
      <c r="C143" s="373" t="s">
        <v>146</v>
      </c>
      <c r="D143" s="373"/>
      <c r="J143" s="373" t="s">
        <v>146</v>
      </c>
      <c r="K143" s="373"/>
    </row>
    <row r="144" spans="2:15" x14ac:dyDescent="0.25">
      <c r="C144" s="373"/>
      <c r="D144" s="373"/>
      <c r="J144" s="373"/>
      <c r="K144" s="373"/>
    </row>
    <row r="145" spans="2:13" ht="27" x14ac:dyDescent="0.35">
      <c r="C145" s="323"/>
      <c r="D145" s="323"/>
      <c r="J145" s="323"/>
      <c r="K145" s="323"/>
    </row>
    <row r="146" spans="2:13" x14ac:dyDescent="0.25">
      <c r="B146" s="4" t="s">
        <v>884</v>
      </c>
      <c r="C146" s="14" t="s">
        <v>885</v>
      </c>
      <c r="D146" s="14" t="s">
        <v>905</v>
      </c>
      <c r="E146" s="14" t="s">
        <v>887</v>
      </c>
      <c r="F146" s="14"/>
      <c r="I146" s="4" t="s">
        <v>884</v>
      </c>
      <c r="J146" s="14" t="s">
        <v>885</v>
      </c>
      <c r="K146" s="14" t="s">
        <v>905</v>
      </c>
      <c r="L146" s="14" t="s">
        <v>887</v>
      </c>
      <c r="M146" s="14"/>
    </row>
    <row r="147" spans="2:13" x14ac:dyDescent="0.25">
      <c r="B147" s="8" t="s">
        <v>148</v>
      </c>
      <c r="C147" s="10"/>
      <c r="D147" s="8" t="s">
        <v>906</v>
      </c>
      <c r="E147" s="10">
        <v>20</v>
      </c>
      <c r="F147" s="8"/>
      <c r="I147" s="8" t="s">
        <v>148</v>
      </c>
      <c r="J147" s="10"/>
      <c r="K147" s="8" t="s">
        <v>907</v>
      </c>
      <c r="L147" s="10">
        <v>10</v>
      </c>
      <c r="M147" s="8"/>
    </row>
    <row r="148" spans="2:13" x14ac:dyDescent="0.25">
      <c r="B148" s="8" t="s">
        <v>904</v>
      </c>
      <c r="C148" s="10"/>
      <c r="D148" s="8"/>
      <c r="E148" s="10"/>
      <c r="F148" s="8"/>
      <c r="I148" s="8" t="s">
        <v>904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895</v>
      </c>
      <c r="C153" s="10"/>
      <c r="D153" s="8"/>
      <c r="E153" s="10"/>
      <c r="F153" s="8"/>
      <c r="I153" s="8" t="s">
        <v>895</v>
      </c>
      <c r="J153" s="10"/>
      <c r="K153" s="8" t="s">
        <v>908</v>
      </c>
      <c r="L153" s="10">
        <v>25</v>
      </c>
      <c r="M153" s="8"/>
    </row>
    <row r="154" spans="2:13" x14ac:dyDescent="0.25">
      <c r="B154" s="8" t="s">
        <v>896</v>
      </c>
      <c r="C154" s="10"/>
      <c r="D154" s="8"/>
      <c r="E154" s="10"/>
      <c r="F154" s="8"/>
      <c r="I154" s="8" t="s">
        <v>896</v>
      </c>
      <c r="J154" s="10"/>
      <c r="K154" s="8"/>
      <c r="L154" s="10"/>
      <c r="M154" s="8"/>
    </row>
    <row r="155" spans="2:13" x14ac:dyDescent="0.25">
      <c r="B155" s="8" t="s">
        <v>897</v>
      </c>
      <c r="C155" s="10"/>
      <c r="D155" s="8" t="s">
        <v>909</v>
      </c>
      <c r="E155" s="10">
        <v>20</v>
      </c>
      <c r="F155" s="8"/>
      <c r="I155" s="8" t="s">
        <v>897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74" t="s">
        <v>428</v>
      </c>
      <c r="D163" s="374"/>
      <c r="E163" s="372">
        <f>SUM(E147:E162)</f>
        <v>40</v>
      </c>
      <c r="F163" s="8"/>
      <c r="I163" s="8"/>
      <c r="J163" s="374" t="s">
        <v>428</v>
      </c>
      <c r="K163" s="374"/>
      <c r="L163" s="372">
        <f>SUM(L147:L162)</f>
        <v>60</v>
      </c>
      <c r="M163" s="8"/>
    </row>
    <row r="164" spans="2:13" ht="15" customHeight="1" x14ac:dyDescent="0.25">
      <c r="B164" s="8"/>
      <c r="C164" s="374"/>
      <c r="D164" s="374"/>
      <c r="E164" s="372"/>
      <c r="F164" s="8"/>
      <c r="I164" s="8"/>
      <c r="J164" s="374"/>
      <c r="K164" s="374"/>
      <c r="L164" s="372"/>
      <c r="M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L163:L164"/>
    <mergeCell ref="C143:D144"/>
    <mergeCell ref="J143:K144"/>
    <mergeCell ref="C163:D164"/>
    <mergeCell ref="E163:E164"/>
    <mergeCell ref="J163:K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71" t="s">
        <v>276</v>
      </c>
      <c r="D1" s="371"/>
      <c r="E1" s="371"/>
      <c r="F1" s="371"/>
      <c r="N1" s="371" t="s">
        <v>1</v>
      </c>
      <c r="O1" s="371"/>
      <c r="P1" s="371"/>
      <c r="Q1" s="371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30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304" t="s">
        <v>11</v>
      </c>
      <c r="U2" s="4" t="s">
        <v>701</v>
      </c>
    </row>
    <row r="3" spans="1:21" x14ac:dyDescent="0.25">
      <c r="A3" s="7">
        <v>44854</v>
      </c>
      <c r="B3" s="8" t="s">
        <v>910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912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913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914</v>
      </c>
      <c r="P4" s="8" t="s">
        <v>915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914</v>
      </c>
      <c r="P5" s="8" t="s">
        <v>915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914</v>
      </c>
      <c r="P6" s="8" t="s">
        <v>915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914</v>
      </c>
      <c r="P7" s="8" t="s">
        <v>915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60" t="s">
        <v>65</v>
      </c>
      <c r="G26" s="360"/>
      <c r="H26" s="360"/>
      <c r="I26" s="305"/>
      <c r="J26" s="250">
        <f>G25-J24</f>
        <v>58.549999999999955</v>
      </c>
      <c r="Q26" s="360" t="s">
        <v>65</v>
      </c>
      <c r="R26" s="360"/>
      <c r="S26" s="360"/>
      <c r="T26" s="305"/>
      <c r="U26" s="250">
        <f>T24-U24</f>
        <v>115</v>
      </c>
    </row>
    <row r="30" spans="1:21" ht="23.25" x14ac:dyDescent="0.35">
      <c r="C30" s="371" t="s">
        <v>712</v>
      </c>
      <c r="D30" s="371"/>
      <c r="E30" s="371"/>
      <c r="F30" s="371"/>
      <c r="N30" s="371" t="s">
        <v>67</v>
      </c>
      <c r="O30" s="371"/>
      <c r="P30" s="371"/>
      <c r="Q30" s="371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30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304" t="s">
        <v>400</v>
      </c>
      <c r="U31" s="4" t="s">
        <v>701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60" t="s">
        <v>65</v>
      </c>
      <c r="G55" s="360"/>
      <c r="H55" s="360"/>
      <c r="I55" s="305"/>
      <c r="J55" s="250">
        <f>G54-J53</f>
        <v>0</v>
      </c>
      <c r="Q55" s="360" t="s">
        <v>65</v>
      </c>
      <c r="R55" s="360"/>
      <c r="S55" s="360"/>
      <c r="T55" s="305"/>
      <c r="U55" s="250">
        <f>R54-U53</f>
        <v>0</v>
      </c>
    </row>
    <row r="59" spans="1:21" ht="23.25" x14ac:dyDescent="0.35">
      <c r="C59" s="371" t="s">
        <v>191</v>
      </c>
      <c r="D59" s="371"/>
      <c r="E59" s="371"/>
      <c r="F59" s="371"/>
      <c r="N59" s="371" t="s">
        <v>98</v>
      </c>
      <c r="O59" s="371"/>
      <c r="P59" s="371"/>
      <c r="Q59" s="371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30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304" t="s">
        <v>400</v>
      </c>
      <c r="U60" s="4" t="s">
        <v>701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60" t="s">
        <v>65</v>
      </c>
      <c r="G84" s="360"/>
      <c r="H84" s="360"/>
      <c r="I84" s="305"/>
      <c r="J84" s="250">
        <f>G83-J82</f>
        <v>0</v>
      </c>
      <c r="Q84" s="360" t="s">
        <v>65</v>
      </c>
      <c r="R84" s="360"/>
      <c r="S84" s="360"/>
      <c r="T84" s="305"/>
      <c r="U84" s="250">
        <f>R83-U82</f>
        <v>0</v>
      </c>
    </row>
    <row r="87" spans="1:21" ht="23.25" x14ac:dyDescent="0.35">
      <c r="C87" s="371" t="s">
        <v>120</v>
      </c>
      <c r="D87" s="371"/>
      <c r="E87" s="371"/>
      <c r="F87" s="371"/>
      <c r="N87" s="371" t="s">
        <v>121</v>
      </c>
      <c r="O87" s="371"/>
      <c r="P87" s="371"/>
      <c r="Q87" s="371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30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304" t="s">
        <v>400</v>
      </c>
      <c r="U88" s="4" t="s">
        <v>701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60" t="s">
        <v>65</v>
      </c>
      <c r="G112" s="360"/>
      <c r="H112" s="360"/>
      <c r="I112" s="305"/>
      <c r="J112" s="250">
        <f>G111-J110</f>
        <v>0</v>
      </c>
      <c r="Q112" s="360" t="s">
        <v>65</v>
      </c>
      <c r="R112" s="360"/>
      <c r="S112" s="360"/>
      <c r="T112" s="305"/>
      <c r="U112" s="250">
        <f>R111-U110</f>
        <v>0</v>
      </c>
    </row>
    <row r="115" spans="1:21" ht="23.25" x14ac:dyDescent="0.35">
      <c r="C115" s="371" t="s">
        <v>141</v>
      </c>
      <c r="D115" s="371"/>
      <c r="E115" s="371"/>
      <c r="F115" s="371"/>
      <c r="N115" s="371" t="s">
        <v>244</v>
      </c>
      <c r="O115" s="371"/>
      <c r="P115" s="371"/>
      <c r="Q115" s="371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30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304" t="s">
        <v>400</v>
      </c>
      <c r="U116" s="4" t="s">
        <v>701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60" t="s">
        <v>65</v>
      </c>
      <c r="G140" s="360"/>
      <c r="H140" s="360"/>
      <c r="I140" s="305"/>
      <c r="J140" s="250">
        <f>G139-J138</f>
        <v>0</v>
      </c>
      <c r="Q140" s="360" t="s">
        <v>65</v>
      </c>
      <c r="R140" s="360"/>
      <c r="S140" s="360"/>
      <c r="T140" s="305"/>
      <c r="U140" s="250">
        <f>R139-U138</f>
        <v>0</v>
      </c>
    </row>
    <row r="143" spans="1:21" ht="23.25" x14ac:dyDescent="0.35">
      <c r="C143" s="371" t="s">
        <v>146</v>
      </c>
      <c r="D143" s="371"/>
      <c r="E143" s="371"/>
      <c r="F143" s="371"/>
      <c r="N143" s="371" t="s">
        <v>276</v>
      </c>
      <c r="O143" s="371"/>
      <c r="P143" s="371"/>
      <c r="Q143" s="371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30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304" t="s">
        <v>400</v>
      </c>
      <c r="U144" s="4" t="s">
        <v>701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60" t="s">
        <v>65</v>
      </c>
      <c r="G168" s="360"/>
      <c r="H168" s="360"/>
      <c r="I168" s="305"/>
      <c r="J168" s="250">
        <f>G167-J166</f>
        <v>0</v>
      </c>
      <c r="Q168" s="360" t="s">
        <v>65</v>
      </c>
      <c r="R168" s="360"/>
      <c r="S168" s="360"/>
      <c r="T168" s="305"/>
      <c r="U168" s="250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7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61" t="s">
        <v>0</v>
      </c>
      <c r="C1" s="361"/>
      <c r="D1" s="361"/>
      <c r="E1" s="361"/>
      <c r="F1" s="361"/>
      <c r="G1" s="8"/>
      <c r="H1" s="8"/>
      <c r="I1" s="8"/>
      <c r="J1" s="70"/>
      <c r="M1" s="7"/>
      <c r="N1" s="361" t="s">
        <v>1</v>
      </c>
      <c r="O1" s="361"/>
      <c r="P1" s="361"/>
      <c r="Q1" s="361"/>
      <c r="R1" s="361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60" t="s">
        <v>65</v>
      </c>
      <c r="F53" s="360"/>
      <c r="G53" s="360"/>
      <c r="H53" s="360"/>
      <c r="I53" s="29">
        <f>F52-I51</f>
        <v>429.39999999999964</v>
      </c>
      <c r="Q53" s="360" t="s">
        <v>65</v>
      </c>
      <c r="R53" s="360"/>
      <c r="S53" s="360"/>
      <c r="T53" s="360"/>
      <c r="U53" s="29">
        <f>R52-U51</f>
        <v>508.6230000000005</v>
      </c>
      <c r="V53" s="82"/>
    </row>
    <row r="59" spans="1:23" ht="31.5" x14ac:dyDescent="0.5">
      <c r="A59" s="7"/>
      <c r="B59" s="361" t="s">
        <v>66</v>
      </c>
      <c r="C59" s="361"/>
      <c r="D59" s="361"/>
      <c r="E59" s="361"/>
      <c r="F59" s="361"/>
      <c r="G59" s="8"/>
      <c r="H59" s="8"/>
      <c r="I59" s="8"/>
      <c r="J59" s="70"/>
      <c r="M59" s="7"/>
      <c r="N59" s="361" t="s">
        <v>67</v>
      </c>
      <c r="O59" s="361"/>
      <c r="P59" s="361"/>
      <c r="Q59" s="361"/>
      <c r="R59" s="361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60" t="s">
        <v>65</v>
      </c>
      <c r="R110" s="360"/>
      <c r="S110" s="360"/>
      <c r="T110" s="360"/>
      <c r="U110" s="29">
        <f>R109-U108</f>
        <v>419.80000000000018</v>
      </c>
      <c r="V110" s="82"/>
    </row>
    <row r="111" spans="1:23" x14ac:dyDescent="0.25">
      <c r="E111" s="360" t="s">
        <v>65</v>
      </c>
      <c r="F111" s="360"/>
      <c r="G111" s="360"/>
      <c r="H111" s="360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62"/>
      <c r="R113" s="362"/>
      <c r="S113" s="362"/>
      <c r="T113" s="362"/>
      <c r="U113" s="88"/>
      <c r="V113" s="88"/>
    </row>
    <row r="117" spans="1:23" ht="31.5" x14ac:dyDescent="0.5">
      <c r="A117" s="7"/>
      <c r="B117" s="361" t="s">
        <v>191</v>
      </c>
      <c r="C117" s="361"/>
      <c r="D117" s="361"/>
      <c r="E117" s="361"/>
      <c r="F117" s="361"/>
      <c r="G117" s="8"/>
      <c r="H117" s="8"/>
      <c r="I117" s="8"/>
      <c r="J117" s="70"/>
      <c r="M117" s="7"/>
      <c r="N117" s="361" t="s">
        <v>98</v>
      </c>
      <c r="O117" s="361"/>
      <c r="P117" s="361"/>
      <c r="Q117" s="361"/>
      <c r="R117" s="361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60" t="s">
        <v>65</v>
      </c>
      <c r="F168" s="360"/>
      <c r="G168" s="360"/>
      <c r="H168" s="360"/>
      <c r="I168" s="29">
        <f>F167-I166</f>
        <v>461.29999999999927</v>
      </c>
      <c r="Q168" s="360" t="s">
        <v>65</v>
      </c>
      <c r="R168" s="360"/>
      <c r="S168" s="360"/>
      <c r="T168" s="360"/>
      <c r="U168" s="29">
        <f>R167-U166</f>
        <v>537.30000000000018</v>
      </c>
      <c r="V168" s="82"/>
    </row>
    <row r="175" spans="1:23" ht="31.5" x14ac:dyDescent="0.5">
      <c r="A175" s="7"/>
      <c r="B175" s="361" t="s">
        <v>212</v>
      </c>
      <c r="C175" s="361"/>
      <c r="D175" s="361"/>
      <c r="E175" s="361"/>
      <c r="F175" s="361"/>
      <c r="G175" s="8"/>
      <c r="H175" s="8"/>
      <c r="I175" s="8"/>
      <c r="J175" s="70"/>
      <c r="M175" s="7"/>
      <c r="N175" s="361" t="s">
        <v>121</v>
      </c>
      <c r="O175" s="361"/>
      <c r="P175" s="361"/>
      <c r="Q175" s="361"/>
      <c r="R175" s="361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60" t="s">
        <v>65</v>
      </c>
      <c r="F227" s="360"/>
      <c r="G227" s="360"/>
      <c r="H227" s="360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60" t="s">
        <v>65</v>
      </c>
      <c r="R228" s="360"/>
      <c r="S228" s="360"/>
      <c r="T228" s="360"/>
      <c r="U228" s="29">
        <f>R227-U226</f>
        <v>554.79999999999927</v>
      </c>
      <c r="V228" s="82"/>
    </row>
    <row r="234" spans="1:23" ht="31.5" x14ac:dyDescent="0.5">
      <c r="A234" s="7"/>
      <c r="B234" s="361" t="s">
        <v>141</v>
      </c>
      <c r="C234" s="361"/>
      <c r="D234" s="361"/>
      <c r="E234" s="361"/>
      <c r="F234" s="361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61" t="s">
        <v>244</v>
      </c>
      <c r="O235" s="361"/>
      <c r="P235" s="361"/>
      <c r="Q235" s="361"/>
      <c r="R235" s="361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60" t="s">
        <v>65</v>
      </c>
      <c r="F287" s="360"/>
      <c r="G287" s="360"/>
      <c r="H287" s="360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60" t="s">
        <v>65</v>
      </c>
      <c r="R288" s="360"/>
      <c r="S288" s="360"/>
      <c r="T288" s="360"/>
      <c r="U288" s="29">
        <f>R287-U286</f>
        <v>311.5</v>
      </c>
      <c r="V288" s="82"/>
    </row>
    <row r="294" spans="1:23" ht="31.5" x14ac:dyDescent="0.5">
      <c r="A294" s="7"/>
      <c r="B294" s="361" t="s">
        <v>146</v>
      </c>
      <c r="C294" s="361"/>
      <c r="D294" s="361"/>
      <c r="E294" s="361"/>
      <c r="F294" s="361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61" t="s">
        <v>276</v>
      </c>
      <c r="O295" s="361"/>
      <c r="P295" s="361"/>
      <c r="Q295" s="361"/>
      <c r="R295" s="361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2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2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2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2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2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2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2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1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1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1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1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1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1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1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1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111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2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111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111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111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111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111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111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111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111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111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111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60" t="s">
        <v>65</v>
      </c>
      <c r="F349" s="360"/>
      <c r="G349" s="360"/>
      <c r="H349" s="360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60" t="s">
        <v>65</v>
      </c>
      <c r="R350" s="360"/>
      <c r="S350" s="360"/>
      <c r="T350" s="360"/>
      <c r="U350" s="29">
        <f>R349-U348</f>
        <v>707.70000000000073</v>
      </c>
      <c r="V350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abSelected="1" topLeftCell="A147" zoomScale="80" zoomScaleNormal="80" workbookViewId="0">
      <selection activeCell="L152" sqref="L152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73" t="s">
        <v>0</v>
      </c>
      <c r="D1" s="373"/>
      <c r="E1" s="373"/>
      <c r="F1" s="322"/>
      <c r="L1" s="373" t="s">
        <v>1</v>
      </c>
      <c r="M1" s="373"/>
      <c r="N1" s="373"/>
      <c r="O1" s="322"/>
    </row>
    <row r="2" spans="2:17" ht="27" x14ac:dyDescent="0.35">
      <c r="C2" s="373"/>
      <c r="D2" s="373"/>
      <c r="E2" s="373"/>
      <c r="F2" s="322"/>
      <c r="L2" s="373"/>
      <c r="M2" s="373"/>
      <c r="N2" s="373"/>
      <c r="O2" s="322"/>
    </row>
    <row r="3" spans="2:17" ht="27" x14ac:dyDescent="0.35">
      <c r="C3" s="323"/>
      <c r="D3" s="323"/>
      <c r="E3" s="322"/>
      <c r="F3" s="322"/>
      <c r="L3" s="323"/>
      <c r="M3" s="323"/>
      <c r="N3" s="322"/>
      <c r="O3" s="322"/>
    </row>
    <row r="4" spans="2:17" x14ac:dyDescent="0.25">
      <c r="B4" s="4" t="s">
        <v>884</v>
      </c>
      <c r="C4" s="14" t="s">
        <v>885</v>
      </c>
      <c r="D4" s="14" t="s">
        <v>886</v>
      </c>
      <c r="E4" s="14" t="s">
        <v>888</v>
      </c>
      <c r="F4" s="14" t="s">
        <v>889</v>
      </c>
      <c r="G4" s="14" t="s">
        <v>887</v>
      </c>
      <c r="H4" s="14"/>
      <c r="K4" s="4" t="s">
        <v>884</v>
      </c>
      <c r="L4" s="14" t="s">
        <v>885</v>
      </c>
      <c r="M4" s="14" t="s">
        <v>886</v>
      </c>
      <c r="N4" s="14" t="s">
        <v>888</v>
      </c>
      <c r="O4" s="14" t="s">
        <v>889</v>
      </c>
      <c r="P4" s="14" t="s">
        <v>887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916</v>
      </c>
      <c r="C14" s="10"/>
      <c r="D14" s="8"/>
      <c r="E14" s="10"/>
      <c r="F14" s="10"/>
      <c r="G14" s="10">
        <v>20</v>
      </c>
      <c r="H14" s="8"/>
      <c r="K14" s="8" t="s">
        <v>917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75" t="s">
        <v>428</v>
      </c>
      <c r="D21" s="375"/>
      <c r="E21" s="375"/>
      <c r="F21" s="375"/>
      <c r="G21" s="372">
        <f>SUM(G5:G20)</f>
        <v>560</v>
      </c>
      <c r="H21" s="8"/>
      <c r="K21" s="8"/>
      <c r="L21" s="375" t="s">
        <v>428</v>
      </c>
      <c r="M21" s="375"/>
      <c r="N21" s="375"/>
      <c r="O21" s="375"/>
      <c r="P21" s="372" t="e">
        <f>SUM(P5:P20)</f>
        <v>#REF!</v>
      </c>
      <c r="Q21" s="8"/>
    </row>
    <row r="22" spans="2:17" ht="15" customHeight="1" x14ac:dyDescent="0.25">
      <c r="B22" s="8"/>
      <c r="C22" s="375"/>
      <c r="D22" s="375"/>
      <c r="E22" s="375"/>
      <c r="F22" s="375"/>
      <c r="G22" s="372"/>
      <c r="H22" s="8"/>
      <c r="K22" s="8"/>
      <c r="L22" s="375"/>
      <c r="M22" s="375"/>
      <c r="N22" s="375"/>
      <c r="O22" s="375"/>
      <c r="P22" s="372"/>
      <c r="Q22" s="8"/>
    </row>
    <row r="28" spans="2:17" ht="27" x14ac:dyDescent="0.35">
      <c r="C28" s="373" t="s">
        <v>66</v>
      </c>
      <c r="D28" s="373"/>
      <c r="E28" s="373"/>
      <c r="F28" s="322"/>
      <c r="L28" s="373" t="s">
        <v>67</v>
      </c>
      <c r="M28" s="373"/>
      <c r="N28" s="373"/>
      <c r="O28" s="322"/>
    </row>
    <row r="29" spans="2:17" ht="27" x14ac:dyDescent="0.35">
      <c r="C29" s="373"/>
      <c r="D29" s="373"/>
      <c r="E29" s="373"/>
      <c r="F29" s="322"/>
      <c r="L29" s="373"/>
      <c r="M29" s="373"/>
      <c r="N29" s="373"/>
      <c r="O29" s="322"/>
    </row>
    <row r="30" spans="2:17" ht="27" x14ac:dyDescent="0.35">
      <c r="C30" s="323"/>
      <c r="D30" s="323"/>
      <c r="E30" s="322"/>
      <c r="F30" s="322"/>
      <c r="L30" s="323"/>
      <c r="M30" s="323"/>
      <c r="N30" s="322"/>
      <c r="O30" s="322"/>
    </row>
    <row r="31" spans="2:17" x14ac:dyDescent="0.25">
      <c r="B31" s="4" t="s">
        <v>884</v>
      </c>
      <c r="C31" s="14" t="s">
        <v>885</v>
      </c>
      <c r="D31" s="14" t="s">
        <v>886</v>
      </c>
      <c r="E31" s="14" t="s">
        <v>890</v>
      </c>
      <c r="F31" s="14" t="s">
        <v>889</v>
      </c>
      <c r="G31" s="14" t="s">
        <v>887</v>
      </c>
      <c r="H31" s="14"/>
      <c r="K31" s="4" t="s">
        <v>884</v>
      </c>
      <c r="L31" s="14" t="s">
        <v>885</v>
      </c>
      <c r="M31" s="14" t="s">
        <v>886</v>
      </c>
      <c r="N31" s="14" t="s">
        <v>890</v>
      </c>
      <c r="O31" s="14" t="s">
        <v>889</v>
      </c>
      <c r="P31" s="14" t="s">
        <v>887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904</v>
      </c>
      <c r="L33" s="10" t="s">
        <v>919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921</v>
      </c>
      <c r="M41" s="8"/>
      <c r="N41" s="10"/>
      <c r="O41" s="10"/>
      <c r="P41" s="10">
        <v>20</v>
      </c>
      <c r="Q41" s="8"/>
    </row>
    <row r="42" spans="2:17" x14ac:dyDescent="0.25">
      <c r="B42" s="8" t="s">
        <v>922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923</v>
      </c>
      <c r="M43" s="8" t="s">
        <v>924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75" t="s">
        <v>428</v>
      </c>
      <c r="D48" s="375"/>
      <c r="E48" s="375"/>
      <c r="F48" s="375"/>
      <c r="G48" s="372">
        <f>SUM(G32:G47)</f>
        <v>560</v>
      </c>
      <c r="H48" s="8"/>
      <c r="K48" s="8"/>
      <c r="L48" s="375" t="s">
        <v>428</v>
      </c>
      <c r="M48" s="375"/>
      <c r="N48" s="375"/>
      <c r="O48" s="375"/>
      <c r="P48" s="372">
        <f>SUM(P32:P47)</f>
        <v>590</v>
      </c>
      <c r="Q48" s="8"/>
    </row>
    <row r="49" spans="2:17" x14ac:dyDescent="0.25">
      <c r="B49" s="8"/>
      <c r="C49" s="375"/>
      <c r="D49" s="375"/>
      <c r="E49" s="375"/>
      <c r="F49" s="375"/>
      <c r="G49" s="372"/>
      <c r="H49" s="8"/>
      <c r="K49" s="8"/>
      <c r="L49" s="375"/>
      <c r="M49" s="375"/>
      <c r="N49" s="375"/>
      <c r="O49" s="375"/>
      <c r="P49" s="372"/>
      <c r="Q49" s="8"/>
    </row>
    <row r="55" spans="2:17" ht="27" x14ac:dyDescent="0.35">
      <c r="C55" s="373" t="s">
        <v>191</v>
      </c>
      <c r="D55" s="373"/>
      <c r="E55" s="373"/>
      <c r="F55" s="322"/>
      <c r="L55" s="373" t="s">
        <v>98</v>
      </c>
      <c r="M55" s="373"/>
      <c r="N55" s="373"/>
      <c r="O55" s="322"/>
    </row>
    <row r="56" spans="2:17" ht="27" x14ac:dyDescent="0.35">
      <c r="C56" s="373"/>
      <c r="D56" s="373"/>
      <c r="E56" s="373"/>
      <c r="F56" s="322"/>
      <c r="L56" s="373"/>
      <c r="M56" s="373"/>
      <c r="N56" s="373"/>
      <c r="O56" s="322"/>
    </row>
    <row r="57" spans="2:17" ht="27" x14ac:dyDescent="0.35">
      <c r="C57" s="323"/>
      <c r="D57" s="323"/>
      <c r="E57" s="322"/>
      <c r="F57" s="322"/>
      <c r="L57" s="323"/>
      <c r="M57" s="323"/>
      <c r="N57" s="322"/>
      <c r="O57" s="322"/>
    </row>
    <row r="58" spans="2:17" x14ac:dyDescent="0.25">
      <c r="B58" s="4" t="s">
        <v>884</v>
      </c>
      <c r="C58" s="14" t="s">
        <v>885</v>
      </c>
      <c r="D58" s="14" t="s">
        <v>886</v>
      </c>
      <c r="E58" s="14" t="s">
        <v>890</v>
      </c>
      <c r="F58" s="14" t="s">
        <v>889</v>
      </c>
      <c r="G58" s="14" t="s">
        <v>887</v>
      </c>
      <c r="H58" s="14"/>
      <c r="K58" s="4" t="s">
        <v>884</v>
      </c>
      <c r="L58" s="14" t="s">
        <v>885</v>
      </c>
      <c r="M58" s="14" t="s">
        <v>886</v>
      </c>
      <c r="N58" s="14" t="s">
        <v>890</v>
      </c>
      <c r="O58" s="14" t="s">
        <v>889</v>
      </c>
      <c r="P58" s="14" t="s">
        <v>887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75" t="s">
        <v>428</v>
      </c>
      <c r="D75" s="375"/>
      <c r="E75" s="375"/>
      <c r="F75" s="375"/>
      <c r="G75" s="372">
        <f>SUM(G59:G74)</f>
        <v>520</v>
      </c>
      <c r="H75" s="8"/>
      <c r="K75" s="8"/>
      <c r="L75" s="375" t="s">
        <v>428</v>
      </c>
      <c r="M75" s="375"/>
      <c r="N75" s="375"/>
      <c r="O75" s="375"/>
      <c r="P75" s="372">
        <f>SUM(P59:P74)</f>
        <v>540</v>
      </c>
      <c r="Q75" s="8"/>
    </row>
    <row r="76" spans="2:17" x14ac:dyDescent="0.25">
      <c r="B76" s="8"/>
      <c r="C76" s="375"/>
      <c r="D76" s="375"/>
      <c r="E76" s="375"/>
      <c r="F76" s="375"/>
      <c r="G76" s="372"/>
      <c r="H76" s="8"/>
      <c r="K76" s="8"/>
      <c r="L76" s="375"/>
      <c r="M76" s="375"/>
      <c r="N76" s="375"/>
      <c r="O76" s="375"/>
      <c r="P76" s="372"/>
      <c r="Q76" s="8"/>
    </row>
    <row r="82" spans="2:17" ht="27" x14ac:dyDescent="0.35">
      <c r="C82" s="373" t="s">
        <v>120</v>
      </c>
      <c r="D82" s="373"/>
      <c r="E82" s="373"/>
      <c r="F82" s="322"/>
      <c r="L82" s="373" t="s">
        <v>121</v>
      </c>
      <c r="M82" s="373"/>
      <c r="N82" s="373"/>
      <c r="O82" s="322"/>
    </row>
    <row r="83" spans="2:17" ht="27" x14ac:dyDescent="0.35">
      <c r="C83" s="373"/>
      <c r="D83" s="373"/>
      <c r="E83" s="373"/>
      <c r="F83" s="322"/>
      <c r="L83" s="373"/>
      <c r="M83" s="373"/>
      <c r="N83" s="373"/>
      <c r="O83" s="322"/>
    </row>
    <row r="84" spans="2:17" ht="27" x14ac:dyDescent="0.35">
      <c r="C84" s="323"/>
      <c r="D84" s="323"/>
      <c r="E84" s="322"/>
      <c r="F84" s="322"/>
      <c r="L84" s="323"/>
      <c r="M84" s="323"/>
      <c r="N84" s="322"/>
      <c r="O84" s="322"/>
    </row>
    <row r="85" spans="2:17" x14ac:dyDescent="0.25">
      <c r="B85" s="4" t="s">
        <v>884</v>
      </c>
      <c r="C85" s="14" t="s">
        <v>885</v>
      </c>
      <c r="D85" s="14" t="s">
        <v>886</v>
      </c>
      <c r="E85" s="14" t="s">
        <v>890</v>
      </c>
      <c r="F85" s="14" t="s">
        <v>889</v>
      </c>
      <c r="G85" s="14" t="s">
        <v>887</v>
      </c>
      <c r="H85" s="14"/>
      <c r="K85" s="4" t="s">
        <v>884</v>
      </c>
      <c r="L85" s="14" t="s">
        <v>885</v>
      </c>
      <c r="M85" s="14" t="s">
        <v>886</v>
      </c>
      <c r="N85" s="14" t="s">
        <v>890</v>
      </c>
      <c r="O85" s="14" t="s">
        <v>889</v>
      </c>
      <c r="P85" s="14" t="s">
        <v>887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75" t="s">
        <v>428</v>
      </c>
      <c r="D102" s="375"/>
      <c r="E102" s="375"/>
      <c r="F102" s="375"/>
      <c r="G102" s="372">
        <f>SUM(G86:G101)</f>
        <v>510</v>
      </c>
      <c r="H102" s="8"/>
      <c r="K102" s="8"/>
      <c r="L102" s="375" t="s">
        <v>428</v>
      </c>
      <c r="M102" s="375"/>
      <c r="N102" s="375"/>
      <c r="O102" s="375"/>
      <c r="P102" s="372">
        <f>SUM(P86:P101)</f>
        <v>480</v>
      </c>
      <c r="Q102" s="8"/>
    </row>
    <row r="103" spans="2:17" x14ac:dyDescent="0.25">
      <c r="B103" s="8"/>
      <c r="C103" s="375"/>
      <c r="D103" s="375"/>
      <c r="E103" s="375"/>
      <c r="F103" s="375"/>
      <c r="G103" s="372"/>
      <c r="H103" s="8"/>
      <c r="K103" s="8"/>
      <c r="L103" s="375"/>
      <c r="M103" s="375"/>
      <c r="N103" s="375"/>
      <c r="O103" s="375"/>
      <c r="P103" s="372"/>
      <c r="Q103" s="8"/>
    </row>
    <row r="110" spans="2:17" ht="27" x14ac:dyDescent="0.35">
      <c r="C110" s="373" t="s">
        <v>141</v>
      </c>
      <c r="D110" s="373"/>
      <c r="E110" s="373"/>
      <c r="F110" s="322"/>
      <c r="L110" s="373" t="s">
        <v>244</v>
      </c>
      <c r="M110" s="373"/>
      <c r="N110" s="373"/>
      <c r="O110" s="322"/>
    </row>
    <row r="111" spans="2:17" ht="27" x14ac:dyDescent="0.35">
      <c r="C111" s="373"/>
      <c r="D111" s="373"/>
      <c r="E111" s="373"/>
      <c r="F111" s="322"/>
      <c r="L111" s="373"/>
      <c r="M111" s="373"/>
      <c r="N111" s="373"/>
      <c r="O111" s="322"/>
    </row>
    <row r="112" spans="2:17" ht="27" x14ac:dyDescent="0.35">
      <c r="C112" s="323"/>
      <c r="D112" s="323"/>
      <c r="E112" s="322"/>
      <c r="F112" s="322"/>
      <c r="L112" s="323"/>
      <c r="M112" s="323"/>
      <c r="N112" s="322"/>
      <c r="O112" s="322"/>
    </row>
    <row r="113" spans="2:17" x14ac:dyDescent="0.25">
      <c r="B113" s="4" t="s">
        <v>884</v>
      </c>
      <c r="C113" s="14" t="s">
        <v>885</v>
      </c>
      <c r="D113" s="14" t="s">
        <v>886</v>
      </c>
      <c r="E113" s="14" t="s">
        <v>890</v>
      </c>
      <c r="F113" s="14" t="s">
        <v>889</v>
      </c>
      <c r="G113" s="14" t="s">
        <v>887</v>
      </c>
      <c r="H113" s="14"/>
      <c r="K113" s="4" t="s">
        <v>884</v>
      </c>
      <c r="L113" s="14" t="s">
        <v>885</v>
      </c>
      <c r="M113" s="14" t="s">
        <v>886</v>
      </c>
      <c r="N113" s="14" t="s">
        <v>890</v>
      </c>
      <c r="O113" s="14" t="s">
        <v>889</v>
      </c>
      <c r="P113" s="14" t="s">
        <v>887</v>
      </c>
      <c r="Q113" s="14"/>
    </row>
    <row r="114" spans="2:17" ht="22.5" x14ac:dyDescent="0.25">
      <c r="B114" s="324" t="s">
        <v>927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24" t="s">
        <v>927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25" t="s">
        <v>928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25" t="s">
        <v>928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24" t="s">
        <v>929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24" t="s">
        <v>929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25" t="s">
        <v>930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25" t="s">
        <v>930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24" t="s">
        <v>931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24" t="s">
        <v>931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25" t="s">
        <v>932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25" t="s">
        <v>932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24" t="s">
        <v>933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24" t="s">
        <v>933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25" t="s">
        <v>934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25" t="s">
        <v>934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24" t="s">
        <v>935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24" t="s">
        <v>935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26" t="s">
        <v>936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26" t="s">
        <v>936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24" t="s">
        <v>937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24" t="s">
        <v>937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25" t="s">
        <v>938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25" t="s">
        <v>938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26" t="s">
        <v>939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26" t="s">
        <v>939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25" t="s">
        <v>940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25" t="s">
        <v>940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25" t="s">
        <v>941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25" t="s">
        <v>941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25" t="s">
        <v>942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25" t="s">
        <v>942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25" t="s">
        <v>943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25" t="s">
        <v>943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25" t="s">
        <v>944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25" t="s">
        <v>944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25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25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75" t="s">
        <v>428</v>
      </c>
      <c r="D133" s="375"/>
      <c r="E133" s="375"/>
      <c r="F133" s="375"/>
      <c r="G133" s="372">
        <f>SUM(G114:G132)</f>
        <v>1290</v>
      </c>
      <c r="H133" s="8"/>
      <c r="K133" s="8"/>
      <c r="L133" s="375" t="s">
        <v>428</v>
      </c>
      <c r="M133" s="375"/>
      <c r="N133" s="375"/>
      <c r="O133" s="375"/>
      <c r="P133" s="372">
        <f>SUM(P114:P132)</f>
        <v>1310</v>
      </c>
      <c r="Q133" s="8"/>
    </row>
    <row r="134" spans="2:17" ht="15" customHeight="1" x14ac:dyDescent="0.25">
      <c r="B134" s="8"/>
      <c r="C134" s="375"/>
      <c r="D134" s="375"/>
      <c r="E134" s="375"/>
      <c r="F134" s="375"/>
      <c r="G134" s="372"/>
      <c r="H134" s="8"/>
      <c r="K134" s="8"/>
      <c r="L134" s="375"/>
      <c r="M134" s="375"/>
      <c r="N134" s="375"/>
      <c r="O134" s="375"/>
      <c r="P134" s="372"/>
      <c r="Q134" s="8"/>
    </row>
    <row r="141" spans="2:17" ht="27" x14ac:dyDescent="0.35">
      <c r="C141" s="373" t="s">
        <v>146</v>
      </c>
      <c r="D141" s="373"/>
      <c r="E141" s="373"/>
      <c r="F141" s="322"/>
      <c r="L141" s="373" t="s">
        <v>147</v>
      </c>
      <c r="M141" s="373"/>
      <c r="N141" s="373"/>
      <c r="O141" s="322"/>
    </row>
    <row r="142" spans="2:17" ht="27" x14ac:dyDescent="0.35">
      <c r="C142" s="373"/>
      <c r="D142" s="373"/>
      <c r="E142" s="373"/>
      <c r="F142" s="322"/>
      <c r="L142" s="373"/>
      <c r="M142" s="373"/>
      <c r="N142" s="373"/>
      <c r="O142" s="322"/>
    </row>
    <row r="143" spans="2:17" ht="27" x14ac:dyDescent="0.35">
      <c r="C143" s="323"/>
      <c r="D143" s="323"/>
      <c r="E143" s="322"/>
      <c r="F143" s="322"/>
      <c r="L143" s="323"/>
      <c r="M143" s="323"/>
      <c r="N143" s="322"/>
      <c r="O143" s="322"/>
    </row>
    <row r="144" spans="2:17" x14ac:dyDescent="0.25">
      <c r="B144" s="4" t="s">
        <v>884</v>
      </c>
      <c r="C144" s="14" t="s">
        <v>885</v>
      </c>
      <c r="D144" s="14" t="s">
        <v>886</v>
      </c>
      <c r="E144" s="14" t="s">
        <v>890</v>
      </c>
      <c r="F144" s="14" t="s">
        <v>889</v>
      </c>
      <c r="G144" s="14" t="s">
        <v>887</v>
      </c>
      <c r="H144" s="14"/>
      <c r="K144" s="4" t="s">
        <v>884</v>
      </c>
      <c r="L144" s="14" t="s">
        <v>885</v>
      </c>
      <c r="M144" s="14" t="s">
        <v>886</v>
      </c>
      <c r="N144" s="14" t="s">
        <v>890</v>
      </c>
      <c r="O144" s="14" t="s">
        <v>889</v>
      </c>
      <c r="P144" s="14" t="s">
        <v>887</v>
      </c>
      <c r="Q144" s="14"/>
    </row>
    <row r="145" spans="2:17" ht="22.5" x14ac:dyDescent="0.25">
      <c r="B145" s="324" t="s">
        <v>927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27" t="s">
        <v>927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25" t="s">
        <v>928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28" t="s">
        <v>928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24" t="s">
        <v>929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27" t="s">
        <v>929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25" t="s">
        <v>930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28" t="s">
        <v>930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24" t="s">
        <v>931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27" t="s">
        <v>931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25" t="s">
        <v>932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28" t="s">
        <v>932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24" t="s">
        <v>933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27" t="s">
        <v>933</v>
      </c>
      <c r="L151" s="10">
        <v>20</v>
      </c>
      <c r="M151" s="8"/>
      <c r="N151" s="10"/>
      <c r="O151" s="10">
        <f t="shared" si="14"/>
        <v>0</v>
      </c>
      <c r="P151" s="10">
        <f t="shared" si="15"/>
        <v>20</v>
      </c>
      <c r="Q151" s="8"/>
    </row>
    <row r="152" spans="2:17" ht="22.5" x14ac:dyDescent="0.25">
      <c r="B152" s="325" t="s">
        <v>934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28" t="s">
        <v>934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24" t="s">
        <v>935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27" t="s">
        <v>935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26" t="s">
        <v>936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29" t="s">
        <v>936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24" t="s">
        <v>937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27" t="s">
        <v>945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25" t="s">
        <v>938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28" t="s">
        <v>937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26" t="s">
        <v>939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27" t="s">
        <v>938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25" t="s">
        <v>940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30" t="s">
        <v>946</v>
      </c>
      <c r="L158" s="275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25" t="s">
        <v>941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27" t="s">
        <v>939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31" t="s">
        <v>942</v>
      </c>
      <c r="C160" s="275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30" t="s">
        <v>947</v>
      </c>
      <c r="L160" s="275">
        <v>20</v>
      </c>
      <c r="M160" s="8"/>
      <c r="N160" s="10"/>
      <c r="O160" s="10">
        <f>M160*N160</f>
        <v>0</v>
      </c>
      <c r="P160" s="10">
        <f t="shared" si="15"/>
        <v>20</v>
      </c>
      <c r="Q160" s="8"/>
    </row>
    <row r="161" spans="2:17" ht="47.25" customHeight="1" x14ac:dyDescent="0.25">
      <c r="B161" s="325" t="s">
        <v>943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29" t="s">
        <v>940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31" t="s">
        <v>944</v>
      </c>
      <c r="C162" s="275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32" t="s">
        <v>941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25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75" t="s">
        <v>428</v>
      </c>
      <c r="M163" s="375"/>
      <c r="N163" s="375"/>
      <c r="O163" s="375"/>
      <c r="P163" s="372">
        <f>SUM(P145:P162)</f>
        <v>1340</v>
      </c>
      <c r="Q163" s="8"/>
    </row>
    <row r="164" spans="2:17" ht="15" customHeight="1" x14ac:dyDescent="0.25">
      <c r="B164" s="8"/>
      <c r="C164" s="375" t="s">
        <v>428</v>
      </c>
      <c r="D164" s="375"/>
      <c r="E164" s="375"/>
      <c r="F164" s="375"/>
      <c r="G164" s="372">
        <f>SUM(G145:G163)</f>
        <v>1310</v>
      </c>
      <c r="H164" s="8"/>
      <c r="K164" s="8"/>
      <c r="L164" s="375"/>
      <c r="M164" s="375"/>
      <c r="N164" s="375"/>
      <c r="O164" s="375"/>
      <c r="P164" s="372"/>
      <c r="Q164" s="8"/>
    </row>
    <row r="165" spans="2:17" ht="15" customHeight="1" x14ac:dyDescent="0.25">
      <c r="B165" s="8"/>
      <c r="C165" s="375"/>
      <c r="D165" s="375"/>
      <c r="E165" s="375"/>
      <c r="F165" s="375"/>
      <c r="G165" s="372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3" t="s">
        <v>0</v>
      </c>
      <c r="B1" s="373"/>
      <c r="C1" s="373"/>
      <c r="E1" s="373" t="s">
        <v>1</v>
      </c>
      <c r="F1" s="373"/>
      <c r="G1" s="373"/>
      <c r="I1" s="373" t="s">
        <v>66</v>
      </c>
      <c r="J1" s="373"/>
      <c r="K1" s="373"/>
      <c r="M1" s="373" t="s">
        <v>948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904</v>
      </c>
      <c r="B6" s="10"/>
      <c r="C6" s="8"/>
      <c r="E6" s="8" t="s">
        <v>277</v>
      </c>
      <c r="F6" s="10"/>
      <c r="G6" s="8"/>
      <c r="I6" s="8" t="s">
        <v>950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333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33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33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33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895</v>
      </c>
      <c r="B11" s="333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333">
        <v>18.02</v>
      </c>
      <c r="C13" s="8"/>
      <c r="E13" s="8" t="s">
        <v>897</v>
      </c>
      <c r="F13" s="10" t="e">
        <f>#REF!</f>
        <v>#REF!</v>
      </c>
      <c r="G13" s="8"/>
      <c r="I13" s="8" t="s">
        <v>897</v>
      </c>
      <c r="J13" s="10">
        <v>18.02</v>
      </c>
      <c r="K13" s="8"/>
      <c r="M13" s="8" t="s">
        <v>897</v>
      </c>
      <c r="N13" s="10">
        <v>18.02</v>
      </c>
      <c r="O13" s="8"/>
    </row>
    <row r="14" spans="1:15" x14ac:dyDescent="0.25">
      <c r="A14" s="8" t="s">
        <v>277</v>
      </c>
      <c r="B14" s="33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73" t="s">
        <v>191</v>
      </c>
      <c r="B22" s="373"/>
      <c r="C22" s="373"/>
      <c r="E22" s="373" t="s">
        <v>98</v>
      </c>
      <c r="F22" s="373"/>
      <c r="G22" s="373"/>
      <c r="I22" s="373" t="s">
        <v>120</v>
      </c>
      <c r="J22" s="373"/>
      <c r="K22" s="373"/>
      <c r="M22" s="373" t="s">
        <v>121</v>
      </c>
      <c r="N22" s="373"/>
      <c r="O22" s="373"/>
    </row>
    <row r="23" spans="1:15" x14ac:dyDescent="0.25">
      <c r="A23" s="373"/>
      <c r="B23" s="373"/>
      <c r="C23" s="373"/>
      <c r="E23" s="373"/>
      <c r="F23" s="373"/>
      <c r="G23" s="373"/>
      <c r="I23" s="373"/>
      <c r="J23" s="373"/>
      <c r="K23" s="373"/>
      <c r="M23" s="373"/>
      <c r="N23" s="373"/>
      <c r="O23" s="373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>
        <v>18.02</v>
      </c>
      <c r="C34" s="8"/>
      <c r="E34" s="8" t="s">
        <v>897</v>
      </c>
      <c r="F34" s="10">
        <v>18.2</v>
      </c>
      <c r="G34" s="8"/>
      <c r="I34" s="8" t="s">
        <v>897</v>
      </c>
      <c r="J34" s="10">
        <v>18.2</v>
      </c>
      <c r="K34" s="8"/>
      <c r="M34" s="8" t="s">
        <v>897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73" t="s">
        <v>141</v>
      </c>
      <c r="B43" s="373"/>
      <c r="C43" s="373"/>
      <c r="E43" s="373" t="s">
        <v>244</v>
      </c>
      <c r="F43" s="373"/>
      <c r="G43" s="373"/>
      <c r="I43" s="373" t="s">
        <v>146</v>
      </c>
      <c r="J43" s="373"/>
      <c r="K43" s="373"/>
      <c r="M43" s="373" t="s">
        <v>276</v>
      </c>
      <c r="N43" s="373"/>
      <c r="O43" s="373"/>
    </row>
    <row r="44" spans="1:15" x14ac:dyDescent="0.25">
      <c r="A44" s="373"/>
      <c r="B44" s="373"/>
      <c r="C44" s="373"/>
      <c r="E44" s="373"/>
      <c r="F44" s="373"/>
      <c r="G44" s="373"/>
      <c r="I44" s="373"/>
      <c r="J44" s="373"/>
      <c r="K44" s="373"/>
      <c r="M44" s="373"/>
      <c r="N44" s="373"/>
      <c r="O44" s="373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>
        <v>18.05</v>
      </c>
      <c r="C55" s="8"/>
      <c r="E55" s="8" t="s">
        <v>897</v>
      </c>
      <c r="F55" s="10">
        <v>18.05</v>
      </c>
      <c r="G55" s="8"/>
      <c r="I55" s="8" t="s">
        <v>897</v>
      </c>
      <c r="J55" s="10">
        <v>18.05</v>
      </c>
      <c r="K55" s="8"/>
      <c r="M55" s="8" t="s">
        <v>897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40" zoomScale="80" zoomScaleNormal="80" workbookViewId="0">
      <selection activeCell="N47" sqref="N47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20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3" t="s">
        <v>276</v>
      </c>
      <c r="B1" s="373"/>
      <c r="C1" s="373"/>
      <c r="E1" s="373" t="s">
        <v>0</v>
      </c>
      <c r="F1" s="373"/>
      <c r="G1" s="373"/>
      <c r="I1" s="373" t="s">
        <v>1</v>
      </c>
      <c r="J1" s="373"/>
      <c r="K1" s="373"/>
      <c r="M1" s="373" t="s">
        <v>66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33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33">
        <v>141.13999999999999</v>
      </c>
      <c r="O5" s="8"/>
    </row>
    <row r="6" spans="1:15" x14ac:dyDescent="0.25">
      <c r="A6" s="8" t="s">
        <v>904</v>
      </c>
      <c r="B6" s="10"/>
      <c r="C6" s="8"/>
      <c r="E6" s="8" t="s">
        <v>277</v>
      </c>
      <c r="F6" s="10">
        <v>48.67</v>
      </c>
      <c r="G6" s="8"/>
      <c r="I6" s="8" t="s">
        <v>950</v>
      </c>
      <c r="J6" s="10">
        <v>48</v>
      </c>
      <c r="K6" s="8"/>
      <c r="M6" s="8" t="s">
        <v>951</v>
      </c>
      <c r="N6" s="10"/>
      <c r="O6" s="8"/>
    </row>
    <row r="7" spans="1:15" x14ac:dyDescent="0.25">
      <c r="A7" s="8" t="s">
        <v>326</v>
      </c>
      <c r="B7" s="333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33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33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33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895</v>
      </c>
      <c r="B11" s="333">
        <v>48.67</v>
      </c>
      <c r="C11" s="8"/>
      <c r="E11" s="8" t="s">
        <v>895</v>
      </c>
      <c r="F11" s="10">
        <v>47.04</v>
      </c>
      <c r="G11" s="8"/>
      <c r="I11" s="8" t="s">
        <v>895</v>
      </c>
      <c r="J11" s="10">
        <v>47.1</v>
      </c>
      <c r="K11" s="8"/>
      <c r="M11" s="8" t="s">
        <v>895</v>
      </c>
      <c r="N11" s="10">
        <v>47.05</v>
      </c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951</v>
      </c>
      <c r="N12" s="10">
        <v>48.66</v>
      </c>
      <c r="O12" s="8"/>
    </row>
    <row r="13" spans="1:15" x14ac:dyDescent="0.25">
      <c r="A13" s="8" t="s">
        <v>897</v>
      </c>
      <c r="B13" s="333">
        <v>17.91</v>
      </c>
      <c r="C13" s="8"/>
      <c r="E13" s="8" t="s">
        <v>897</v>
      </c>
      <c r="F13" s="10">
        <v>18.02</v>
      </c>
      <c r="G13" s="8"/>
      <c r="I13" s="8" t="s">
        <v>897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3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73" t="s">
        <v>342</v>
      </c>
      <c r="B22" s="373"/>
      <c r="C22" s="373"/>
      <c r="E22" s="373" t="s">
        <v>952</v>
      </c>
      <c r="F22" s="373"/>
      <c r="G22" s="373"/>
      <c r="I22" s="373" t="s">
        <v>98</v>
      </c>
      <c r="J22" s="373"/>
      <c r="K22" s="373"/>
      <c r="M22" s="373" t="s">
        <v>120</v>
      </c>
      <c r="N22" s="373"/>
      <c r="O22" s="373"/>
    </row>
    <row r="23" spans="1:15" x14ac:dyDescent="0.25">
      <c r="A23" s="373"/>
      <c r="B23" s="373"/>
      <c r="C23" s="373"/>
      <c r="E23" s="373"/>
      <c r="F23" s="373"/>
      <c r="G23" s="373"/>
      <c r="I23" s="373"/>
      <c r="J23" s="373"/>
      <c r="K23" s="373"/>
      <c r="M23" s="373"/>
      <c r="N23" s="373"/>
      <c r="O23" s="373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333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333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33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33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33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895</v>
      </c>
      <c r="B32" s="333">
        <v>48.66</v>
      </c>
      <c r="C32" s="8"/>
      <c r="E32" s="8" t="s">
        <v>895</v>
      </c>
      <c r="F32" s="10">
        <v>48.66</v>
      </c>
      <c r="G32" s="8"/>
      <c r="I32" s="8" t="s">
        <v>895</v>
      </c>
      <c r="J32" s="10">
        <v>48.66</v>
      </c>
      <c r="K32" s="8"/>
      <c r="M32" s="8" t="s">
        <v>895</v>
      </c>
      <c r="N32" s="10">
        <v>48.66</v>
      </c>
      <c r="O32" s="8"/>
    </row>
    <row r="33" spans="1:15" x14ac:dyDescent="0.25">
      <c r="A33" s="8" t="s">
        <v>29</v>
      </c>
      <c r="B33" s="333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896</v>
      </c>
      <c r="N33" s="10">
        <v>48.66</v>
      </c>
      <c r="O33" s="8"/>
    </row>
    <row r="34" spans="1:15" x14ac:dyDescent="0.25">
      <c r="A34" s="8" t="s">
        <v>950</v>
      </c>
      <c r="B34" s="10">
        <v>48.66</v>
      </c>
      <c r="C34" s="8"/>
      <c r="E34" s="8" t="s">
        <v>950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73" t="s">
        <v>121</v>
      </c>
      <c r="B43" s="373"/>
      <c r="C43" s="373"/>
      <c r="E43" s="373" t="s">
        <v>903</v>
      </c>
      <c r="F43" s="373"/>
      <c r="G43" s="373"/>
      <c r="I43" s="373" t="s">
        <v>142</v>
      </c>
      <c r="J43" s="373"/>
      <c r="K43" s="373"/>
      <c r="M43" s="373" t="s">
        <v>360</v>
      </c>
      <c r="N43" s="373"/>
      <c r="O43" s="373"/>
    </row>
    <row r="44" spans="1:15" x14ac:dyDescent="0.25">
      <c r="A44" s="373"/>
      <c r="B44" s="373"/>
      <c r="C44" s="373"/>
      <c r="E44" s="373"/>
      <c r="F44" s="373"/>
      <c r="G44" s="373"/>
      <c r="I44" s="373"/>
      <c r="J44" s="373"/>
      <c r="K44" s="373"/>
      <c r="M44" s="373"/>
      <c r="N44" s="373"/>
      <c r="O44" s="373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>
        <v>97.33</v>
      </c>
      <c r="G47" s="8"/>
      <c r="I47" s="8" t="s">
        <v>148</v>
      </c>
      <c r="J47" s="10">
        <v>97.33</v>
      </c>
      <c r="K47" s="8"/>
      <c r="M47" s="8" t="s">
        <v>148</v>
      </c>
      <c r="N47" s="10">
        <v>97.33</v>
      </c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>
        <v>48.66</v>
      </c>
      <c r="G49" s="8"/>
      <c r="I49" s="8" t="s">
        <v>326</v>
      </c>
      <c r="J49" s="10">
        <v>48.66</v>
      </c>
      <c r="K49" s="8"/>
      <c r="M49" s="8" t="s">
        <v>326</v>
      </c>
      <c r="N49" s="10">
        <v>48.66</v>
      </c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>
        <v>97.33</v>
      </c>
      <c r="G50" s="8"/>
      <c r="I50" s="8" t="s">
        <v>259</v>
      </c>
      <c r="J50" s="10">
        <v>97.33</v>
      </c>
      <c r="K50" s="8"/>
      <c r="M50" s="8" t="s">
        <v>259</v>
      </c>
      <c r="N50" s="10">
        <v>97.33</v>
      </c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>
        <v>48.66</v>
      </c>
      <c r="G51" s="8"/>
      <c r="I51" s="8" t="s">
        <v>246</v>
      </c>
      <c r="J51" s="10">
        <v>48.66</v>
      </c>
      <c r="K51" s="8"/>
      <c r="M51" s="8" t="s">
        <v>246</v>
      </c>
      <c r="N51" s="10">
        <v>48.66</v>
      </c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>
        <v>48.66</v>
      </c>
      <c r="G52" s="8"/>
      <c r="I52" s="8" t="s">
        <v>286</v>
      </c>
      <c r="J52" s="10">
        <v>48.66</v>
      </c>
      <c r="K52" s="8"/>
      <c r="M52" s="8" t="s">
        <v>286</v>
      </c>
      <c r="N52" s="10">
        <v>48.66</v>
      </c>
      <c r="O52" s="8"/>
    </row>
    <row r="53" spans="1:15" x14ac:dyDescent="0.25">
      <c r="A53" s="8" t="s">
        <v>895</v>
      </c>
      <c r="B53" s="10">
        <v>48.66</v>
      </c>
      <c r="C53" s="8"/>
      <c r="E53" s="8" t="s">
        <v>895</v>
      </c>
      <c r="F53" s="10">
        <v>48.66</v>
      </c>
      <c r="G53" s="8"/>
      <c r="I53" s="8" t="s">
        <v>895</v>
      </c>
      <c r="J53" s="10">
        <v>48.66</v>
      </c>
      <c r="K53" s="8"/>
      <c r="M53" s="8" t="s">
        <v>895</v>
      </c>
      <c r="N53" s="10">
        <v>48.66</v>
      </c>
      <c r="O53" s="8"/>
    </row>
    <row r="54" spans="1:15" x14ac:dyDescent="0.25">
      <c r="A54" s="8" t="s">
        <v>896</v>
      </c>
      <c r="B54" s="10">
        <v>48.66</v>
      </c>
      <c r="C54" s="8"/>
      <c r="E54" s="8" t="s">
        <v>896</v>
      </c>
      <c r="F54" s="10">
        <v>48.66</v>
      </c>
      <c r="G54" s="8"/>
      <c r="I54" s="8" t="s">
        <v>896</v>
      </c>
      <c r="J54" s="10">
        <v>48.66</v>
      </c>
      <c r="K54" s="8"/>
      <c r="M54" s="8" t="s">
        <v>896</v>
      </c>
      <c r="N54" s="10">
        <v>48.66</v>
      </c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486.61999999999989</v>
      </c>
      <c r="G60" s="8"/>
      <c r="I60" s="8" t="s">
        <v>428</v>
      </c>
      <c r="J60" s="10">
        <f>SUM(J47:J59)</f>
        <v>437.95999999999992</v>
      </c>
      <c r="K60" s="8"/>
      <c r="M60" s="8" t="s">
        <v>428</v>
      </c>
      <c r="N60" s="10">
        <f>SUM(N47:N59)</f>
        <v>437.95999999999992</v>
      </c>
      <c r="O60" s="8"/>
    </row>
    <row r="63" spans="1:15" x14ac:dyDescent="0.25">
      <c r="A63" s="373" t="s">
        <v>276</v>
      </c>
      <c r="B63" s="373"/>
      <c r="C63" s="373"/>
    </row>
    <row r="64" spans="1:15" x14ac:dyDescent="0.25">
      <c r="A64" s="373"/>
      <c r="B64" s="373"/>
      <c r="C64" s="373"/>
    </row>
    <row r="65" spans="1:3" ht="27" x14ac:dyDescent="0.35">
      <c r="B65" s="323"/>
    </row>
    <row r="66" spans="1:3" x14ac:dyDescent="0.25">
      <c r="A66" s="4" t="s">
        <v>884</v>
      </c>
      <c r="B66" s="14" t="s">
        <v>885</v>
      </c>
      <c r="C66" s="14"/>
    </row>
    <row r="67" spans="1:3" x14ac:dyDescent="0.25">
      <c r="A67" s="8" t="s">
        <v>148</v>
      </c>
      <c r="B67" s="10"/>
      <c r="C67" s="8"/>
    </row>
    <row r="68" spans="1:3" x14ac:dyDescent="0.25">
      <c r="A68" s="8" t="s">
        <v>904</v>
      </c>
      <c r="B68" s="10"/>
      <c r="C68" s="8"/>
    </row>
    <row r="69" spans="1:3" x14ac:dyDescent="0.25">
      <c r="A69" s="8" t="s">
        <v>326</v>
      </c>
      <c r="B69" s="10"/>
      <c r="C69" s="8"/>
    </row>
    <row r="70" spans="1:3" x14ac:dyDescent="0.25">
      <c r="A70" s="8" t="s">
        <v>259</v>
      </c>
      <c r="B70" s="10"/>
      <c r="C70" s="8"/>
    </row>
    <row r="71" spans="1:3" x14ac:dyDescent="0.25">
      <c r="A71" s="8" t="s">
        <v>246</v>
      </c>
      <c r="B71" s="10"/>
      <c r="C71" s="8"/>
    </row>
    <row r="72" spans="1:3" x14ac:dyDescent="0.25">
      <c r="A72" s="8" t="s">
        <v>286</v>
      </c>
      <c r="B72" s="10"/>
      <c r="C72" s="8"/>
    </row>
    <row r="73" spans="1:3" x14ac:dyDescent="0.25">
      <c r="A73" s="8" t="s">
        <v>895</v>
      </c>
      <c r="B73" s="10"/>
      <c r="C73" s="8"/>
    </row>
    <row r="74" spans="1:3" x14ac:dyDescent="0.25">
      <c r="A74" s="8" t="s">
        <v>896</v>
      </c>
      <c r="B74" s="10"/>
      <c r="C74" s="8"/>
    </row>
    <row r="75" spans="1:3" x14ac:dyDescent="0.25">
      <c r="A75" s="8" t="s">
        <v>277</v>
      </c>
      <c r="B75" s="10"/>
      <c r="C75" s="8"/>
    </row>
    <row r="76" spans="1:3" x14ac:dyDescent="0.25">
      <c r="A76" s="8"/>
      <c r="B76" s="10"/>
      <c r="C76" s="8"/>
    </row>
    <row r="77" spans="1:3" x14ac:dyDescent="0.25">
      <c r="A77" s="8"/>
      <c r="B77" s="10"/>
      <c r="C77" s="8"/>
    </row>
    <row r="78" spans="1:3" x14ac:dyDescent="0.25">
      <c r="A78" s="8"/>
      <c r="B78" s="10"/>
      <c r="C78" s="8"/>
    </row>
    <row r="79" spans="1:3" x14ac:dyDescent="0.25">
      <c r="A79" s="8"/>
      <c r="B79" s="10"/>
      <c r="C79" s="8"/>
    </row>
    <row r="80" spans="1:3" x14ac:dyDescent="0.25">
      <c r="A80" s="8" t="s">
        <v>428</v>
      </c>
      <c r="B80" s="10">
        <f>SUM(B67:B79)</f>
        <v>0</v>
      </c>
      <c r="C80" s="8"/>
    </row>
  </sheetData>
  <mergeCells count="13">
    <mergeCell ref="A1:C2"/>
    <mergeCell ref="E1:G2"/>
    <mergeCell ref="I1:K2"/>
    <mergeCell ref="M1:O2"/>
    <mergeCell ref="A22:C23"/>
    <mergeCell ref="E22:G23"/>
    <mergeCell ref="I22:K23"/>
    <mergeCell ref="M22:O23"/>
    <mergeCell ref="A63:C64"/>
    <mergeCell ref="A43:C44"/>
    <mergeCell ref="E43:G44"/>
    <mergeCell ref="I43:K44"/>
    <mergeCell ref="M43:O4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73" t="s">
        <v>0</v>
      </c>
      <c r="B1" s="373"/>
      <c r="C1" s="373"/>
      <c r="E1" s="373" t="s">
        <v>1</v>
      </c>
      <c r="F1" s="373"/>
      <c r="G1" s="373"/>
      <c r="I1" s="373" t="s">
        <v>66</v>
      </c>
      <c r="J1" s="373"/>
      <c r="K1" s="373"/>
      <c r="M1" s="373" t="s">
        <v>67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904</v>
      </c>
      <c r="B6" s="10"/>
      <c r="C6" s="8"/>
      <c r="E6" s="8" t="s">
        <v>904</v>
      </c>
      <c r="F6" s="10"/>
      <c r="G6" s="8"/>
      <c r="I6" s="8" t="s">
        <v>904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895</v>
      </c>
      <c r="B11" s="10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/>
      <c r="F12" s="10"/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10"/>
      <c r="C13" s="8"/>
      <c r="E13" s="8" t="s">
        <v>897</v>
      </c>
      <c r="F13" s="10"/>
      <c r="G13" s="8"/>
      <c r="I13" s="8" t="s">
        <v>897</v>
      </c>
      <c r="J13" s="10">
        <v>10</v>
      </c>
      <c r="K13" s="8"/>
      <c r="M13" s="8" t="s">
        <v>897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73" t="s">
        <v>191</v>
      </c>
      <c r="B22" s="373"/>
      <c r="C22" s="373"/>
      <c r="E22" s="373" t="s">
        <v>98</v>
      </c>
      <c r="F22" s="373"/>
      <c r="G22" s="373"/>
      <c r="I22" s="373" t="s">
        <v>120</v>
      </c>
      <c r="J22" s="373"/>
      <c r="K22" s="373"/>
      <c r="M22" s="373" t="s">
        <v>121</v>
      </c>
      <c r="N22" s="373"/>
      <c r="O22" s="373"/>
    </row>
    <row r="23" spans="1:15" x14ac:dyDescent="0.25">
      <c r="A23" s="373"/>
      <c r="B23" s="373"/>
      <c r="C23" s="373"/>
      <c r="E23" s="373"/>
      <c r="F23" s="373"/>
      <c r="G23" s="373"/>
      <c r="I23" s="373"/>
      <c r="J23" s="373"/>
      <c r="K23" s="373"/>
      <c r="M23" s="373"/>
      <c r="N23" s="373"/>
      <c r="O23" s="373"/>
    </row>
    <row r="24" spans="1:15" ht="27" x14ac:dyDescent="0.35">
      <c r="B24" s="323"/>
      <c r="F24" s="323"/>
      <c r="J24" s="323"/>
      <c r="N24" s="32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/>
      <c r="C34" s="8"/>
      <c r="E34" s="8" t="s">
        <v>897</v>
      </c>
      <c r="F34" s="10"/>
      <c r="G34" s="8"/>
      <c r="I34" s="8" t="s">
        <v>897</v>
      </c>
      <c r="J34" s="10"/>
      <c r="K34" s="8"/>
      <c r="M34" s="8" t="s">
        <v>897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73" t="s">
        <v>141</v>
      </c>
      <c r="B43" s="373"/>
      <c r="C43" s="373"/>
      <c r="E43" s="373" t="s">
        <v>244</v>
      </c>
      <c r="F43" s="373"/>
      <c r="G43" s="373"/>
      <c r="I43" s="373" t="s">
        <v>146</v>
      </c>
      <c r="J43" s="373"/>
      <c r="K43" s="373"/>
      <c r="M43" s="373" t="s">
        <v>276</v>
      </c>
      <c r="N43" s="373"/>
      <c r="O43" s="373"/>
    </row>
    <row r="44" spans="1:15" x14ac:dyDescent="0.25">
      <c r="A44" s="373"/>
      <c r="B44" s="373"/>
      <c r="C44" s="373"/>
      <c r="E44" s="373"/>
      <c r="F44" s="373"/>
      <c r="G44" s="373"/>
      <c r="I44" s="373"/>
      <c r="J44" s="373"/>
      <c r="K44" s="373"/>
      <c r="M44" s="373"/>
      <c r="N44" s="373"/>
      <c r="O44" s="373"/>
    </row>
    <row r="45" spans="1:15" ht="27" x14ac:dyDescent="0.35">
      <c r="B45" s="323"/>
      <c r="F45" s="323"/>
      <c r="J45" s="323"/>
      <c r="N45" s="32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953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/>
      <c r="C55" s="8"/>
      <c r="E55" s="8" t="s">
        <v>897</v>
      </c>
      <c r="F55" s="10"/>
      <c r="G55" s="8"/>
      <c r="I55" s="8" t="s">
        <v>897</v>
      </c>
      <c r="J55" s="10"/>
      <c r="K55" s="8"/>
      <c r="M55" s="8" t="s">
        <v>897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1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73" t="s">
        <v>954</v>
      </c>
      <c r="B1" s="373"/>
      <c r="C1" s="373"/>
      <c r="E1" s="373" t="s">
        <v>955</v>
      </c>
      <c r="F1" s="373"/>
      <c r="G1" s="373"/>
      <c r="I1" s="373" t="s">
        <v>956</v>
      </c>
      <c r="J1" s="373"/>
      <c r="K1" s="373"/>
      <c r="M1" s="373" t="s">
        <v>712</v>
      </c>
      <c r="N1" s="373"/>
      <c r="O1" s="373"/>
    </row>
    <row r="2" spans="1:15" ht="15" customHeight="1" x14ac:dyDescent="0.25">
      <c r="A2" s="373"/>
      <c r="B2" s="373"/>
      <c r="C2" s="373"/>
      <c r="E2" s="373"/>
      <c r="F2" s="373"/>
      <c r="G2" s="373"/>
      <c r="I2" s="373"/>
      <c r="J2" s="373"/>
      <c r="K2" s="373"/>
      <c r="M2" s="373"/>
      <c r="N2" s="373"/>
      <c r="O2" s="373"/>
    </row>
    <row r="3" spans="1:15" ht="27" x14ac:dyDescent="0.35">
      <c r="B3" s="323"/>
      <c r="F3" s="323"/>
      <c r="J3" s="323"/>
      <c r="N3" s="32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949</v>
      </c>
      <c r="O4" s="14"/>
    </row>
    <row r="5" spans="1:15" x14ac:dyDescent="0.25">
      <c r="A5" s="8" t="s">
        <v>148</v>
      </c>
      <c r="B5" s="334">
        <v>89.5</v>
      </c>
      <c r="C5" s="8"/>
      <c r="E5" s="8" t="s">
        <v>148</v>
      </c>
      <c r="F5" s="10">
        <v>96.92</v>
      </c>
      <c r="G5" s="8"/>
      <c r="I5" s="180" t="s">
        <v>148</v>
      </c>
      <c r="J5" s="10">
        <v>95.95</v>
      </c>
      <c r="K5" s="8"/>
      <c r="M5" s="335" t="s">
        <v>148</v>
      </c>
      <c r="N5" s="10">
        <v>95.69</v>
      </c>
      <c r="O5" s="8"/>
    </row>
    <row r="6" spans="1:15" x14ac:dyDescent="0.25">
      <c r="A6" s="8" t="s">
        <v>904</v>
      </c>
      <c r="B6" s="334">
        <v>89.5</v>
      </c>
      <c r="C6" s="8"/>
      <c r="E6" s="8" t="s">
        <v>904</v>
      </c>
      <c r="F6" s="10">
        <v>96.92</v>
      </c>
      <c r="G6" s="8"/>
      <c r="I6" s="180" t="s">
        <v>904</v>
      </c>
      <c r="J6" s="10">
        <v>95.95</v>
      </c>
      <c r="K6" s="8"/>
      <c r="M6" s="335" t="s">
        <v>904</v>
      </c>
      <c r="N6" s="10"/>
      <c r="O6" s="8"/>
    </row>
    <row r="7" spans="1:15" x14ac:dyDescent="0.25">
      <c r="A7" s="8" t="s">
        <v>326</v>
      </c>
      <c r="B7" s="336">
        <v>106.15</v>
      </c>
      <c r="C7" s="8"/>
      <c r="E7" s="8" t="s">
        <v>326</v>
      </c>
      <c r="F7" s="10">
        <v>60.48</v>
      </c>
      <c r="G7" s="8"/>
      <c r="I7" s="180" t="s">
        <v>326</v>
      </c>
      <c r="J7" s="10">
        <v>59.5</v>
      </c>
      <c r="K7" s="8"/>
      <c r="M7" s="180" t="s">
        <v>326</v>
      </c>
      <c r="N7" s="10">
        <v>95.69</v>
      </c>
      <c r="O7" s="8"/>
    </row>
    <row r="8" spans="1:15" x14ac:dyDescent="0.25">
      <c r="A8" s="8" t="s">
        <v>259</v>
      </c>
      <c r="B8" s="334">
        <v>119.5</v>
      </c>
      <c r="C8" s="8"/>
      <c r="E8" s="8" t="s">
        <v>259</v>
      </c>
      <c r="F8" s="10">
        <v>96.92</v>
      </c>
      <c r="G8" s="8"/>
      <c r="I8" s="180" t="s">
        <v>259</v>
      </c>
      <c r="J8" s="10">
        <v>95.95</v>
      </c>
      <c r="K8" s="8"/>
      <c r="M8" s="335" t="s">
        <v>259</v>
      </c>
      <c r="N8" s="10">
        <v>95.69</v>
      </c>
      <c r="O8" s="8"/>
    </row>
    <row r="9" spans="1:15" x14ac:dyDescent="0.25">
      <c r="A9" s="8" t="s">
        <v>246</v>
      </c>
      <c r="B9" s="336">
        <v>95</v>
      </c>
      <c r="C9" s="8"/>
      <c r="E9" s="8" t="s">
        <v>246</v>
      </c>
      <c r="F9" s="10">
        <v>100.18</v>
      </c>
      <c r="G9" s="8"/>
      <c r="I9" s="180" t="s">
        <v>246</v>
      </c>
      <c r="J9" s="10">
        <v>99.2</v>
      </c>
      <c r="K9" s="8"/>
      <c r="M9" s="335" t="s">
        <v>246</v>
      </c>
      <c r="N9" s="10">
        <v>98.95</v>
      </c>
      <c r="O9" s="8"/>
    </row>
    <row r="10" spans="1:15" x14ac:dyDescent="0.25">
      <c r="A10" s="8" t="s">
        <v>286</v>
      </c>
      <c r="B10" s="334">
        <v>89.5</v>
      </c>
      <c r="C10" s="8"/>
      <c r="E10" s="8" t="s">
        <v>286</v>
      </c>
      <c r="F10" s="10"/>
      <c r="G10" s="8"/>
      <c r="I10" s="180" t="s">
        <v>286</v>
      </c>
      <c r="J10" s="10"/>
      <c r="K10" s="8"/>
      <c r="M10" s="335" t="s">
        <v>286</v>
      </c>
      <c r="N10" s="10"/>
      <c r="O10" s="8"/>
    </row>
    <row r="11" spans="1:15" x14ac:dyDescent="0.25">
      <c r="A11" s="8" t="s">
        <v>895</v>
      </c>
      <c r="B11" s="336">
        <v>55.15</v>
      </c>
      <c r="C11" s="8"/>
      <c r="E11" s="8" t="s">
        <v>895</v>
      </c>
      <c r="F11" s="10">
        <v>60.48</v>
      </c>
      <c r="G11" s="8"/>
      <c r="I11" s="180" t="s">
        <v>895</v>
      </c>
      <c r="J11" s="10">
        <v>59.5</v>
      </c>
      <c r="K11" s="8"/>
      <c r="M11" s="180" t="s">
        <v>895</v>
      </c>
      <c r="N11" s="10">
        <v>59.25</v>
      </c>
      <c r="O11" s="8"/>
    </row>
    <row r="12" spans="1:15" x14ac:dyDescent="0.25">
      <c r="A12" s="8" t="s">
        <v>896</v>
      </c>
      <c r="B12" s="334"/>
      <c r="C12" s="8"/>
      <c r="E12" s="8" t="s">
        <v>957</v>
      </c>
      <c r="F12" s="10">
        <v>96.92</v>
      </c>
      <c r="G12" s="8"/>
      <c r="I12" s="180" t="s">
        <v>957</v>
      </c>
      <c r="J12" s="10">
        <v>95.95</v>
      </c>
      <c r="K12" s="8"/>
      <c r="M12" s="335" t="s">
        <v>957</v>
      </c>
      <c r="N12" s="10">
        <v>95.69</v>
      </c>
      <c r="O12" s="8"/>
    </row>
    <row r="13" spans="1:15" x14ac:dyDescent="0.25">
      <c r="A13" s="8" t="s">
        <v>958</v>
      </c>
      <c r="B13" s="334">
        <v>89.5</v>
      </c>
      <c r="C13" s="8"/>
      <c r="E13" s="8" t="s">
        <v>959</v>
      </c>
      <c r="F13" s="10"/>
      <c r="G13" s="8"/>
      <c r="I13" s="180" t="s">
        <v>959</v>
      </c>
      <c r="J13" s="10"/>
      <c r="K13" s="8"/>
      <c r="M13" s="335" t="s">
        <v>959</v>
      </c>
      <c r="N13" s="10"/>
      <c r="O13" s="8"/>
    </row>
    <row r="14" spans="1:15" x14ac:dyDescent="0.25">
      <c r="A14" s="8" t="s">
        <v>960</v>
      </c>
      <c r="B14" s="336">
        <v>55.15</v>
      </c>
      <c r="C14" s="8"/>
      <c r="E14" s="8" t="s">
        <v>961</v>
      </c>
      <c r="F14" s="10"/>
      <c r="G14" s="8"/>
      <c r="I14" s="180" t="s">
        <v>961</v>
      </c>
      <c r="J14" s="10"/>
      <c r="K14" s="8"/>
      <c r="M14" s="180" t="s">
        <v>961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80" t="s">
        <v>143</v>
      </c>
      <c r="J15" s="10">
        <v>59.5</v>
      </c>
      <c r="K15" s="8"/>
      <c r="M15" s="180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962</v>
      </c>
      <c r="F16" s="10">
        <v>60.48</v>
      </c>
      <c r="G16" s="8"/>
      <c r="I16" s="180" t="s">
        <v>962</v>
      </c>
      <c r="J16" s="10">
        <v>59.5</v>
      </c>
      <c r="K16" s="8"/>
      <c r="M16" s="180" t="s">
        <v>962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80" t="s">
        <v>963</v>
      </c>
      <c r="J17" s="10">
        <v>59.5</v>
      </c>
      <c r="K17" s="8"/>
      <c r="M17" s="180" t="s">
        <v>963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80" t="s">
        <v>964</v>
      </c>
      <c r="J18" s="10">
        <v>59.5</v>
      </c>
      <c r="K18" s="8"/>
      <c r="M18" s="180" t="s">
        <v>965</v>
      </c>
      <c r="N18" s="10">
        <v>27.68</v>
      </c>
      <c r="O18" s="8"/>
    </row>
    <row r="19" spans="1:15" x14ac:dyDescent="0.25">
      <c r="I19" s="8" t="s">
        <v>966</v>
      </c>
      <c r="J19" s="10">
        <v>140.18</v>
      </c>
      <c r="K19" s="8"/>
      <c r="M19" s="180" t="s">
        <v>964</v>
      </c>
      <c r="N19" s="10">
        <v>59.25</v>
      </c>
      <c r="O19" s="8"/>
    </row>
    <row r="20" spans="1:15" x14ac:dyDescent="0.25">
      <c r="I20" s="180" t="s">
        <v>428</v>
      </c>
      <c r="J20" s="25">
        <f>SUM(J5:J19)</f>
        <v>980.18000000000006</v>
      </c>
      <c r="K20" s="8"/>
      <c r="M20" s="8" t="s">
        <v>966</v>
      </c>
      <c r="N20" s="10">
        <v>61.4</v>
      </c>
      <c r="O20" s="8"/>
    </row>
    <row r="21" spans="1:15" x14ac:dyDescent="0.25">
      <c r="I21" s="178"/>
      <c r="J21" s="36"/>
      <c r="M21" s="8" t="s">
        <v>967</v>
      </c>
      <c r="N21" s="10">
        <v>59.25</v>
      </c>
    </row>
    <row r="22" spans="1:15" x14ac:dyDescent="0.25">
      <c r="I22" s="178"/>
      <c r="J22" s="36"/>
      <c r="M22" s="180" t="s">
        <v>428</v>
      </c>
      <c r="N22" s="25">
        <f>SUM(N5:N21)</f>
        <v>926.29</v>
      </c>
    </row>
    <row r="23" spans="1:15" x14ac:dyDescent="0.25">
      <c r="I23" s="178"/>
      <c r="J23" s="36"/>
      <c r="M23" s="178"/>
      <c r="N23" s="36"/>
    </row>
    <row r="24" spans="1:15" ht="15" customHeight="1" x14ac:dyDescent="0.25">
      <c r="M24" s="178"/>
      <c r="N24" s="36"/>
    </row>
    <row r="25" spans="1:15" ht="15" customHeight="1" x14ac:dyDescent="0.35">
      <c r="A25" s="373" t="s">
        <v>67</v>
      </c>
      <c r="B25" s="373"/>
      <c r="C25" s="373"/>
      <c r="E25" s="373" t="s">
        <v>97</v>
      </c>
      <c r="F25" s="373"/>
      <c r="G25" s="373"/>
      <c r="I25" s="373" t="s">
        <v>968</v>
      </c>
      <c r="J25" s="373"/>
      <c r="K25" s="373"/>
      <c r="O25" s="337"/>
    </row>
    <row r="26" spans="1:15" ht="15" customHeight="1" x14ac:dyDescent="0.35">
      <c r="A26" s="373"/>
      <c r="B26" s="373"/>
      <c r="C26" s="373"/>
      <c r="E26" s="373"/>
      <c r="F26" s="373"/>
      <c r="G26" s="373"/>
      <c r="I26" s="373"/>
      <c r="J26" s="373"/>
      <c r="K26" s="373"/>
      <c r="M26" s="337" t="s">
        <v>212</v>
      </c>
      <c r="N26" s="337"/>
      <c r="O26" s="337"/>
    </row>
    <row r="27" spans="1:15" ht="27" x14ac:dyDescent="0.35">
      <c r="B27" s="323"/>
      <c r="F27" s="323"/>
      <c r="J27" s="323"/>
      <c r="M27" s="337"/>
      <c r="N27" s="337"/>
    </row>
    <row r="28" spans="1:15" x14ac:dyDescent="0.25">
      <c r="A28" s="4" t="s">
        <v>884</v>
      </c>
      <c r="B28" s="14" t="s">
        <v>949</v>
      </c>
      <c r="C28" s="14"/>
      <c r="E28" s="4" t="s">
        <v>884</v>
      </c>
      <c r="F28" s="14" t="s">
        <v>949</v>
      </c>
      <c r="G28" s="14"/>
      <c r="I28" s="4" t="s">
        <v>884</v>
      </c>
      <c r="J28" s="14" t="s">
        <v>949</v>
      </c>
      <c r="K28" s="14"/>
      <c r="M28" s="4" t="s">
        <v>884</v>
      </c>
      <c r="N28" s="14" t="s">
        <v>885</v>
      </c>
      <c r="O28" s="14"/>
    </row>
    <row r="29" spans="1:15" x14ac:dyDescent="0.25">
      <c r="A29" s="335" t="s">
        <v>148</v>
      </c>
      <c r="B29" s="10">
        <v>95.36</v>
      </c>
      <c r="C29" s="8"/>
      <c r="E29" s="335" t="s">
        <v>148</v>
      </c>
      <c r="F29" s="10">
        <v>95.57</v>
      </c>
      <c r="G29" s="8"/>
      <c r="I29" s="335" t="s">
        <v>148</v>
      </c>
      <c r="J29" s="10">
        <v>95.61</v>
      </c>
      <c r="K29" s="8"/>
      <c r="M29" s="335" t="s">
        <v>148</v>
      </c>
      <c r="N29" s="10">
        <v>95.53</v>
      </c>
      <c r="O29" s="8"/>
    </row>
    <row r="30" spans="1:15" x14ac:dyDescent="0.25">
      <c r="A30" s="335" t="s">
        <v>904</v>
      </c>
      <c r="B30" s="10">
        <v>45.91</v>
      </c>
      <c r="C30" s="8"/>
      <c r="E30" s="335" t="s">
        <v>904</v>
      </c>
      <c r="F30" s="10"/>
      <c r="G30" s="8"/>
      <c r="I30" s="335" t="s">
        <v>904</v>
      </c>
      <c r="J30" s="10"/>
      <c r="K30" s="8"/>
      <c r="M30" s="335" t="s">
        <v>904</v>
      </c>
      <c r="N30" s="10"/>
      <c r="O30" s="8"/>
    </row>
    <row r="31" spans="1:15" x14ac:dyDescent="0.25">
      <c r="A31" s="180" t="s">
        <v>326</v>
      </c>
      <c r="B31" s="10">
        <v>58.92</v>
      </c>
      <c r="C31" s="8"/>
      <c r="E31" s="180" t="s">
        <v>326</v>
      </c>
      <c r="F31" s="10">
        <v>59.13</v>
      </c>
      <c r="G31" s="8"/>
      <c r="I31" s="180" t="s">
        <v>326</v>
      </c>
      <c r="J31" s="10">
        <v>59.14</v>
      </c>
      <c r="K31" s="8"/>
      <c r="M31" s="180" t="s">
        <v>326</v>
      </c>
      <c r="N31" s="10">
        <v>59.09</v>
      </c>
      <c r="O31" s="8"/>
    </row>
    <row r="32" spans="1:15" x14ac:dyDescent="0.25">
      <c r="A32" s="335" t="s">
        <v>259</v>
      </c>
      <c r="B32" s="10">
        <v>45.91</v>
      </c>
      <c r="C32" s="8"/>
      <c r="E32" s="335" t="s">
        <v>259</v>
      </c>
      <c r="F32" s="10"/>
      <c r="G32" s="8"/>
      <c r="I32" s="335" t="s">
        <v>259</v>
      </c>
      <c r="J32" s="10"/>
      <c r="K32" s="8"/>
      <c r="M32" s="335" t="s">
        <v>259</v>
      </c>
      <c r="N32" s="10"/>
      <c r="O32" s="8"/>
    </row>
    <row r="33" spans="1:15" x14ac:dyDescent="0.25">
      <c r="A33" s="335" t="s">
        <v>246</v>
      </c>
      <c r="B33" s="10">
        <v>98.62</v>
      </c>
      <c r="C33" s="8"/>
      <c r="E33" s="335" t="s">
        <v>246</v>
      </c>
      <c r="F33" s="10">
        <v>98.83</v>
      </c>
      <c r="G33" s="8"/>
      <c r="I33" s="335" t="s">
        <v>246</v>
      </c>
      <c r="J33" s="10">
        <v>98.84</v>
      </c>
      <c r="K33" s="8"/>
      <c r="M33" s="335" t="s">
        <v>246</v>
      </c>
      <c r="N33" s="10">
        <v>98.79</v>
      </c>
      <c r="O33" s="8"/>
    </row>
    <row r="34" spans="1:15" x14ac:dyDescent="0.25">
      <c r="A34" s="335" t="s">
        <v>286</v>
      </c>
      <c r="B34" s="10"/>
      <c r="C34" s="8"/>
      <c r="E34" s="335" t="s">
        <v>286</v>
      </c>
      <c r="F34" s="10"/>
      <c r="G34" s="8"/>
      <c r="I34" s="335" t="s">
        <v>286</v>
      </c>
      <c r="J34" s="10"/>
      <c r="K34" s="8"/>
      <c r="M34" s="335" t="s">
        <v>286</v>
      </c>
      <c r="N34" s="10"/>
      <c r="O34" s="8"/>
    </row>
    <row r="35" spans="1:15" x14ac:dyDescent="0.25">
      <c r="A35" s="180" t="s">
        <v>895</v>
      </c>
      <c r="B35" s="10">
        <v>58.92</v>
      </c>
      <c r="C35" s="8"/>
      <c r="E35" s="180" t="s">
        <v>895</v>
      </c>
      <c r="F35" s="10">
        <v>59.13</v>
      </c>
      <c r="G35" s="8"/>
      <c r="I35" s="180" t="s">
        <v>895</v>
      </c>
      <c r="J35" s="10">
        <v>59.14</v>
      </c>
      <c r="K35" s="8"/>
      <c r="M35" s="180" t="s">
        <v>895</v>
      </c>
      <c r="N35" s="10">
        <v>59.09</v>
      </c>
      <c r="O35" s="8"/>
    </row>
    <row r="36" spans="1:15" x14ac:dyDescent="0.25">
      <c r="A36" s="335" t="s">
        <v>957</v>
      </c>
      <c r="B36" s="10">
        <v>95.36</v>
      </c>
      <c r="C36" s="8"/>
      <c r="E36" s="335" t="s">
        <v>957</v>
      </c>
      <c r="F36" s="10">
        <v>95.57</v>
      </c>
      <c r="G36" s="8"/>
      <c r="I36" s="335" t="s">
        <v>957</v>
      </c>
      <c r="J36" s="10">
        <v>95.61</v>
      </c>
      <c r="K36" s="8"/>
      <c r="M36" s="335" t="s">
        <v>957</v>
      </c>
      <c r="N36" s="10">
        <v>95.52</v>
      </c>
      <c r="O36" s="8"/>
    </row>
    <row r="37" spans="1:15" x14ac:dyDescent="0.25">
      <c r="A37" s="335" t="s">
        <v>959</v>
      </c>
      <c r="B37" s="10"/>
      <c r="C37" s="8"/>
      <c r="E37" s="335" t="s">
        <v>959</v>
      </c>
      <c r="F37" s="10"/>
      <c r="G37" s="8"/>
      <c r="I37" s="335" t="s">
        <v>959</v>
      </c>
      <c r="J37" s="10"/>
      <c r="K37" s="8"/>
      <c r="M37" s="335" t="s">
        <v>959</v>
      </c>
      <c r="N37" s="10"/>
      <c r="O37" s="8"/>
    </row>
    <row r="38" spans="1:15" x14ac:dyDescent="0.25">
      <c r="A38" s="180" t="s">
        <v>961</v>
      </c>
      <c r="B38" s="10"/>
      <c r="C38" s="8"/>
      <c r="E38" s="180" t="s">
        <v>961</v>
      </c>
      <c r="F38" s="10"/>
      <c r="G38" s="8"/>
      <c r="I38" s="180" t="s">
        <v>961</v>
      </c>
      <c r="J38" s="10"/>
      <c r="K38" s="8"/>
      <c r="M38" s="180" t="s">
        <v>961</v>
      </c>
      <c r="N38" s="10"/>
      <c r="O38" s="8"/>
    </row>
    <row r="39" spans="1:15" x14ac:dyDescent="0.25">
      <c r="A39" s="180" t="s">
        <v>143</v>
      </c>
      <c r="B39" s="10">
        <v>58.92</v>
      </c>
      <c r="C39" s="8"/>
      <c r="E39" s="180" t="s">
        <v>143</v>
      </c>
      <c r="F39" s="10">
        <v>59.13</v>
      </c>
      <c r="G39" s="8"/>
      <c r="I39" s="180" t="s">
        <v>143</v>
      </c>
      <c r="J39" s="10">
        <v>59.14</v>
      </c>
      <c r="K39" s="8"/>
      <c r="M39" s="180" t="s">
        <v>143</v>
      </c>
      <c r="N39" s="10">
        <v>59.09</v>
      </c>
      <c r="O39" s="8"/>
    </row>
    <row r="40" spans="1:15" x14ac:dyDescent="0.25">
      <c r="A40" s="180" t="s">
        <v>962</v>
      </c>
      <c r="B40" s="10">
        <v>58.92</v>
      </c>
      <c r="C40" s="8"/>
      <c r="E40" s="180"/>
      <c r="F40" s="10"/>
      <c r="G40" s="8"/>
      <c r="I40" s="180"/>
      <c r="J40" s="10"/>
      <c r="K40" s="8"/>
      <c r="M40" s="180" t="s">
        <v>894</v>
      </c>
      <c r="N40" s="10">
        <v>49.17</v>
      </c>
      <c r="O40" s="8"/>
    </row>
    <row r="41" spans="1:15" x14ac:dyDescent="0.25">
      <c r="A41" s="180" t="s">
        <v>963</v>
      </c>
      <c r="B41" s="10">
        <v>58.92</v>
      </c>
      <c r="C41" s="8"/>
      <c r="E41" s="180" t="s">
        <v>963</v>
      </c>
      <c r="F41" s="10">
        <v>59.13</v>
      </c>
      <c r="G41" s="8"/>
      <c r="I41" s="180" t="s">
        <v>963</v>
      </c>
      <c r="J41" s="10">
        <v>59.14</v>
      </c>
      <c r="K41" s="8"/>
      <c r="M41" s="180" t="s">
        <v>963</v>
      </c>
      <c r="N41" s="10">
        <v>59.09</v>
      </c>
      <c r="O41" s="8"/>
    </row>
    <row r="42" spans="1:15" x14ac:dyDescent="0.25">
      <c r="A42" s="180" t="s">
        <v>965</v>
      </c>
      <c r="B42" s="10">
        <v>58.92</v>
      </c>
      <c r="C42" s="8"/>
      <c r="E42" s="180" t="s">
        <v>965</v>
      </c>
      <c r="F42" s="10">
        <v>59.13</v>
      </c>
      <c r="G42" s="8"/>
      <c r="I42" s="180" t="s">
        <v>965</v>
      </c>
      <c r="J42" s="10">
        <v>59.14</v>
      </c>
      <c r="K42" s="8"/>
      <c r="M42" s="180" t="s">
        <v>965</v>
      </c>
      <c r="N42" s="10">
        <v>59.09</v>
      </c>
      <c r="O42" s="8"/>
    </row>
    <row r="43" spans="1:15" x14ac:dyDescent="0.25">
      <c r="A43" s="180" t="s">
        <v>964</v>
      </c>
      <c r="B43" s="10">
        <v>58.92</v>
      </c>
      <c r="C43" s="8"/>
      <c r="E43" s="180" t="s">
        <v>964</v>
      </c>
      <c r="F43" s="10">
        <v>59.13</v>
      </c>
      <c r="G43" s="8"/>
      <c r="I43" s="180" t="s">
        <v>964</v>
      </c>
      <c r="J43" s="10">
        <v>59.14</v>
      </c>
      <c r="K43" s="8"/>
      <c r="M43" s="180" t="s">
        <v>964</v>
      </c>
      <c r="N43" s="10">
        <v>59.09</v>
      </c>
      <c r="O43" s="8"/>
    </row>
    <row r="44" spans="1:15" x14ac:dyDescent="0.25">
      <c r="A44" s="8" t="s">
        <v>969</v>
      </c>
      <c r="B44" s="10">
        <v>24.66</v>
      </c>
      <c r="C44" s="8"/>
      <c r="E44" s="8" t="s">
        <v>969</v>
      </c>
      <c r="F44" s="10"/>
      <c r="G44" s="8"/>
      <c r="I44" s="8" t="s">
        <v>969</v>
      </c>
      <c r="J44" s="10"/>
      <c r="K44" s="8"/>
      <c r="M44" s="8" t="s">
        <v>969</v>
      </c>
      <c r="N44" s="10"/>
      <c r="O44" s="8"/>
    </row>
    <row r="45" spans="1:15" x14ac:dyDescent="0.25">
      <c r="A45" s="8" t="s">
        <v>967</v>
      </c>
      <c r="B45" s="10">
        <v>58.92</v>
      </c>
      <c r="C45" s="8"/>
      <c r="E45" s="8" t="s">
        <v>967</v>
      </c>
      <c r="F45" s="10">
        <v>59.13</v>
      </c>
      <c r="G45" s="8"/>
      <c r="I45" s="8" t="s">
        <v>967</v>
      </c>
      <c r="J45" s="10">
        <v>59.14</v>
      </c>
      <c r="K45" s="8"/>
      <c r="M45" s="8" t="s">
        <v>967</v>
      </c>
      <c r="N45" s="10">
        <v>59.09</v>
      </c>
      <c r="O45" s="8"/>
    </row>
    <row r="46" spans="1:15" x14ac:dyDescent="0.25">
      <c r="A46" s="180" t="s">
        <v>970</v>
      </c>
      <c r="B46" s="10">
        <v>39.590000000000003</v>
      </c>
      <c r="C46" s="8"/>
      <c r="E46" s="180" t="s">
        <v>970</v>
      </c>
      <c r="F46" s="10">
        <v>59.13</v>
      </c>
      <c r="G46" s="8"/>
      <c r="I46" s="180" t="s">
        <v>970</v>
      </c>
      <c r="J46" s="10"/>
      <c r="K46" s="8"/>
      <c r="M46" s="180" t="s">
        <v>970</v>
      </c>
      <c r="N46" s="10"/>
      <c r="O46" s="8"/>
    </row>
    <row r="47" spans="1:15" x14ac:dyDescent="0.25">
      <c r="A47" s="180" t="s">
        <v>971</v>
      </c>
      <c r="B47" s="10"/>
      <c r="C47" s="8"/>
      <c r="E47" s="180" t="s">
        <v>971</v>
      </c>
      <c r="F47" s="10"/>
      <c r="G47" s="8"/>
      <c r="I47" s="180" t="s">
        <v>126</v>
      </c>
      <c r="J47" s="10">
        <v>59.14</v>
      </c>
      <c r="K47" s="8"/>
      <c r="M47" s="180" t="s">
        <v>126</v>
      </c>
      <c r="N47" s="10">
        <v>59.09</v>
      </c>
      <c r="O47" s="8"/>
    </row>
    <row r="48" spans="1:15" x14ac:dyDescent="0.25">
      <c r="A48" s="8" t="s">
        <v>972</v>
      </c>
      <c r="B48" s="10">
        <v>24.06</v>
      </c>
      <c r="C48" s="8"/>
      <c r="E48" s="8" t="s">
        <v>972</v>
      </c>
      <c r="F48" s="10"/>
      <c r="G48" s="8"/>
      <c r="I48" s="8" t="s">
        <v>972</v>
      </c>
      <c r="J48" s="10"/>
      <c r="K48" s="8"/>
      <c r="M48" s="8" t="s">
        <v>972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80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73" t="s">
        <v>121</v>
      </c>
      <c r="B54" s="373"/>
      <c r="C54" s="373"/>
      <c r="E54" s="373" t="s">
        <v>903</v>
      </c>
      <c r="F54" s="373"/>
      <c r="G54" s="373"/>
      <c r="I54" s="373" t="s">
        <v>244</v>
      </c>
      <c r="J54" s="373"/>
      <c r="K54" s="373"/>
      <c r="M54" s="373" t="s">
        <v>276</v>
      </c>
      <c r="N54" s="373"/>
      <c r="O54" s="337"/>
    </row>
    <row r="55" spans="1:15" ht="15" customHeight="1" x14ac:dyDescent="0.35">
      <c r="A55" s="373"/>
      <c r="B55" s="373"/>
      <c r="C55" s="373"/>
      <c r="E55" s="373"/>
      <c r="F55" s="373"/>
      <c r="G55" s="373"/>
      <c r="I55" s="373"/>
      <c r="J55" s="373"/>
      <c r="K55" s="373"/>
      <c r="M55" s="373"/>
      <c r="N55" s="373"/>
      <c r="O55" s="337"/>
    </row>
    <row r="56" spans="1:15" ht="27" x14ac:dyDescent="0.35">
      <c r="B56" s="323"/>
      <c r="F56" s="323"/>
      <c r="J56" s="323"/>
      <c r="N56" s="323"/>
    </row>
    <row r="57" spans="1:15" x14ac:dyDescent="0.25">
      <c r="A57" s="4" t="s">
        <v>884</v>
      </c>
      <c r="B57" s="14" t="s">
        <v>949</v>
      </c>
      <c r="C57" s="14"/>
      <c r="E57" s="4" t="s">
        <v>884</v>
      </c>
      <c r="F57" s="14" t="s">
        <v>949</v>
      </c>
      <c r="G57" s="14"/>
      <c r="I57" s="4" t="s">
        <v>884</v>
      </c>
      <c r="J57" s="14" t="s">
        <v>949</v>
      </c>
      <c r="K57" s="14"/>
      <c r="M57" s="4" t="s">
        <v>884</v>
      </c>
      <c r="N57" s="14" t="s">
        <v>949</v>
      </c>
      <c r="O57" s="14"/>
    </row>
    <row r="58" spans="1:15" x14ac:dyDescent="0.25">
      <c r="A58" s="335" t="s">
        <v>148</v>
      </c>
      <c r="B58" s="69">
        <v>95.54</v>
      </c>
      <c r="C58" s="8"/>
      <c r="E58" s="335" t="s">
        <v>148</v>
      </c>
      <c r="F58" s="69">
        <v>95.54</v>
      </c>
      <c r="G58" s="8"/>
      <c r="I58" s="335" t="s">
        <v>148</v>
      </c>
      <c r="J58" s="69">
        <v>95.54</v>
      </c>
      <c r="K58" s="8"/>
      <c r="M58" s="335" t="s">
        <v>148</v>
      </c>
      <c r="N58" s="69">
        <v>95.54</v>
      </c>
      <c r="O58" s="8"/>
    </row>
    <row r="59" spans="1:15" x14ac:dyDescent="0.25">
      <c r="A59" s="335" t="s">
        <v>904</v>
      </c>
      <c r="B59" s="69"/>
      <c r="C59" s="8"/>
      <c r="E59" s="335" t="s">
        <v>904</v>
      </c>
      <c r="F59" s="69"/>
      <c r="G59" s="8"/>
      <c r="I59" s="335" t="s">
        <v>904</v>
      </c>
      <c r="J59" s="69"/>
      <c r="K59" s="8"/>
      <c r="M59" s="335" t="s">
        <v>904</v>
      </c>
      <c r="N59" s="69"/>
      <c r="O59" s="8"/>
    </row>
    <row r="60" spans="1:15" x14ac:dyDescent="0.25">
      <c r="A60" s="180" t="s">
        <v>326</v>
      </c>
      <c r="B60" s="69">
        <v>59.1</v>
      </c>
      <c r="C60" s="8"/>
      <c r="E60" s="180" t="s">
        <v>326</v>
      </c>
      <c r="F60" s="69">
        <v>59.1</v>
      </c>
      <c r="G60" s="8"/>
      <c r="I60" s="180" t="s">
        <v>326</v>
      </c>
      <c r="J60" s="69">
        <v>59.1</v>
      </c>
      <c r="K60" s="8"/>
      <c r="M60" s="180" t="s">
        <v>326</v>
      </c>
      <c r="N60" s="69">
        <v>59.1</v>
      </c>
      <c r="O60" s="8"/>
    </row>
    <row r="61" spans="1:15" x14ac:dyDescent="0.25">
      <c r="A61" s="335" t="s">
        <v>259</v>
      </c>
      <c r="B61" s="69"/>
      <c r="C61" s="8"/>
      <c r="E61" s="335" t="s">
        <v>259</v>
      </c>
      <c r="F61" s="69"/>
      <c r="G61" s="8"/>
      <c r="I61" s="335" t="s">
        <v>259</v>
      </c>
      <c r="J61" s="69"/>
      <c r="K61" s="8"/>
      <c r="M61" s="335" t="s">
        <v>259</v>
      </c>
      <c r="N61" s="69">
        <v>59.1</v>
      </c>
      <c r="O61" s="8"/>
    </row>
    <row r="62" spans="1:15" x14ac:dyDescent="0.25">
      <c r="A62" s="335" t="s">
        <v>246</v>
      </c>
      <c r="B62" s="69">
        <v>98.8</v>
      </c>
      <c r="C62" s="8"/>
      <c r="E62" s="335" t="s">
        <v>246</v>
      </c>
      <c r="F62" s="69">
        <v>98.8</v>
      </c>
      <c r="G62" s="8"/>
      <c r="I62" s="335" t="s">
        <v>246</v>
      </c>
      <c r="J62" s="69">
        <v>98.8</v>
      </c>
      <c r="K62" s="8"/>
      <c r="M62" s="335" t="s">
        <v>246</v>
      </c>
      <c r="N62" s="69">
        <v>98.8</v>
      </c>
      <c r="O62" s="8"/>
    </row>
    <row r="63" spans="1:15" x14ac:dyDescent="0.25">
      <c r="A63" s="335" t="s">
        <v>286</v>
      </c>
      <c r="B63" s="69"/>
      <c r="C63" s="8"/>
      <c r="E63" s="335" t="s">
        <v>286</v>
      </c>
      <c r="F63" s="69"/>
      <c r="G63" s="8"/>
      <c r="I63" s="335" t="s">
        <v>286</v>
      </c>
      <c r="J63" s="69"/>
      <c r="K63" s="8"/>
      <c r="M63" s="335" t="s">
        <v>286</v>
      </c>
      <c r="N63" s="69"/>
      <c r="O63" s="8"/>
    </row>
    <row r="64" spans="1:15" x14ac:dyDescent="0.25">
      <c r="A64" s="180" t="s">
        <v>895</v>
      </c>
      <c r="B64" s="69">
        <v>59.1</v>
      </c>
      <c r="C64" s="8"/>
      <c r="E64" s="180" t="s">
        <v>895</v>
      </c>
      <c r="F64" s="69">
        <v>59.1</v>
      </c>
      <c r="G64" s="8"/>
      <c r="I64" s="180" t="s">
        <v>895</v>
      </c>
      <c r="J64" s="69">
        <v>59.1</v>
      </c>
      <c r="K64" s="8"/>
      <c r="M64" s="180" t="s">
        <v>895</v>
      </c>
      <c r="N64" s="69">
        <v>59.1</v>
      </c>
      <c r="O64" s="8"/>
    </row>
    <row r="65" spans="1:15" x14ac:dyDescent="0.25">
      <c r="A65" s="335" t="s">
        <v>957</v>
      </c>
      <c r="B65" s="69">
        <v>95.54</v>
      </c>
      <c r="C65" s="8"/>
      <c r="E65" s="335" t="s">
        <v>957</v>
      </c>
      <c r="F65" s="69">
        <v>95.54</v>
      </c>
      <c r="G65" s="8"/>
      <c r="I65" s="335" t="s">
        <v>957</v>
      </c>
      <c r="J65" s="69">
        <v>95.54</v>
      </c>
      <c r="K65" s="8"/>
      <c r="M65" s="335" t="s">
        <v>957</v>
      </c>
      <c r="N65" s="69">
        <v>95.54</v>
      </c>
      <c r="O65" s="8"/>
    </row>
    <row r="66" spans="1:15" x14ac:dyDescent="0.25">
      <c r="A66" s="335" t="s">
        <v>959</v>
      </c>
      <c r="B66" s="69"/>
      <c r="C66" s="8"/>
      <c r="E66" s="335" t="s">
        <v>959</v>
      </c>
      <c r="F66" s="69"/>
      <c r="G66" s="8"/>
      <c r="I66" s="335" t="s">
        <v>959</v>
      </c>
      <c r="J66" s="69"/>
      <c r="K66" s="8"/>
      <c r="M66" s="335" t="s">
        <v>959</v>
      </c>
      <c r="N66" s="69"/>
      <c r="O66" s="8"/>
    </row>
    <row r="67" spans="1:15" x14ac:dyDescent="0.25">
      <c r="A67" s="180" t="s">
        <v>961</v>
      </c>
      <c r="B67" s="69"/>
      <c r="C67" s="8"/>
      <c r="E67" s="180" t="s">
        <v>961</v>
      </c>
      <c r="F67" s="69"/>
      <c r="G67" s="8"/>
      <c r="I67" s="180" t="s">
        <v>961</v>
      </c>
      <c r="J67" s="69"/>
      <c r="K67" s="8"/>
      <c r="M67" s="180" t="s">
        <v>961</v>
      </c>
      <c r="N67" s="69"/>
      <c r="O67" s="8"/>
    </row>
    <row r="68" spans="1:15" x14ac:dyDescent="0.25">
      <c r="A68" s="180" t="s">
        <v>143</v>
      </c>
      <c r="B68" s="69">
        <v>59.1</v>
      </c>
      <c r="C68" s="8"/>
      <c r="E68" s="180" t="s">
        <v>143</v>
      </c>
      <c r="F68" s="69">
        <v>59.1</v>
      </c>
      <c r="G68" s="8"/>
      <c r="I68" s="180" t="s">
        <v>143</v>
      </c>
      <c r="J68" s="69">
        <v>59.1</v>
      </c>
      <c r="K68" s="8"/>
      <c r="M68" s="180" t="s">
        <v>143</v>
      </c>
      <c r="N68" s="69">
        <v>59.1</v>
      </c>
      <c r="O68" s="8"/>
    </row>
    <row r="69" spans="1:15" x14ac:dyDescent="0.25">
      <c r="A69" s="180" t="s">
        <v>894</v>
      </c>
      <c r="B69" s="69">
        <v>49.18</v>
      </c>
      <c r="C69" s="8"/>
      <c r="E69" s="180" t="s">
        <v>894</v>
      </c>
      <c r="F69" s="69">
        <v>49.18</v>
      </c>
      <c r="G69" s="8"/>
      <c r="I69" s="180" t="s">
        <v>894</v>
      </c>
      <c r="J69" s="69">
        <v>59.1</v>
      </c>
      <c r="K69" s="8"/>
      <c r="M69" s="180" t="s">
        <v>894</v>
      </c>
      <c r="N69" s="69"/>
      <c r="O69" s="8"/>
    </row>
    <row r="70" spans="1:15" x14ac:dyDescent="0.25">
      <c r="A70" s="180" t="s">
        <v>963</v>
      </c>
      <c r="B70" s="69">
        <v>59.1</v>
      </c>
      <c r="C70" s="8"/>
      <c r="E70" s="180" t="s">
        <v>963</v>
      </c>
      <c r="F70" s="69">
        <v>37.020000000000003</v>
      </c>
      <c r="G70" s="8"/>
      <c r="I70" s="180" t="s">
        <v>963</v>
      </c>
      <c r="J70" s="69"/>
      <c r="K70" s="8"/>
      <c r="M70" s="180" t="s">
        <v>963</v>
      </c>
      <c r="N70" s="69"/>
      <c r="O70" s="8"/>
    </row>
    <row r="71" spans="1:15" x14ac:dyDescent="0.25">
      <c r="A71" s="180" t="s">
        <v>965</v>
      </c>
      <c r="B71" s="69">
        <v>59.1</v>
      </c>
      <c r="C71" s="8"/>
      <c r="E71" s="180" t="s">
        <v>965</v>
      </c>
      <c r="F71" s="69">
        <v>59.1</v>
      </c>
      <c r="G71" s="8"/>
      <c r="I71" s="180" t="s">
        <v>965</v>
      </c>
      <c r="J71" s="69">
        <v>59.1</v>
      </c>
      <c r="K71" s="8"/>
      <c r="M71" s="180" t="s">
        <v>965</v>
      </c>
      <c r="N71" s="69">
        <v>59.1</v>
      </c>
      <c r="O71" s="8"/>
    </row>
    <row r="72" spans="1:15" x14ac:dyDescent="0.25">
      <c r="A72" s="180" t="s">
        <v>964</v>
      </c>
      <c r="B72" s="69">
        <v>59.1</v>
      </c>
      <c r="C72" s="8"/>
      <c r="E72" s="180" t="s">
        <v>964</v>
      </c>
      <c r="F72" s="69">
        <v>59.1</v>
      </c>
      <c r="G72" s="8"/>
      <c r="I72" s="180" t="s">
        <v>964</v>
      </c>
      <c r="J72" s="69">
        <v>59.1</v>
      </c>
      <c r="K72" s="8"/>
      <c r="M72" s="180" t="s">
        <v>964</v>
      </c>
      <c r="N72" s="69">
        <v>59.1</v>
      </c>
      <c r="O72" s="8"/>
    </row>
    <row r="73" spans="1:15" x14ac:dyDescent="0.25">
      <c r="A73" s="8" t="s">
        <v>969</v>
      </c>
      <c r="B73" s="69"/>
      <c r="C73" s="8"/>
      <c r="E73" s="8" t="s">
        <v>969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967</v>
      </c>
      <c r="B74" s="69">
        <v>59.1</v>
      </c>
      <c r="C74" s="8"/>
      <c r="E74" s="8" t="s">
        <v>967</v>
      </c>
      <c r="F74" s="69">
        <v>59.1</v>
      </c>
      <c r="G74" s="8"/>
      <c r="I74" s="8" t="s">
        <v>967</v>
      </c>
      <c r="J74" s="69">
        <v>59.1</v>
      </c>
      <c r="K74" s="8"/>
      <c r="M74" s="8" t="s">
        <v>967</v>
      </c>
      <c r="N74" s="69">
        <v>59.1</v>
      </c>
      <c r="O74" s="8"/>
    </row>
    <row r="75" spans="1:15" x14ac:dyDescent="0.25">
      <c r="A75" s="180" t="s">
        <v>970</v>
      </c>
      <c r="B75" s="69"/>
      <c r="C75" s="8"/>
      <c r="E75" s="180" t="s">
        <v>970</v>
      </c>
      <c r="F75" s="69"/>
      <c r="G75" s="8"/>
      <c r="I75" s="180" t="s">
        <v>970</v>
      </c>
      <c r="J75" s="69"/>
      <c r="K75" s="8"/>
      <c r="M75" s="180" t="s">
        <v>970</v>
      </c>
      <c r="N75" s="69">
        <v>59.1</v>
      </c>
      <c r="O75" s="8"/>
    </row>
    <row r="76" spans="1:15" x14ac:dyDescent="0.25">
      <c r="A76" s="180" t="s">
        <v>126</v>
      </c>
      <c r="B76" s="69">
        <v>59.1</v>
      </c>
      <c r="C76" s="8"/>
      <c r="E76" s="180" t="s">
        <v>126</v>
      </c>
      <c r="F76" s="69">
        <v>24.78</v>
      </c>
      <c r="G76" s="8"/>
      <c r="I76" s="180"/>
      <c r="J76" s="69"/>
      <c r="K76" s="8"/>
      <c r="M76" s="180"/>
      <c r="N76" s="69"/>
      <c r="O76" s="8"/>
    </row>
    <row r="77" spans="1:15" x14ac:dyDescent="0.25">
      <c r="A77" s="8" t="s">
        <v>972</v>
      </c>
      <c r="B77" s="69"/>
      <c r="C77" s="8"/>
      <c r="E77" s="8" t="s">
        <v>972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73" t="s">
        <v>0</v>
      </c>
      <c r="C1" s="373"/>
      <c r="D1" s="373"/>
      <c r="G1" s="373" t="s">
        <v>1</v>
      </c>
      <c r="H1" s="373"/>
      <c r="I1" s="373"/>
      <c r="L1" s="373" t="s">
        <v>66</v>
      </c>
      <c r="M1" s="373"/>
      <c r="N1" s="373"/>
      <c r="Q1" s="373" t="s">
        <v>948</v>
      </c>
      <c r="R1" s="373"/>
      <c r="S1" s="373"/>
    </row>
    <row r="2" spans="2:19" x14ac:dyDescent="0.25">
      <c r="B2" s="373"/>
      <c r="C2" s="373"/>
      <c r="D2" s="373"/>
      <c r="G2" s="373"/>
      <c r="H2" s="373"/>
      <c r="I2" s="373"/>
      <c r="L2" s="373"/>
      <c r="M2" s="373"/>
      <c r="N2" s="373"/>
      <c r="Q2" s="373"/>
      <c r="R2" s="373"/>
      <c r="S2" s="373"/>
    </row>
    <row r="3" spans="2:19" ht="27" x14ac:dyDescent="0.35">
      <c r="C3" s="323"/>
      <c r="H3" s="323"/>
      <c r="M3" s="323"/>
      <c r="R3" s="323"/>
    </row>
    <row r="4" spans="2:19" x14ac:dyDescent="0.25">
      <c r="B4" s="4" t="s">
        <v>973</v>
      </c>
      <c r="C4" s="14" t="s">
        <v>949</v>
      </c>
      <c r="D4" s="14"/>
      <c r="G4" s="4" t="s">
        <v>973</v>
      </c>
      <c r="H4" s="14" t="s">
        <v>949</v>
      </c>
      <c r="I4" s="14"/>
      <c r="L4" s="4" t="s">
        <v>973</v>
      </c>
      <c r="M4" s="14" t="s">
        <v>949</v>
      </c>
      <c r="N4" s="14"/>
      <c r="Q4" s="4" t="s">
        <v>973</v>
      </c>
      <c r="R4" s="14" t="s">
        <v>949</v>
      </c>
      <c r="S4" s="14"/>
    </row>
    <row r="5" spans="2:19" x14ac:dyDescent="0.25">
      <c r="B5" s="8" t="s">
        <v>974</v>
      </c>
      <c r="C5" s="334">
        <v>100</v>
      </c>
      <c r="D5" s="8"/>
      <c r="G5" s="8" t="s">
        <v>975</v>
      </c>
      <c r="H5" s="334">
        <v>60</v>
      </c>
      <c r="I5" s="107">
        <v>44959</v>
      </c>
      <c r="L5" s="107" t="s">
        <v>976</v>
      </c>
      <c r="M5" s="334">
        <v>131.19999999999999</v>
      </c>
      <c r="N5" s="8"/>
      <c r="Q5" s="107"/>
      <c r="R5" s="334"/>
      <c r="S5" s="8"/>
    </row>
    <row r="6" spans="2:19" x14ac:dyDescent="0.25">
      <c r="B6" s="8" t="s">
        <v>977</v>
      </c>
      <c r="C6" s="334">
        <v>90</v>
      </c>
      <c r="D6" s="8"/>
      <c r="G6" s="8" t="s">
        <v>978</v>
      </c>
      <c r="H6" s="334">
        <v>30</v>
      </c>
      <c r="I6" s="8"/>
      <c r="L6" s="8"/>
      <c r="M6" s="334"/>
      <c r="N6" s="8"/>
      <c r="Q6" s="8" t="s">
        <v>979</v>
      </c>
      <c r="R6" s="334">
        <v>100</v>
      </c>
      <c r="S6" s="8"/>
    </row>
    <row r="7" spans="2:19" x14ac:dyDescent="0.25">
      <c r="B7" s="8" t="s">
        <v>980</v>
      </c>
      <c r="C7" s="336">
        <v>200</v>
      </c>
      <c r="D7" s="8"/>
      <c r="G7" s="8" t="s">
        <v>981</v>
      </c>
      <c r="H7" s="336">
        <v>25</v>
      </c>
      <c r="I7" s="8"/>
      <c r="L7" s="8" t="s">
        <v>982</v>
      </c>
      <c r="M7" s="336">
        <v>100</v>
      </c>
      <c r="N7" s="8"/>
      <c r="Q7" s="8" t="s">
        <v>982</v>
      </c>
      <c r="R7" s="336">
        <v>100</v>
      </c>
      <c r="S7" s="8"/>
    </row>
    <row r="8" spans="2:19" x14ac:dyDescent="0.25">
      <c r="B8" s="8"/>
      <c r="C8" s="334"/>
      <c r="D8" s="8"/>
      <c r="G8" s="8" t="s">
        <v>983</v>
      </c>
      <c r="H8" s="334">
        <v>50</v>
      </c>
      <c r="I8" s="8"/>
      <c r="L8" s="8" t="s">
        <v>984</v>
      </c>
      <c r="M8" s="334">
        <v>60.48</v>
      </c>
      <c r="N8" s="8"/>
      <c r="Q8" s="8" t="s">
        <v>984</v>
      </c>
      <c r="R8" s="334">
        <v>59.25</v>
      </c>
      <c r="S8" s="8"/>
    </row>
    <row r="9" spans="2:19" x14ac:dyDescent="0.25">
      <c r="B9" s="8"/>
      <c r="C9" s="336"/>
      <c r="D9" s="8"/>
      <c r="G9" s="8" t="s">
        <v>985</v>
      </c>
      <c r="H9" s="336">
        <v>310</v>
      </c>
      <c r="I9" s="8"/>
      <c r="L9" s="8" t="s">
        <v>986</v>
      </c>
      <c r="M9" s="336">
        <v>96.92</v>
      </c>
      <c r="N9" s="8"/>
      <c r="Q9" s="8" t="s">
        <v>986</v>
      </c>
      <c r="R9" s="336">
        <v>95.69</v>
      </c>
      <c r="S9" s="8"/>
    </row>
    <row r="10" spans="2:19" x14ac:dyDescent="0.25">
      <c r="B10" s="8"/>
      <c r="C10" s="334"/>
      <c r="D10" s="8"/>
      <c r="G10" s="8" t="s">
        <v>987</v>
      </c>
      <c r="H10" s="334">
        <v>55</v>
      </c>
      <c r="I10" s="8"/>
      <c r="L10" s="8" t="s">
        <v>988</v>
      </c>
      <c r="M10" s="334">
        <v>60.48</v>
      </c>
      <c r="N10" s="8"/>
      <c r="Q10" s="8" t="s">
        <v>988</v>
      </c>
      <c r="R10" s="334">
        <v>59.25</v>
      </c>
      <c r="S10" s="8"/>
    </row>
    <row r="11" spans="2:19" x14ac:dyDescent="0.25">
      <c r="B11" s="8"/>
      <c r="C11" s="336"/>
      <c r="D11" s="8"/>
      <c r="G11" s="8" t="s">
        <v>989</v>
      </c>
      <c r="H11" s="336">
        <v>100</v>
      </c>
      <c r="I11" s="8"/>
      <c r="L11" s="8" t="s">
        <v>990</v>
      </c>
      <c r="M11" s="336">
        <v>100</v>
      </c>
      <c r="N11" s="8"/>
      <c r="Q11" s="8" t="s">
        <v>991</v>
      </c>
      <c r="R11" s="336">
        <v>20</v>
      </c>
      <c r="S11" s="8"/>
    </row>
    <row r="12" spans="2:19" x14ac:dyDescent="0.25">
      <c r="B12" s="8"/>
      <c r="C12" s="334"/>
      <c r="D12" s="8"/>
      <c r="G12" s="8"/>
      <c r="H12" s="334"/>
      <c r="I12" s="8"/>
      <c r="L12" s="8" t="s">
        <v>992</v>
      </c>
      <c r="M12" s="334">
        <v>60</v>
      </c>
      <c r="N12" s="8"/>
      <c r="Q12" s="8" t="s">
        <v>993</v>
      </c>
      <c r="R12" s="334">
        <v>20</v>
      </c>
      <c r="S12" s="8"/>
    </row>
    <row r="13" spans="2:19" x14ac:dyDescent="0.25">
      <c r="B13" s="8"/>
      <c r="C13" s="334"/>
      <c r="D13" s="8"/>
      <c r="G13" s="8" t="s">
        <v>984</v>
      </c>
      <c r="H13" s="334">
        <v>60.48</v>
      </c>
      <c r="I13" s="8"/>
      <c r="L13" s="8" t="s">
        <v>992</v>
      </c>
      <c r="M13" s="334">
        <v>30</v>
      </c>
      <c r="N13" s="8"/>
      <c r="Q13" s="8" t="s">
        <v>994</v>
      </c>
      <c r="R13" s="336">
        <v>15</v>
      </c>
      <c r="S13" s="8"/>
    </row>
    <row r="14" spans="2:19" x14ac:dyDescent="0.25">
      <c r="B14" s="8"/>
      <c r="C14" s="336"/>
      <c r="D14" s="8"/>
      <c r="G14" s="8" t="s">
        <v>986</v>
      </c>
      <c r="H14" s="336">
        <v>96.92</v>
      </c>
      <c r="I14" s="8"/>
      <c r="L14" s="8" t="s">
        <v>995</v>
      </c>
      <c r="M14" s="336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988</v>
      </c>
      <c r="H15" s="33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73" t="s">
        <v>191</v>
      </c>
      <c r="C22" s="373"/>
      <c r="D22" s="373"/>
      <c r="G22" s="373" t="s">
        <v>98</v>
      </c>
      <c r="H22" s="373"/>
      <c r="I22" s="373"/>
      <c r="L22" s="373" t="s">
        <v>120</v>
      </c>
      <c r="M22" s="373"/>
      <c r="N22" s="373"/>
      <c r="Q22" s="373" t="s">
        <v>121</v>
      </c>
      <c r="R22" s="373"/>
      <c r="S22" s="373"/>
    </row>
    <row r="23" spans="2:19" ht="15" customHeight="1" x14ac:dyDescent="0.25">
      <c r="B23" s="373"/>
      <c r="C23" s="373"/>
      <c r="D23" s="373"/>
      <c r="G23" s="373"/>
      <c r="H23" s="373"/>
      <c r="I23" s="373"/>
      <c r="L23" s="373"/>
      <c r="M23" s="373"/>
      <c r="N23" s="373"/>
      <c r="Q23" s="373"/>
      <c r="R23" s="373"/>
      <c r="S23" s="373"/>
    </row>
    <row r="24" spans="2:19" ht="27" x14ac:dyDescent="0.35">
      <c r="C24" s="323"/>
      <c r="H24" s="323"/>
      <c r="M24" s="323"/>
      <c r="R24" s="323"/>
    </row>
    <row r="25" spans="2:19" x14ac:dyDescent="0.25">
      <c r="B25" s="4" t="s">
        <v>973</v>
      </c>
      <c r="C25" s="14" t="s">
        <v>949</v>
      </c>
      <c r="D25" s="14"/>
      <c r="G25" s="4" t="s">
        <v>973</v>
      </c>
      <c r="H25" s="14" t="s">
        <v>949</v>
      </c>
      <c r="I25" s="14" t="s">
        <v>996</v>
      </c>
      <c r="L25" s="4" t="s">
        <v>973</v>
      </c>
      <c r="M25" s="14" t="s">
        <v>949</v>
      </c>
      <c r="N25" s="14"/>
      <c r="P25" s="14" t="s">
        <v>2</v>
      </c>
      <c r="Q25" s="4" t="s">
        <v>973</v>
      </c>
      <c r="R25" s="14" t="s">
        <v>949</v>
      </c>
      <c r="S25" s="14"/>
    </row>
    <row r="26" spans="2:19" x14ac:dyDescent="0.25">
      <c r="B26" s="8" t="s">
        <v>997</v>
      </c>
      <c r="C26" s="334">
        <v>100</v>
      </c>
      <c r="D26" s="8"/>
      <c r="G26" s="8" t="s">
        <v>998</v>
      </c>
      <c r="H26" s="334">
        <v>100</v>
      </c>
      <c r="I26" s="8"/>
      <c r="L26" s="8" t="s">
        <v>999</v>
      </c>
      <c r="M26" s="334">
        <v>20</v>
      </c>
      <c r="N26" s="8"/>
      <c r="P26" s="8"/>
      <c r="Q26" s="107" t="s">
        <v>1000</v>
      </c>
      <c r="R26" s="334">
        <v>95.53</v>
      </c>
      <c r="S26" s="8"/>
    </row>
    <row r="27" spans="2:19" x14ac:dyDescent="0.25">
      <c r="B27" s="8"/>
      <c r="C27" s="334"/>
      <c r="D27" s="8"/>
      <c r="G27" s="8" t="s">
        <v>1001</v>
      </c>
      <c r="H27" s="334">
        <v>10</v>
      </c>
      <c r="I27" s="8"/>
      <c r="L27" s="8" t="s">
        <v>1002</v>
      </c>
      <c r="M27" s="334">
        <v>95.61</v>
      </c>
      <c r="N27" s="8"/>
      <c r="P27" s="8"/>
      <c r="Q27" s="8" t="s">
        <v>1003</v>
      </c>
      <c r="R27" s="334">
        <v>59.09</v>
      </c>
      <c r="S27" s="8"/>
    </row>
    <row r="28" spans="2:19" x14ac:dyDescent="0.25">
      <c r="B28" s="8" t="s">
        <v>1004</v>
      </c>
      <c r="C28" s="336">
        <v>10</v>
      </c>
      <c r="D28" s="8"/>
      <c r="G28" s="8" t="s">
        <v>1005</v>
      </c>
      <c r="H28" s="336">
        <v>40</v>
      </c>
      <c r="I28" s="8"/>
      <c r="L28" s="8" t="s">
        <v>1006</v>
      </c>
      <c r="M28" s="336">
        <v>59.14</v>
      </c>
      <c r="N28" s="8"/>
      <c r="P28" s="8"/>
      <c r="Q28" s="8" t="s">
        <v>1007</v>
      </c>
      <c r="R28" s="336">
        <v>59.09</v>
      </c>
      <c r="S28" s="8"/>
    </row>
    <row r="29" spans="2:19" x14ac:dyDescent="0.25">
      <c r="B29" s="8" t="s">
        <v>1008</v>
      </c>
      <c r="C29" s="334">
        <v>50</v>
      </c>
      <c r="D29" s="8"/>
      <c r="G29" s="8" t="s">
        <v>1009</v>
      </c>
      <c r="H29" s="334">
        <v>20</v>
      </c>
      <c r="I29" s="8"/>
      <c r="L29" s="8" t="s">
        <v>970</v>
      </c>
      <c r="M29" s="334">
        <v>59.14</v>
      </c>
      <c r="N29" s="8"/>
      <c r="P29" s="8"/>
      <c r="Q29" s="8" t="s">
        <v>1010</v>
      </c>
      <c r="R29" s="334">
        <v>59.09</v>
      </c>
      <c r="S29" s="8"/>
    </row>
    <row r="30" spans="2:19" x14ac:dyDescent="0.25">
      <c r="B30" s="8" t="s">
        <v>1011</v>
      </c>
      <c r="C30" s="336">
        <v>20</v>
      </c>
      <c r="D30" s="8"/>
      <c r="G30" s="8" t="s">
        <v>1012</v>
      </c>
      <c r="H30" s="336">
        <v>100</v>
      </c>
      <c r="I30" s="8">
        <v>1326</v>
      </c>
      <c r="L30" s="8" t="s">
        <v>1013</v>
      </c>
      <c r="M30" s="336">
        <v>59.14</v>
      </c>
      <c r="N30" s="8"/>
      <c r="P30" s="107">
        <v>45149</v>
      </c>
      <c r="Q30" s="8" t="s">
        <v>1014</v>
      </c>
      <c r="R30" s="336">
        <v>657.15</v>
      </c>
      <c r="S30" s="8"/>
    </row>
    <row r="31" spans="2:19" x14ac:dyDescent="0.25">
      <c r="B31" s="8" t="s">
        <v>1015</v>
      </c>
      <c r="C31" s="334">
        <v>10</v>
      </c>
      <c r="D31" s="8"/>
      <c r="G31" s="8" t="s">
        <v>1016</v>
      </c>
      <c r="H31" s="334">
        <v>31.25</v>
      </c>
      <c r="I31" s="8"/>
      <c r="L31" s="8" t="s">
        <v>1017</v>
      </c>
      <c r="M31" s="334">
        <v>100</v>
      </c>
      <c r="N31" s="8"/>
      <c r="P31" s="107">
        <v>45146</v>
      </c>
      <c r="Q31" s="8" t="s">
        <v>1018</v>
      </c>
      <c r="R31" s="334">
        <v>350</v>
      </c>
      <c r="S31" s="8"/>
    </row>
    <row r="32" spans="2:19" x14ac:dyDescent="0.25">
      <c r="B32" s="8" t="s">
        <v>1019</v>
      </c>
      <c r="C32" s="336">
        <v>7</v>
      </c>
      <c r="D32" s="8"/>
      <c r="G32" s="107" t="s">
        <v>1020</v>
      </c>
      <c r="H32" s="336">
        <v>100</v>
      </c>
      <c r="I32" s="8"/>
      <c r="L32" s="8" t="s">
        <v>1021</v>
      </c>
      <c r="M32" s="336">
        <v>50</v>
      </c>
      <c r="N32" s="8"/>
      <c r="P32" s="107">
        <v>45149</v>
      </c>
      <c r="Q32" s="8" t="s">
        <v>1022</v>
      </c>
      <c r="R32" s="336">
        <v>3150.79</v>
      </c>
      <c r="S32" s="8"/>
    </row>
    <row r="33" spans="1:19" x14ac:dyDescent="0.25">
      <c r="B33" s="8" t="s">
        <v>1023</v>
      </c>
      <c r="C33" s="334">
        <v>58.92</v>
      </c>
      <c r="D33" s="8"/>
      <c r="G33" s="8" t="s">
        <v>1001</v>
      </c>
      <c r="H33" s="334">
        <v>10</v>
      </c>
      <c r="I33" s="8"/>
      <c r="L33" s="8" t="s">
        <v>1012</v>
      </c>
      <c r="M33" s="334">
        <v>100</v>
      </c>
      <c r="N33" s="8"/>
      <c r="P33" s="107">
        <v>45155</v>
      </c>
      <c r="Q33" s="8" t="s">
        <v>1024</v>
      </c>
      <c r="R33" s="334">
        <v>160</v>
      </c>
      <c r="S33" s="8"/>
    </row>
    <row r="34" spans="1:19" x14ac:dyDescent="0.25">
      <c r="B34" s="8" t="s">
        <v>1025</v>
      </c>
      <c r="C34" s="334">
        <v>58.92</v>
      </c>
      <c r="D34" s="8"/>
      <c r="G34" s="8" t="s">
        <v>1026</v>
      </c>
      <c r="H34" s="334">
        <v>50</v>
      </c>
      <c r="I34" s="8"/>
      <c r="L34" s="8" t="s">
        <v>1027</v>
      </c>
      <c r="M34" s="334">
        <v>17</v>
      </c>
      <c r="N34" s="8"/>
      <c r="P34" s="107">
        <v>45155</v>
      </c>
      <c r="Q34" s="8" t="s">
        <v>1028</v>
      </c>
      <c r="R34" s="334">
        <v>73.599999999999994</v>
      </c>
      <c r="S34" s="8"/>
    </row>
    <row r="35" spans="1:19" x14ac:dyDescent="0.25">
      <c r="B35" s="8" t="s">
        <v>1029</v>
      </c>
      <c r="C35" s="336">
        <v>40.21</v>
      </c>
      <c r="D35" s="8"/>
      <c r="G35" s="8" t="s">
        <v>1030</v>
      </c>
      <c r="H35" s="336">
        <v>8.9499999999999993</v>
      </c>
      <c r="I35" s="8"/>
      <c r="L35" s="8" t="s">
        <v>1031</v>
      </c>
      <c r="M35" s="336">
        <v>5</v>
      </c>
      <c r="N35" s="8"/>
      <c r="P35" s="107">
        <v>45156</v>
      </c>
      <c r="Q35" s="8" t="s">
        <v>1032</v>
      </c>
      <c r="R35" s="336">
        <v>217</v>
      </c>
      <c r="S35" s="8"/>
    </row>
    <row r="36" spans="1:19" x14ac:dyDescent="0.25">
      <c r="B36" s="8" t="s">
        <v>1033</v>
      </c>
      <c r="C36" s="10">
        <v>95.36</v>
      </c>
      <c r="D36" s="8"/>
      <c r="G36" s="8" t="s">
        <v>1034</v>
      </c>
      <c r="H36" s="336">
        <v>15</v>
      </c>
      <c r="I36" s="8"/>
      <c r="L36" s="8" t="s">
        <v>1035</v>
      </c>
      <c r="M36" s="336">
        <v>52.59</v>
      </c>
      <c r="N36" s="8"/>
      <c r="P36" s="107">
        <v>45167</v>
      </c>
      <c r="Q36" s="8" t="s">
        <v>1036</v>
      </c>
      <c r="R36" s="336">
        <v>150</v>
      </c>
      <c r="S36" s="8"/>
    </row>
    <row r="37" spans="1:19" x14ac:dyDescent="0.25">
      <c r="B37" s="8" t="s">
        <v>1015</v>
      </c>
      <c r="C37" s="10">
        <v>10</v>
      </c>
      <c r="D37" s="8"/>
      <c r="G37" s="8" t="s">
        <v>1037</v>
      </c>
      <c r="H37" s="10">
        <v>95.57</v>
      </c>
      <c r="I37" s="8"/>
      <c r="L37" s="8"/>
      <c r="M37" s="336"/>
      <c r="N37" s="8"/>
      <c r="P37" s="107">
        <v>45167</v>
      </c>
      <c r="Q37" s="8" t="s">
        <v>1038</v>
      </c>
      <c r="R37" s="336">
        <v>100</v>
      </c>
      <c r="S37" s="8"/>
    </row>
    <row r="38" spans="1:19" x14ac:dyDescent="0.25">
      <c r="B38" s="8" t="s">
        <v>1039</v>
      </c>
      <c r="C38" s="336">
        <v>60</v>
      </c>
      <c r="D38" s="8"/>
      <c r="G38" s="8" t="s">
        <v>1040</v>
      </c>
      <c r="H38" s="336">
        <v>59.13</v>
      </c>
      <c r="I38" s="8"/>
      <c r="L38" s="8"/>
      <c r="M38" s="336"/>
      <c r="N38" s="8"/>
      <c r="P38" s="107">
        <v>45169</v>
      </c>
      <c r="Q38" s="8" t="s">
        <v>1041</v>
      </c>
      <c r="R38" s="336">
        <v>821.55</v>
      </c>
      <c r="S38" s="8"/>
    </row>
    <row r="39" spans="1:19" x14ac:dyDescent="0.25">
      <c r="B39" s="8" t="s">
        <v>1042</v>
      </c>
      <c r="C39" s="10">
        <v>10</v>
      </c>
      <c r="D39" s="8"/>
      <c r="G39" s="8" t="s">
        <v>1025</v>
      </c>
      <c r="H39" s="10">
        <v>59.13</v>
      </c>
      <c r="I39" s="8"/>
      <c r="L39" s="8"/>
      <c r="M39" s="10"/>
      <c r="N39" s="8"/>
      <c r="P39" s="107">
        <v>45169</v>
      </c>
      <c r="Q39" s="8" t="s">
        <v>1043</v>
      </c>
      <c r="R39" s="10">
        <v>53</v>
      </c>
      <c r="S39" s="8"/>
    </row>
    <row r="40" spans="1:19" x14ac:dyDescent="0.25">
      <c r="B40" s="8" t="s">
        <v>1044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1045</v>
      </c>
      <c r="R40" s="10">
        <v>90</v>
      </c>
      <c r="S40" s="8"/>
    </row>
    <row r="41" spans="1:19" x14ac:dyDescent="0.25">
      <c r="B41" s="8" t="s">
        <v>1046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1047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73" t="s">
        <v>141</v>
      </c>
      <c r="C45" s="373"/>
      <c r="D45" s="373"/>
      <c r="G45" s="373" t="s">
        <v>244</v>
      </c>
      <c r="H45" s="373"/>
      <c r="I45" s="373"/>
      <c r="L45" s="373" t="s">
        <v>146</v>
      </c>
      <c r="M45" s="373"/>
      <c r="N45" s="373"/>
      <c r="Q45" s="373" t="s">
        <v>276</v>
      </c>
      <c r="R45" s="373"/>
      <c r="S45" s="373"/>
    </row>
    <row r="46" spans="1:19" x14ac:dyDescent="0.25">
      <c r="B46" s="373"/>
      <c r="C46" s="373"/>
      <c r="D46" s="373"/>
      <c r="G46" s="373"/>
      <c r="H46" s="373"/>
      <c r="I46" s="373"/>
      <c r="L46" s="373"/>
      <c r="M46" s="373"/>
      <c r="N46" s="373"/>
      <c r="Q46" s="373"/>
      <c r="R46" s="373"/>
      <c r="S46" s="373"/>
    </row>
    <row r="47" spans="1:19" ht="27" x14ac:dyDescent="0.35">
      <c r="C47" s="338"/>
      <c r="H47" s="323"/>
      <c r="M47" s="323"/>
      <c r="R47" s="323"/>
    </row>
    <row r="48" spans="1:19" x14ac:dyDescent="0.25">
      <c r="A48" s="14" t="s">
        <v>2</v>
      </c>
      <c r="B48" s="4" t="s">
        <v>973</v>
      </c>
      <c r="C48" s="14" t="s">
        <v>949</v>
      </c>
      <c r="D48" s="14"/>
      <c r="F48" s="14" t="s">
        <v>2</v>
      </c>
      <c r="G48" s="4" t="s">
        <v>973</v>
      </c>
      <c r="H48" s="14" t="s">
        <v>949</v>
      </c>
      <c r="I48" s="14"/>
      <c r="K48" s="14" t="s">
        <v>2</v>
      </c>
      <c r="L48" s="4" t="s">
        <v>973</v>
      </c>
      <c r="M48" s="14" t="s">
        <v>949</v>
      </c>
      <c r="N48" s="14"/>
      <c r="P48" s="14" t="s">
        <v>2</v>
      </c>
      <c r="Q48" s="4" t="s">
        <v>973</v>
      </c>
      <c r="R48" s="14" t="s">
        <v>949</v>
      </c>
      <c r="S48" s="14"/>
    </row>
    <row r="49" spans="1:19" x14ac:dyDescent="0.25">
      <c r="A49" s="107">
        <v>45139</v>
      </c>
      <c r="B49" s="8" t="s">
        <v>1048</v>
      </c>
      <c r="C49" s="334">
        <v>20</v>
      </c>
      <c r="D49" s="8"/>
      <c r="F49" s="107">
        <v>45201</v>
      </c>
      <c r="G49" s="8" t="s">
        <v>1049</v>
      </c>
      <c r="H49" s="334">
        <v>189</v>
      </c>
      <c r="I49" s="8"/>
      <c r="K49" s="107">
        <v>45232</v>
      </c>
      <c r="L49" s="8" t="s">
        <v>1050</v>
      </c>
      <c r="M49" s="334">
        <v>60</v>
      </c>
      <c r="N49" s="8"/>
      <c r="P49" s="107">
        <v>45264</v>
      </c>
      <c r="Q49" s="8" t="s">
        <v>1051</v>
      </c>
      <c r="R49" s="334">
        <v>660</v>
      </c>
      <c r="S49" s="8"/>
    </row>
    <row r="50" spans="1:19" x14ac:dyDescent="0.25">
      <c r="A50" s="107">
        <v>45175</v>
      </c>
      <c r="B50" s="8" t="s">
        <v>1052</v>
      </c>
      <c r="C50" s="334">
        <v>95.54</v>
      </c>
      <c r="D50" s="8"/>
      <c r="F50" s="107">
        <v>45203</v>
      </c>
      <c r="G50" s="8" t="s">
        <v>1053</v>
      </c>
      <c r="H50" s="334">
        <v>118</v>
      </c>
      <c r="I50" s="8"/>
      <c r="K50" s="107">
        <v>45236</v>
      </c>
      <c r="L50" s="8" t="s">
        <v>1054</v>
      </c>
      <c r="M50" s="336">
        <v>50</v>
      </c>
      <c r="N50" s="8"/>
      <c r="P50" s="107">
        <v>45266</v>
      </c>
      <c r="Q50" s="8" t="s">
        <v>1055</v>
      </c>
      <c r="R50" s="334">
        <v>95.54</v>
      </c>
      <c r="S50" s="8"/>
    </row>
    <row r="51" spans="1:19" x14ac:dyDescent="0.25">
      <c r="A51" s="107">
        <v>45175</v>
      </c>
      <c r="B51" s="8" t="s">
        <v>92</v>
      </c>
      <c r="C51" s="336">
        <v>59.1</v>
      </c>
      <c r="D51" s="8"/>
      <c r="F51" s="107">
        <v>45175</v>
      </c>
      <c r="G51" s="8" t="s">
        <v>1055</v>
      </c>
      <c r="H51" s="334">
        <v>95.54</v>
      </c>
      <c r="I51" s="8"/>
      <c r="K51" s="107">
        <v>45236</v>
      </c>
      <c r="L51" s="8" t="s">
        <v>1056</v>
      </c>
      <c r="M51" s="334">
        <v>150</v>
      </c>
      <c r="N51" s="8"/>
      <c r="P51" s="107">
        <v>45266</v>
      </c>
      <c r="Q51" s="8" t="s">
        <v>1057</v>
      </c>
      <c r="R51" s="336">
        <v>59.1</v>
      </c>
      <c r="S51" s="8"/>
    </row>
    <row r="52" spans="1:19" x14ac:dyDescent="0.25">
      <c r="A52" s="107">
        <v>45175</v>
      </c>
      <c r="B52" s="8" t="s">
        <v>961</v>
      </c>
      <c r="C52" s="334">
        <v>59.1</v>
      </c>
      <c r="D52" s="8"/>
      <c r="F52" s="107">
        <v>45175</v>
      </c>
      <c r="G52" s="8" t="s">
        <v>1057</v>
      </c>
      <c r="H52" s="336">
        <v>59.1</v>
      </c>
      <c r="I52" s="8"/>
      <c r="K52" s="107">
        <v>45236</v>
      </c>
      <c r="L52" s="8" t="s">
        <v>1058</v>
      </c>
      <c r="M52" s="336">
        <v>20</v>
      </c>
      <c r="N52" s="8"/>
      <c r="P52" s="107">
        <v>45266</v>
      </c>
      <c r="Q52" s="8" t="s">
        <v>1059</v>
      </c>
      <c r="R52" s="334">
        <v>59.1</v>
      </c>
      <c r="S52" s="8"/>
    </row>
    <row r="53" spans="1:19" x14ac:dyDescent="0.25">
      <c r="A53" s="107">
        <v>45175</v>
      </c>
      <c r="B53" s="8" t="s">
        <v>1060</v>
      </c>
      <c r="C53" s="336">
        <v>59.1</v>
      </c>
      <c r="D53" s="8"/>
      <c r="F53" s="107">
        <v>45175</v>
      </c>
      <c r="G53" s="8" t="s">
        <v>1059</v>
      </c>
      <c r="H53" s="334">
        <v>59.1</v>
      </c>
      <c r="I53" s="8"/>
      <c r="K53" s="107">
        <v>45237</v>
      </c>
      <c r="L53" s="8" t="s">
        <v>991</v>
      </c>
      <c r="M53" s="336">
        <v>90</v>
      </c>
      <c r="N53" s="8"/>
      <c r="P53" s="107">
        <v>45266</v>
      </c>
      <c r="Q53" s="8" t="s">
        <v>1061</v>
      </c>
      <c r="R53" s="336">
        <v>62.72</v>
      </c>
      <c r="S53" s="8"/>
    </row>
    <row r="54" spans="1:19" x14ac:dyDescent="0.25">
      <c r="A54" s="107">
        <v>45184</v>
      </c>
      <c r="B54" s="8" t="s">
        <v>1062</v>
      </c>
      <c r="C54" s="334">
        <v>200</v>
      </c>
      <c r="D54" s="8"/>
      <c r="F54" s="107">
        <v>45175</v>
      </c>
      <c r="G54" s="8" t="s">
        <v>1063</v>
      </c>
      <c r="H54" s="336">
        <v>59.1</v>
      </c>
      <c r="I54" s="8"/>
      <c r="K54" s="107">
        <v>45238</v>
      </c>
      <c r="L54" s="8" t="s">
        <v>1055</v>
      </c>
      <c r="M54" s="334">
        <v>95.54</v>
      </c>
      <c r="N54" s="8"/>
      <c r="P54" s="107">
        <v>45268</v>
      </c>
      <c r="Q54" s="8" t="s">
        <v>1064</v>
      </c>
      <c r="R54" s="334">
        <v>750</v>
      </c>
      <c r="S54" s="8"/>
    </row>
    <row r="55" spans="1:19" x14ac:dyDescent="0.25">
      <c r="A55" s="107">
        <v>45188</v>
      </c>
      <c r="B55" s="8" t="s">
        <v>1065</v>
      </c>
      <c r="C55" s="336">
        <v>4395.9399999999996</v>
      </c>
      <c r="D55" s="8"/>
      <c r="F55" s="107">
        <v>45212</v>
      </c>
      <c r="G55" s="8" t="s">
        <v>1066</v>
      </c>
      <c r="H55" s="336">
        <v>270</v>
      </c>
      <c r="I55" s="8"/>
      <c r="K55" s="107">
        <v>45238</v>
      </c>
      <c r="L55" s="8" t="s">
        <v>1057</v>
      </c>
      <c r="M55" s="336">
        <v>59.1</v>
      </c>
      <c r="N55" s="8"/>
      <c r="P55" s="107">
        <v>45272</v>
      </c>
      <c r="Q55" s="8" t="s">
        <v>1064</v>
      </c>
      <c r="R55" s="336">
        <v>536</v>
      </c>
      <c r="S55" s="8"/>
    </row>
    <row r="56" spans="1:19" x14ac:dyDescent="0.25">
      <c r="A56" s="107">
        <v>45190</v>
      </c>
      <c r="B56" s="8" t="s">
        <v>1067</v>
      </c>
      <c r="C56" s="334">
        <v>217</v>
      </c>
      <c r="D56" s="8"/>
      <c r="F56" s="107">
        <v>45217</v>
      </c>
      <c r="G56" s="8" t="s">
        <v>1068</v>
      </c>
      <c r="H56" s="90">
        <v>166.83</v>
      </c>
      <c r="I56" s="8"/>
      <c r="K56" s="107">
        <v>45238</v>
      </c>
      <c r="L56" s="8" t="s">
        <v>1059</v>
      </c>
      <c r="M56" s="334">
        <v>59.1</v>
      </c>
      <c r="N56" s="8"/>
      <c r="P56" s="107">
        <v>45275</v>
      </c>
      <c r="Q56" s="8" t="s">
        <v>1064</v>
      </c>
      <c r="R56" s="334">
        <v>810</v>
      </c>
      <c r="S56" s="8"/>
    </row>
    <row r="57" spans="1:19" x14ac:dyDescent="0.25">
      <c r="A57" s="107">
        <v>45197</v>
      </c>
      <c r="B57" s="8" t="s">
        <v>1069</v>
      </c>
      <c r="C57" s="334">
        <v>25</v>
      </c>
      <c r="D57" s="8"/>
      <c r="F57" s="107">
        <v>45218</v>
      </c>
      <c r="G57" s="8" t="s">
        <v>1070</v>
      </c>
      <c r="H57" s="334">
        <v>30</v>
      </c>
      <c r="I57" s="8"/>
      <c r="K57" s="107">
        <v>45238</v>
      </c>
      <c r="L57" s="8" t="s">
        <v>1063</v>
      </c>
      <c r="M57" s="336">
        <v>59.1</v>
      </c>
      <c r="N57" s="8"/>
      <c r="P57" s="107">
        <v>45278</v>
      </c>
      <c r="Q57" s="8" t="s">
        <v>1071</v>
      </c>
      <c r="R57" s="336">
        <v>180</v>
      </c>
      <c r="S57" s="8"/>
    </row>
    <row r="58" spans="1:19" x14ac:dyDescent="0.25">
      <c r="A58" s="107">
        <v>45197</v>
      </c>
      <c r="B58" s="8" t="s">
        <v>1072</v>
      </c>
      <c r="C58" s="336">
        <v>20</v>
      </c>
      <c r="D58" s="8"/>
      <c r="F58" s="107">
        <v>45218</v>
      </c>
      <c r="G58" s="8" t="s">
        <v>1073</v>
      </c>
      <c r="H58" s="336">
        <v>50</v>
      </c>
      <c r="I58" s="8"/>
      <c r="K58" s="107">
        <v>45238</v>
      </c>
      <c r="L58" s="8" t="s">
        <v>1074</v>
      </c>
      <c r="M58" s="336">
        <v>270</v>
      </c>
      <c r="N58" s="8"/>
      <c r="P58" s="107">
        <v>45279</v>
      </c>
      <c r="Q58" s="8" t="s">
        <v>1075</v>
      </c>
      <c r="R58" s="336">
        <v>60</v>
      </c>
      <c r="S58" s="8"/>
    </row>
    <row r="59" spans="1:19" x14ac:dyDescent="0.25">
      <c r="A59" s="107">
        <v>45198</v>
      </c>
      <c r="B59" s="8" t="s">
        <v>1076</v>
      </c>
      <c r="C59" s="10">
        <v>200</v>
      </c>
      <c r="D59" s="8"/>
      <c r="F59" s="107">
        <v>45223</v>
      </c>
      <c r="G59" s="8" t="s">
        <v>1077</v>
      </c>
      <c r="H59" s="334">
        <v>18</v>
      </c>
      <c r="I59" s="8"/>
      <c r="K59" s="107">
        <v>45238</v>
      </c>
      <c r="L59" s="8" t="s">
        <v>1078</v>
      </c>
      <c r="M59" s="10">
        <v>109.5</v>
      </c>
      <c r="N59" s="8"/>
      <c r="P59" s="107">
        <v>45281</v>
      </c>
      <c r="Q59" s="8" t="s">
        <v>1079</v>
      </c>
      <c r="R59" s="10">
        <v>500</v>
      </c>
      <c r="S59" s="8"/>
    </row>
    <row r="60" spans="1:19" x14ac:dyDescent="0.25">
      <c r="A60" s="107">
        <v>45198</v>
      </c>
      <c r="B60" s="8" t="s">
        <v>1080</v>
      </c>
      <c r="C60" s="10">
        <v>189</v>
      </c>
      <c r="D60" s="8"/>
      <c r="F60" s="107">
        <v>45223</v>
      </c>
      <c r="G60" s="8" t="s">
        <v>1081</v>
      </c>
      <c r="H60" s="334">
        <v>100</v>
      </c>
      <c r="I60" s="8"/>
      <c r="K60" s="107">
        <v>45240</v>
      </c>
      <c r="L60" s="8" t="s">
        <v>1082</v>
      </c>
      <c r="M60" s="10">
        <v>500</v>
      </c>
      <c r="N60" s="8"/>
      <c r="P60" s="107">
        <v>45282</v>
      </c>
      <c r="Q60" s="8" t="s">
        <v>1083</v>
      </c>
      <c r="R60" s="10">
        <v>300</v>
      </c>
      <c r="S60" s="8"/>
    </row>
    <row r="61" spans="1:19" x14ac:dyDescent="0.25">
      <c r="A61" s="107">
        <v>45198</v>
      </c>
      <c r="B61" s="8" t="s">
        <v>1084</v>
      </c>
      <c r="C61" s="10">
        <v>133.6</v>
      </c>
      <c r="D61" s="8"/>
      <c r="F61" s="107">
        <v>45223</v>
      </c>
      <c r="G61" s="8" t="s">
        <v>1085</v>
      </c>
      <c r="H61" s="336">
        <v>140</v>
      </c>
      <c r="I61" s="8"/>
      <c r="K61" s="107">
        <v>45245</v>
      </c>
      <c r="L61" s="8" t="s">
        <v>1086</v>
      </c>
      <c r="M61" s="10">
        <v>50</v>
      </c>
      <c r="N61" s="8"/>
      <c r="P61" s="107">
        <v>45288</v>
      </c>
      <c r="Q61" s="8" t="s">
        <v>1087</v>
      </c>
      <c r="R61" s="10">
        <v>250</v>
      </c>
      <c r="S61" s="8"/>
    </row>
    <row r="62" spans="1:19" x14ac:dyDescent="0.25">
      <c r="A62" s="107">
        <v>45199</v>
      </c>
      <c r="B62" s="8" t="s">
        <v>1088</v>
      </c>
      <c r="C62" s="10">
        <v>100</v>
      </c>
      <c r="D62" s="8"/>
      <c r="F62" s="107">
        <v>45223</v>
      </c>
      <c r="G62" s="8" t="s">
        <v>1089</v>
      </c>
      <c r="H62" s="10">
        <v>220</v>
      </c>
      <c r="I62" s="8"/>
      <c r="K62" s="107">
        <v>45245</v>
      </c>
      <c r="L62" s="8" t="s">
        <v>1090</v>
      </c>
      <c r="M62" s="10">
        <v>250</v>
      </c>
      <c r="N62" s="8"/>
      <c r="P62" s="107">
        <v>45654</v>
      </c>
      <c r="Q62" s="8" t="s">
        <v>1091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1092</v>
      </c>
      <c r="H63" s="10">
        <v>20</v>
      </c>
      <c r="I63" s="8"/>
      <c r="K63" s="107">
        <v>45245</v>
      </c>
      <c r="L63" s="8" t="s">
        <v>1093</v>
      </c>
      <c r="M63" s="10">
        <v>200</v>
      </c>
      <c r="N63" s="8"/>
      <c r="P63" s="107">
        <v>45654</v>
      </c>
      <c r="Q63" s="8" t="s">
        <v>959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1094</v>
      </c>
      <c r="H64" s="10">
        <v>20</v>
      </c>
      <c r="I64" s="8"/>
      <c r="K64" s="107">
        <v>45252</v>
      </c>
      <c r="L64" s="8" t="s">
        <v>1095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1096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1097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1098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1099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1100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1101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73"/>
      <c r="D1" s="373"/>
      <c r="E1" s="322"/>
    </row>
    <row r="2" spans="2:13" ht="27" x14ac:dyDescent="0.35">
      <c r="C2" s="373"/>
      <c r="D2" s="373"/>
      <c r="E2" s="322"/>
    </row>
    <row r="3" spans="2:13" ht="27" x14ac:dyDescent="0.35">
      <c r="C3" s="323" t="s">
        <v>0</v>
      </c>
      <c r="D3" s="322"/>
      <c r="E3" s="322"/>
      <c r="J3" s="323" t="s">
        <v>1</v>
      </c>
      <c r="K3" s="322"/>
      <c r="L3" s="322"/>
    </row>
    <row r="4" spans="2:13" x14ac:dyDescent="0.25">
      <c r="B4" s="4" t="s">
        <v>481</v>
      </c>
      <c r="C4" s="14" t="s">
        <v>886</v>
      </c>
      <c r="D4" s="14" t="s">
        <v>888</v>
      </c>
      <c r="E4" s="14" t="s">
        <v>889</v>
      </c>
      <c r="F4" s="14"/>
      <c r="I4" s="4" t="s">
        <v>481</v>
      </c>
      <c r="J4" s="14" t="s">
        <v>886</v>
      </c>
      <c r="K4" s="14" t="s">
        <v>888</v>
      </c>
      <c r="L4" s="14" t="s">
        <v>889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904</v>
      </c>
      <c r="C6" s="8"/>
      <c r="D6" s="10"/>
      <c r="E6" s="10">
        <f t="shared" si="0"/>
        <v>0</v>
      </c>
      <c r="F6" s="8"/>
      <c r="I6" s="8" t="s">
        <v>904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895</v>
      </c>
      <c r="C11" s="8">
        <v>1</v>
      </c>
      <c r="D11" s="10">
        <v>30</v>
      </c>
      <c r="E11" s="10">
        <f t="shared" si="0"/>
        <v>30</v>
      </c>
      <c r="F11" s="8"/>
      <c r="I11" s="8" t="s">
        <v>895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64" t="s">
        <v>428</v>
      </c>
      <c r="C14" s="364"/>
      <c r="D14" s="364"/>
      <c r="E14" s="25">
        <f>SUM(E5:E13)</f>
        <v>300</v>
      </c>
      <c r="F14" s="8"/>
      <c r="I14" s="364" t="s">
        <v>428</v>
      </c>
      <c r="J14" s="364"/>
      <c r="K14" s="364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23" t="s">
        <v>66</v>
      </c>
      <c r="D20" s="322"/>
      <c r="E20" s="322"/>
      <c r="J20" s="323" t="s">
        <v>67</v>
      </c>
      <c r="K20" s="322"/>
      <c r="L20" s="322"/>
    </row>
    <row r="21" spans="2:13" ht="15" customHeight="1" x14ac:dyDescent="0.25">
      <c r="B21" s="4" t="s">
        <v>481</v>
      </c>
      <c r="C21" s="14" t="s">
        <v>886</v>
      </c>
      <c r="D21" s="14" t="s">
        <v>888</v>
      </c>
      <c r="E21" s="14" t="s">
        <v>889</v>
      </c>
      <c r="F21" s="14"/>
      <c r="I21" s="4" t="s">
        <v>481</v>
      </c>
      <c r="J21" s="14" t="s">
        <v>886</v>
      </c>
      <c r="K21" s="14" t="s">
        <v>888</v>
      </c>
      <c r="L21" s="14" t="s">
        <v>889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904</v>
      </c>
      <c r="C23" s="8"/>
      <c r="D23" s="10"/>
      <c r="E23" s="10">
        <f>C23*D23</f>
        <v>0</v>
      </c>
      <c r="F23" s="8"/>
      <c r="I23" s="8" t="s">
        <v>904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895</v>
      </c>
      <c r="C28" s="8">
        <v>1</v>
      </c>
      <c r="D28" s="10"/>
      <c r="E28" s="10">
        <v>10</v>
      </c>
      <c r="F28" s="8"/>
      <c r="I28" s="8" t="s">
        <v>895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64" t="s">
        <v>428</v>
      </c>
      <c r="C31" s="364"/>
      <c r="D31" s="364"/>
      <c r="E31" s="25">
        <f>SUM(E22:E30)</f>
        <v>60</v>
      </c>
      <c r="F31" s="8"/>
      <c r="I31" s="364" t="s">
        <v>428</v>
      </c>
      <c r="J31" s="364"/>
      <c r="K31" s="364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23" t="s">
        <v>191</v>
      </c>
      <c r="D37" s="322"/>
      <c r="E37" s="322"/>
      <c r="J37" s="323" t="s">
        <v>98</v>
      </c>
      <c r="K37" s="322"/>
      <c r="L37" s="322"/>
    </row>
    <row r="38" spans="2:13" x14ac:dyDescent="0.25">
      <c r="B38" s="4" t="s">
        <v>481</v>
      </c>
      <c r="C38" s="14" t="s">
        <v>886</v>
      </c>
      <c r="D38" s="14" t="s">
        <v>888</v>
      </c>
      <c r="E38" s="14" t="s">
        <v>889</v>
      </c>
      <c r="F38" s="14"/>
      <c r="I38" s="4" t="s">
        <v>481</v>
      </c>
      <c r="J38" s="14" t="s">
        <v>886</v>
      </c>
      <c r="K38" s="14" t="s">
        <v>888</v>
      </c>
      <c r="L38" s="14" t="s">
        <v>889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904</v>
      </c>
      <c r="C40" s="8"/>
      <c r="D40" s="10"/>
      <c r="E40" s="10">
        <f>C40*D40</f>
        <v>0</v>
      </c>
      <c r="F40" s="8"/>
      <c r="I40" s="8" t="s">
        <v>904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895</v>
      </c>
      <c r="C45" s="8">
        <v>1</v>
      </c>
      <c r="D45" s="10"/>
      <c r="E45" s="10">
        <v>15</v>
      </c>
      <c r="F45" s="8"/>
      <c r="I45" s="8" t="s">
        <v>895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1102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64" t="s">
        <v>428</v>
      </c>
      <c r="C48" s="364"/>
      <c r="D48" s="364"/>
      <c r="E48" s="25">
        <f>SUM(E39:E47)</f>
        <v>165</v>
      </c>
      <c r="F48" s="8"/>
      <c r="I48" s="364" t="s">
        <v>428</v>
      </c>
      <c r="J48" s="364"/>
      <c r="K48" s="364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23" t="s">
        <v>120</v>
      </c>
      <c r="D54" s="322"/>
      <c r="E54" s="322"/>
      <c r="J54" s="323" t="s">
        <v>121</v>
      </c>
      <c r="K54" s="322"/>
      <c r="L54" s="322"/>
    </row>
    <row r="55" spans="2:13" x14ac:dyDescent="0.25">
      <c r="B55" s="4" t="s">
        <v>481</v>
      </c>
      <c r="C55" s="14" t="s">
        <v>886</v>
      </c>
      <c r="D55" s="14" t="s">
        <v>888</v>
      </c>
      <c r="E55" s="14" t="s">
        <v>889</v>
      </c>
      <c r="F55" s="14"/>
      <c r="I55" s="4" t="s">
        <v>481</v>
      </c>
      <c r="J55" s="14" t="s">
        <v>886</v>
      </c>
      <c r="K55" s="14" t="s">
        <v>888</v>
      </c>
      <c r="L55" s="14" t="s">
        <v>889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904</v>
      </c>
      <c r="C57" s="8"/>
      <c r="D57" s="10"/>
      <c r="E57" s="10">
        <f>C57*D57</f>
        <v>0</v>
      </c>
      <c r="F57" s="8"/>
      <c r="I57" s="8" t="s">
        <v>904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895</v>
      </c>
      <c r="C62" s="8">
        <v>1</v>
      </c>
      <c r="D62" s="10"/>
      <c r="E62" s="10">
        <v>30</v>
      </c>
      <c r="F62" s="8"/>
      <c r="I62" s="8" t="s">
        <v>895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1103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64" t="s">
        <v>428</v>
      </c>
      <c r="C65" s="364"/>
      <c r="D65" s="364"/>
      <c r="E65" s="25">
        <f>SUM(E56:E64)</f>
        <v>300</v>
      </c>
      <c r="F65" s="8"/>
      <c r="I65" s="364" t="s">
        <v>428</v>
      </c>
      <c r="J65" s="364"/>
      <c r="K65" s="364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23" t="s">
        <v>141</v>
      </c>
      <c r="D72" s="322"/>
      <c r="E72" s="322"/>
      <c r="J72" s="323" t="s">
        <v>244</v>
      </c>
      <c r="K72" s="322"/>
      <c r="L72" s="322"/>
    </row>
    <row r="73" spans="2:13" x14ac:dyDescent="0.25">
      <c r="B73" s="4" t="s">
        <v>481</v>
      </c>
      <c r="C73" s="14" t="s">
        <v>886</v>
      </c>
      <c r="D73" s="14" t="s">
        <v>888</v>
      </c>
      <c r="E73" s="14" t="s">
        <v>889</v>
      </c>
      <c r="F73" s="14"/>
      <c r="I73" s="4" t="s">
        <v>481</v>
      </c>
      <c r="J73" s="14" t="s">
        <v>886</v>
      </c>
      <c r="K73" s="14" t="s">
        <v>888</v>
      </c>
      <c r="L73" s="14" t="s">
        <v>889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904</v>
      </c>
      <c r="C75" s="8"/>
      <c r="D75" s="10"/>
      <c r="E75" s="10">
        <f t="shared" si="1"/>
        <v>0</v>
      </c>
      <c r="F75" s="8"/>
      <c r="I75" s="8" t="s">
        <v>904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895</v>
      </c>
      <c r="C80" s="8">
        <v>1</v>
      </c>
      <c r="D80" s="10"/>
      <c r="E80" s="10">
        <f t="shared" si="1"/>
        <v>0</v>
      </c>
      <c r="F80" s="8"/>
      <c r="I80" s="8" t="s">
        <v>895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896</v>
      </c>
      <c r="C81" s="8">
        <v>1</v>
      </c>
      <c r="D81" s="10"/>
      <c r="E81" s="10">
        <f t="shared" si="1"/>
        <v>0</v>
      </c>
      <c r="F81" s="8"/>
      <c r="I81" s="8" t="s">
        <v>896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64" t="s">
        <v>428</v>
      </c>
      <c r="C83" s="364"/>
      <c r="D83" s="364"/>
      <c r="E83" s="25">
        <f>SUM(E74:E82)</f>
        <v>0</v>
      </c>
      <c r="F83" s="8"/>
      <c r="I83" s="364" t="s">
        <v>428</v>
      </c>
      <c r="J83" s="364"/>
      <c r="K83" s="364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23" t="s">
        <v>146</v>
      </c>
      <c r="D90" s="322"/>
      <c r="E90" s="322"/>
      <c r="J90" s="323" t="s">
        <v>276</v>
      </c>
      <c r="K90" s="322"/>
      <c r="L90" s="322"/>
    </row>
    <row r="91" spans="2:13" x14ac:dyDescent="0.25">
      <c r="B91" s="4" t="s">
        <v>481</v>
      </c>
      <c r="C91" s="14" t="s">
        <v>886</v>
      </c>
      <c r="D91" s="14" t="s">
        <v>888</v>
      </c>
      <c r="E91" s="14" t="s">
        <v>889</v>
      </c>
      <c r="F91" s="14"/>
      <c r="I91" s="4" t="s">
        <v>481</v>
      </c>
      <c r="J91" s="14" t="s">
        <v>886</v>
      </c>
      <c r="K91" s="14" t="s">
        <v>888</v>
      </c>
      <c r="L91" s="14" t="s">
        <v>889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904</v>
      </c>
      <c r="C93" s="8"/>
      <c r="D93" s="10"/>
      <c r="E93" s="10">
        <f t="shared" si="3"/>
        <v>0</v>
      </c>
      <c r="F93" s="8"/>
      <c r="I93" s="8" t="s">
        <v>904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895</v>
      </c>
      <c r="C98" s="8">
        <v>1</v>
      </c>
      <c r="D98" s="10"/>
      <c r="E98" s="10">
        <f t="shared" si="3"/>
        <v>0</v>
      </c>
      <c r="F98" s="8"/>
      <c r="I98" s="8" t="s">
        <v>895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896</v>
      </c>
      <c r="C99" s="8">
        <v>1</v>
      </c>
      <c r="D99" s="10"/>
      <c r="E99" s="10">
        <f t="shared" si="3"/>
        <v>0</v>
      </c>
      <c r="F99" s="8"/>
      <c r="I99" s="8" t="s">
        <v>896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64" t="s">
        <v>428</v>
      </c>
      <c r="C101" s="364"/>
      <c r="D101" s="364"/>
      <c r="E101" s="25">
        <f>SUM(E92:E100)</f>
        <v>0</v>
      </c>
      <c r="F101" s="8"/>
      <c r="I101" s="364" t="s">
        <v>428</v>
      </c>
      <c r="J101" s="364"/>
      <c r="K101" s="364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73" t="s">
        <v>0</v>
      </c>
      <c r="B1" s="373"/>
      <c r="C1" s="373"/>
      <c r="F1" s="373" t="s">
        <v>1</v>
      </c>
      <c r="G1" s="373"/>
      <c r="H1" s="373"/>
      <c r="K1" s="373" t="s">
        <v>66</v>
      </c>
      <c r="L1" s="373"/>
      <c r="M1" s="373"/>
      <c r="O1" s="373" t="s">
        <v>948</v>
      </c>
      <c r="P1" s="373"/>
      <c r="Q1" s="373"/>
    </row>
    <row r="2" spans="1:17" x14ac:dyDescent="0.25">
      <c r="A2" s="373"/>
      <c r="B2" s="373"/>
      <c r="C2" s="373"/>
      <c r="F2" s="373"/>
      <c r="G2" s="373"/>
      <c r="H2" s="373"/>
      <c r="K2" s="373"/>
      <c r="L2" s="373"/>
      <c r="M2" s="373"/>
      <c r="O2" s="373"/>
      <c r="P2" s="373"/>
      <c r="Q2" s="373"/>
    </row>
    <row r="3" spans="1:17" ht="27" x14ac:dyDescent="0.35">
      <c r="B3" s="323"/>
      <c r="G3" s="323"/>
      <c r="L3" s="323"/>
      <c r="P3" s="323"/>
    </row>
    <row r="4" spans="1:17" x14ac:dyDescent="0.25">
      <c r="A4" s="4" t="s">
        <v>973</v>
      </c>
      <c r="B4" s="14" t="s">
        <v>949</v>
      </c>
      <c r="C4" s="14"/>
      <c r="F4" s="4" t="s">
        <v>973</v>
      </c>
      <c r="G4" s="14" t="s">
        <v>949</v>
      </c>
      <c r="H4" s="14"/>
      <c r="K4" s="4" t="s">
        <v>973</v>
      </c>
      <c r="L4" s="14" t="s">
        <v>949</v>
      </c>
      <c r="M4" s="14"/>
      <c r="O4" s="4" t="s">
        <v>1104</v>
      </c>
      <c r="P4" s="14" t="s">
        <v>331</v>
      </c>
      <c r="Q4" s="14" t="s">
        <v>428</v>
      </c>
    </row>
    <row r="5" spans="1:17" x14ac:dyDescent="0.25">
      <c r="A5" s="8"/>
      <c r="B5" s="334"/>
      <c r="C5" s="8"/>
      <c r="F5" s="8"/>
      <c r="G5" s="334"/>
      <c r="H5" s="107"/>
      <c r="K5" s="107"/>
      <c r="L5" s="334"/>
      <c r="M5" s="8"/>
      <c r="O5" s="107" t="s">
        <v>971</v>
      </c>
      <c r="P5" s="334">
        <v>85</v>
      </c>
      <c r="Q5" s="8">
        <v>58.33</v>
      </c>
    </row>
    <row r="6" spans="1:17" x14ac:dyDescent="0.25">
      <c r="A6" s="8"/>
      <c r="B6" s="334"/>
      <c r="C6" s="8"/>
      <c r="F6" s="8"/>
      <c r="G6" s="334"/>
      <c r="H6" s="8"/>
      <c r="K6" s="8"/>
      <c r="L6" s="334"/>
      <c r="M6" s="8"/>
      <c r="O6" s="8" t="s">
        <v>1105</v>
      </c>
      <c r="P6" s="334"/>
      <c r="Q6" s="8">
        <v>58.33</v>
      </c>
    </row>
    <row r="7" spans="1:17" x14ac:dyDescent="0.25">
      <c r="A7" s="8"/>
      <c r="B7" s="336"/>
      <c r="C7" s="8"/>
      <c r="F7" s="8"/>
      <c r="G7" s="336"/>
      <c r="H7" s="8"/>
      <c r="K7" s="8"/>
      <c r="L7" s="336"/>
      <c r="M7" s="8"/>
      <c r="O7" s="8" t="s">
        <v>93</v>
      </c>
      <c r="P7" s="336"/>
      <c r="Q7" s="8">
        <v>46.66</v>
      </c>
    </row>
    <row r="8" spans="1:17" x14ac:dyDescent="0.25">
      <c r="A8" s="8"/>
      <c r="B8" s="334"/>
      <c r="C8" s="8"/>
      <c r="F8" s="8"/>
      <c r="G8" s="334"/>
      <c r="H8" s="8"/>
      <c r="K8" s="8"/>
      <c r="L8" s="334"/>
      <c r="M8" s="8"/>
      <c r="O8" s="8"/>
      <c r="P8" s="334"/>
      <c r="Q8" s="8"/>
    </row>
    <row r="9" spans="1:17" x14ac:dyDescent="0.25">
      <c r="A9" s="8"/>
      <c r="B9" s="336"/>
      <c r="C9" s="8"/>
      <c r="F9" s="8"/>
      <c r="G9" s="336"/>
      <c r="H9" s="8"/>
      <c r="K9" s="8"/>
      <c r="L9" s="336"/>
      <c r="M9" s="8"/>
      <c r="O9" s="8"/>
      <c r="P9" s="336"/>
      <c r="Q9" s="8"/>
    </row>
    <row r="10" spans="1:17" x14ac:dyDescent="0.25">
      <c r="A10" s="8"/>
      <c r="B10" s="334"/>
      <c r="C10" s="8"/>
      <c r="F10" s="8"/>
      <c r="G10" s="334"/>
      <c r="H10" s="8"/>
      <c r="K10" s="8"/>
      <c r="L10" s="334"/>
      <c r="M10" s="8"/>
      <c r="O10" s="8"/>
      <c r="P10" s="334"/>
      <c r="Q10" s="8"/>
    </row>
    <row r="11" spans="1:17" x14ac:dyDescent="0.25">
      <c r="A11" s="8"/>
      <c r="B11" s="336"/>
      <c r="C11" s="8"/>
      <c r="F11" s="8"/>
      <c r="G11" s="336"/>
      <c r="H11" s="8"/>
      <c r="K11" s="8"/>
      <c r="L11" s="336"/>
      <c r="M11" s="8"/>
      <c r="O11" s="8"/>
      <c r="P11" s="336"/>
      <c r="Q11" s="8"/>
    </row>
    <row r="12" spans="1:17" x14ac:dyDescent="0.25">
      <c r="A12" s="8"/>
      <c r="B12" s="334"/>
      <c r="C12" s="8"/>
      <c r="F12" s="8"/>
      <c r="G12" s="334"/>
      <c r="H12" s="8"/>
      <c r="K12" s="8"/>
      <c r="L12" s="334"/>
      <c r="M12" s="8"/>
      <c r="O12" s="8"/>
      <c r="P12" s="334"/>
      <c r="Q12" s="8"/>
    </row>
    <row r="13" spans="1:17" x14ac:dyDescent="0.25">
      <c r="A13" s="8"/>
      <c r="B13" s="334"/>
      <c r="C13" s="8"/>
      <c r="F13" s="8"/>
      <c r="G13" s="334"/>
      <c r="H13" s="8"/>
      <c r="K13" s="8"/>
      <c r="L13" s="334"/>
      <c r="M13" s="8"/>
      <c r="O13" s="8"/>
      <c r="P13" s="336"/>
      <c r="Q13" s="8"/>
    </row>
    <row r="14" spans="1:17" x14ac:dyDescent="0.25">
      <c r="A14" s="8"/>
      <c r="B14" s="336"/>
      <c r="C14" s="8"/>
      <c r="F14" s="8"/>
      <c r="G14" s="336"/>
      <c r="H14" s="8"/>
      <c r="K14" s="8"/>
      <c r="L14" s="336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3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1106</v>
      </c>
      <c r="P18" s="10"/>
      <c r="Q18" s="8">
        <f>SUM(Q5:Q17)</f>
        <v>163.32</v>
      </c>
    </row>
    <row r="22" spans="1:17" ht="15" customHeight="1" x14ac:dyDescent="0.25">
      <c r="A22" s="373" t="s">
        <v>191</v>
      </c>
      <c r="B22" s="373"/>
      <c r="C22" s="373"/>
      <c r="F22" s="373" t="s">
        <v>98</v>
      </c>
      <c r="G22" s="373"/>
      <c r="H22" s="373"/>
      <c r="K22" s="373" t="s">
        <v>120</v>
      </c>
      <c r="L22" s="373"/>
      <c r="M22" s="373"/>
      <c r="O22" s="373" t="s">
        <v>121</v>
      </c>
      <c r="P22" s="373"/>
      <c r="Q22" s="373"/>
    </row>
    <row r="23" spans="1:17" ht="15" customHeight="1" x14ac:dyDescent="0.25">
      <c r="A23" s="373"/>
      <c r="B23" s="373"/>
      <c r="C23" s="373"/>
      <c r="F23" s="373"/>
      <c r="G23" s="373"/>
      <c r="H23" s="373"/>
      <c r="K23" s="373"/>
      <c r="L23" s="373"/>
      <c r="M23" s="373"/>
      <c r="O23" s="373"/>
      <c r="P23" s="373"/>
      <c r="Q23" s="373"/>
    </row>
    <row r="24" spans="1:17" ht="27" x14ac:dyDescent="0.35">
      <c r="B24" s="323"/>
      <c r="G24" s="323"/>
      <c r="L24" s="323"/>
      <c r="P24" s="323"/>
    </row>
    <row r="25" spans="1:17" x14ac:dyDescent="0.25">
      <c r="A25" s="4" t="s">
        <v>973</v>
      </c>
      <c r="B25" s="14" t="s">
        <v>1107</v>
      </c>
      <c r="C25" s="14"/>
      <c r="F25" s="4" t="s">
        <v>973</v>
      </c>
      <c r="G25" s="14" t="s">
        <v>949</v>
      </c>
      <c r="H25" s="14"/>
      <c r="K25" s="4" t="s">
        <v>973</v>
      </c>
      <c r="L25" s="14" t="s">
        <v>949</v>
      </c>
      <c r="M25" s="14"/>
      <c r="O25" s="4" t="s">
        <v>973</v>
      </c>
      <c r="P25" s="14" t="s">
        <v>949</v>
      </c>
      <c r="Q25" s="14"/>
    </row>
    <row r="26" spans="1:17" x14ac:dyDescent="0.25">
      <c r="A26" s="107" t="s">
        <v>971</v>
      </c>
      <c r="B26" s="334"/>
      <c r="C26" s="8">
        <v>165</v>
      </c>
      <c r="F26" s="8" t="s">
        <v>1108</v>
      </c>
      <c r="G26" s="334">
        <v>300</v>
      </c>
      <c r="H26" s="8">
        <v>1325</v>
      </c>
      <c r="K26" s="8" t="s">
        <v>93</v>
      </c>
      <c r="L26" s="334">
        <v>200</v>
      </c>
      <c r="M26" s="8"/>
      <c r="O26" s="8" t="s">
        <v>970</v>
      </c>
      <c r="P26" s="334">
        <v>125</v>
      </c>
      <c r="Q26" s="8"/>
    </row>
    <row r="27" spans="1:17" x14ac:dyDescent="0.25">
      <c r="A27" s="8" t="s">
        <v>1105</v>
      </c>
      <c r="B27" s="334"/>
      <c r="C27" s="8">
        <v>200</v>
      </c>
      <c r="F27" s="8" t="s">
        <v>970</v>
      </c>
      <c r="G27" s="334">
        <v>100</v>
      </c>
      <c r="H27" s="8"/>
      <c r="K27" s="8" t="s">
        <v>1109</v>
      </c>
      <c r="L27" s="334">
        <v>8.76</v>
      </c>
      <c r="M27" s="8"/>
      <c r="O27" s="8" t="s">
        <v>1110</v>
      </c>
      <c r="P27" s="334">
        <v>250</v>
      </c>
      <c r="Q27" s="8"/>
    </row>
    <row r="28" spans="1:17" x14ac:dyDescent="0.25">
      <c r="A28" s="8" t="s">
        <v>93</v>
      </c>
      <c r="B28" s="336"/>
      <c r="C28" s="8">
        <v>300</v>
      </c>
      <c r="F28" s="8" t="s">
        <v>1108</v>
      </c>
      <c r="G28" s="336">
        <v>400</v>
      </c>
      <c r="H28" s="8"/>
      <c r="K28" s="8" t="s">
        <v>93</v>
      </c>
      <c r="L28" s="336">
        <v>520</v>
      </c>
      <c r="M28" s="8"/>
      <c r="O28" s="8" t="s">
        <v>970</v>
      </c>
      <c r="P28" s="336">
        <v>125</v>
      </c>
      <c r="Q28" s="8"/>
    </row>
    <row r="29" spans="1:17" x14ac:dyDescent="0.25">
      <c r="A29" s="8"/>
      <c r="B29" s="334"/>
      <c r="C29" s="8"/>
      <c r="F29" s="8" t="s">
        <v>970</v>
      </c>
      <c r="G29" s="334">
        <v>150</v>
      </c>
      <c r="H29" s="8"/>
      <c r="K29" s="8" t="s">
        <v>970</v>
      </c>
      <c r="L29" s="334">
        <v>241.26</v>
      </c>
      <c r="M29" s="8"/>
      <c r="O29" s="8" t="s">
        <v>1110</v>
      </c>
      <c r="P29" s="334">
        <v>450</v>
      </c>
      <c r="Q29" s="8"/>
    </row>
    <row r="30" spans="1:17" x14ac:dyDescent="0.25">
      <c r="A30" s="8"/>
      <c r="B30" s="336"/>
      <c r="C30" s="8"/>
      <c r="F30" s="8"/>
      <c r="G30" s="336"/>
      <c r="H30" s="8"/>
      <c r="K30" s="8"/>
      <c r="L30" s="336"/>
      <c r="M30" s="8"/>
      <c r="O30" s="8"/>
      <c r="P30" s="336"/>
      <c r="Q30" s="8"/>
    </row>
    <row r="31" spans="1:17" x14ac:dyDescent="0.25">
      <c r="A31" s="8"/>
      <c r="B31" s="334"/>
      <c r="C31" s="8"/>
      <c r="F31" s="8"/>
      <c r="G31" s="334"/>
      <c r="H31" s="8"/>
      <c r="K31" s="8"/>
      <c r="L31" s="334"/>
      <c r="M31" s="8"/>
      <c r="O31" s="8"/>
      <c r="P31" s="334"/>
      <c r="Q31" s="8"/>
    </row>
    <row r="32" spans="1:17" x14ac:dyDescent="0.25">
      <c r="A32" s="8"/>
      <c r="B32" s="336"/>
      <c r="C32" s="8"/>
      <c r="F32" s="8"/>
      <c r="G32" s="336"/>
      <c r="H32" s="8"/>
      <c r="K32" s="8"/>
      <c r="L32" s="336"/>
      <c r="M32" s="8"/>
      <c r="O32" s="8"/>
      <c r="P32" s="336"/>
      <c r="Q32" s="8"/>
    </row>
    <row r="33" spans="1:17" x14ac:dyDescent="0.25">
      <c r="A33" s="8"/>
      <c r="B33" s="334"/>
      <c r="C33" s="8"/>
      <c r="F33" s="8"/>
      <c r="G33" s="334"/>
      <c r="H33" s="8"/>
      <c r="K33" s="8"/>
      <c r="L33" s="334"/>
      <c r="M33" s="8"/>
      <c r="O33" s="8"/>
      <c r="P33" s="334"/>
      <c r="Q33" s="8"/>
    </row>
    <row r="34" spans="1:17" x14ac:dyDescent="0.25">
      <c r="A34" s="8"/>
      <c r="B34" s="334"/>
      <c r="C34" s="8"/>
      <c r="F34" s="8"/>
      <c r="G34" s="334"/>
      <c r="H34" s="8"/>
      <c r="K34" s="8"/>
      <c r="L34" s="334"/>
      <c r="M34" s="8"/>
      <c r="O34" s="8"/>
      <c r="P34" s="334"/>
      <c r="Q34" s="8"/>
    </row>
    <row r="35" spans="1:17" x14ac:dyDescent="0.25">
      <c r="A35" s="8"/>
      <c r="B35" s="336"/>
      <c r="C35" s="8"/>
      <c r="F35" s="8"/>
      <c r="G35" s="336"/>
      <c r="H35" s="8"/>
      <c r="K35" s="8"/>
      <c r="L35" s="336"/>
      <c r="M35" s="8"/>
      <c r="O35" s="8"/>
      <c r="P35" s="336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73" t="s">
        <v>141</v>
      </c>
      <c r="B42" s="373"/>
      <c r="C42" s="373"/>
      <c r="F42" s="373" t="s">
        <v>244</v>
      </c>
      <c r="G42" s="373"/>
      <c r="H42" s="373"/>
      <c r="K42" s="373" t="s">
        <v>146</v>
      </c>
      <c r="L42" s="373"/>
      <c r="M42" s="373"/>
      <c r="O42" s="373" t="s">
        <v>276</v>
      </c>
      <c r="P42" s="373"/>
      <c r="Q42" s="373"/>
    </row>
    <row r="43" spans="1:17" x14ac:dyDescent="0.25">
      <c r="A43" s="373"/>
      <c r="B43" s="373"/>
      <c r="C43" s="373"/>
      <c r="F43" s="373"/>
      <c r="G43" s="373"/>
      <c r="H43" s="373"/>
      <c r="K43" s="373"/>
      <c r="L43" s="373"/>
      <c r="M43" s="373"/>
      <c r="O43" s="373"/>
      <c r="P43" s="373"/>
      <c r="Q43" s="373"/>
    </row>
    <row r="44" spans="1:17" ht="27" x14ac:dyDescent="0.35">
      <c r="B44" s="323"/>
      <c r="G44" s="323"/>
      <c r="L44" s="323"/>
      <c r="P44" s="323"/>
    </row>
    <row r="45" spans="1:17" x14ac:dyDescent="0.25">
      <c r="A45" s="4" t="s">
        <v>973</v>
      </c>
      <c r="B45" s="14" t="s">
        <v>949</v>
      </c>
      <c r="C45" s="14"/>
      <c r="F45" s="4" t="s">
        <v>973</v>
      </c>
      <c r="G45" s="14" t="s">
        <v>949</v>
      </c>
      <c r="H45" s="14"/>
      <c r="K45" s="4" t="s">
        <v>973</v>
      </c>
      <c r="L45" s="14" t="s">
        <v>949</v>
      </c>
      <c r="M45" s="14"/>
      <c r="O45" s="4" t="s">
        <v>973</v>
      </c>
      <c r="P45" s="14" t="s">
        <v>949</v>
      </c>
      <c r="Q45" s="14" t="s">
        <v>1111</v>
      </c>
    </row>
    <row r="46" spans="1:17" x14ac:dyDescent="0.25">
      <c r="A46" s="8" t="s">
        <v>286</v>
      </c>
      <c r="B46" s="334">
        <v>300</v>
      </c>
      <c r="C46" s="8"/>
      <c r="F46" s="8" t="s">
        <v>1112</v>
      </c>
      <c r="G46" s="334">
        <v>200</v>
      </c>
      <c r="H46" s="8"/>
      <c r="K46" s="8" t="s">
        <v>1113</v>
      </c>
      <c r="L46" s="334">
        <v>365</v>
      </c>
      <c r="M46" s="8"/>
      <c r="O46" s="8" t="s">
        <v>1114</v>
      </c>
      <c r="P46" s="334">
        <v>300</v>
      </c>
      <c r="Q46" s="8"/>
    </row>
    <row r="47" spans="1:17" x14ac:dyDescent="0.25">
      <c r="A47" s="8" t="s">
        <v>1060</v>
      </c>
      <c r="B47" s="334">
        <v>250</v>
      </c>
      <c r="C47" s="8"/>
      <c r="F47" s="8" t="s">
        <v>1115</v>
      </c>
      <c r="G47" s="334">
        <v>100</v>
      </c>
      <c r="H47" s="8"/>
      <c r="K47" s="8" t="s">
        <v>1116</v>
      </c>
      <c r="L47" s="334">
        <v>300</v>
      </c>
      <c r="M47" s="8"/>
      <c r="O47" s="8" t="s">
        <v>1117</v>
      </c>
      <c r="P47" s="334">
        <v>340</v>
      </c>
      <c r="Q47" s="8"/>
    </row>
    <row r="48" spans="1:17" x14ac:dyDescent="0.25">
      <c r="A48" s="8" t="s">
        <v>286</v>
      </c>
      <c r="B48" s="336">
        <v>400</v>
      </c>
      <c r="C48" s="8"/>
      <c r="F48" s="8" t="s">
        <v>1118</v>
      </c>
      <c r="G48" s="336">
        <v>450</v>
      </c>
      <c r="H48" s="8"/>
      <c r="K48" s="8" t="s">
        <v>1119</v>
      </c>
      <c r="L48" s="336">
        <v>250</v>
      </c>
      <c r="M48" s="8"/>
      <c r="O48" s="8" t="s">
        <v>1120</v>
      </c>
      <c r="P48" s="336">
        <v>250</v>
      </c>
      <c r="Q48" s="8">
        <v>54</v>
      </c>
    </row>
    <row r="49" spans="1:17" x14ac:dyDescent="0.25">
      <c r="A49" s="8"/>
      <c r="B49" s="334"/>
      <c r="C49" s="8"/>
      <c r="F49" s="8" t="s">
        <v>1121</v>
      </c>
      <c r="G49" s="334">
        <v>141.26</v>
      </c>
      <c r="H49" s="8"/>
      <c r="K49" s="8"/>
      <c r="L49" s="334"/>
      <c r="M49" s="8"/>
      <c r="O49" s="8" t="s">
        <v>1122</v>
      </c>
      <c r="P49" s="334">
        <v>60</v>
      </c>
      <c r="Q49" s="8"/>
    </row>
    <row r="50" spans="1:17" x14ac:dyDescent="0.25">
      <c r="A50" s="8"/>
      <c r="B50" s="336"/>
      <c r="C50" s="8"/>
      <c r="F50" s="8" t="s">
        <v>1123</v>
      </c>
      <c r="G50" s="336">
        <v>58.74</v>
      </c>
      <c r="H50" s="8"/>
      <c r="K50" s="8"/>
      <c r="L50" s="336"/>
      <c r="M50" s="8"/>
      <c r="O50" s="8"/>
      <c r="P50" s="336"/>
      <c r="Q50" s="8"/>
    </row>
    <row r="51" spans="1:17" x14ac:dyDescent="0.25">
      <c r="A51" s="8"/>
      <c r="B51" s="334"/>
      <c r="C51" s="8"/>
      <c r="F51" s="8"/>
      <c r="G51" s="334"/>
      <c r="H51" s="8"/>
      <c r="K51" s="8"/>
      <c r="L51" s="334"/>
      <c r="M51" s="8"/>
      <c r="O51" s="8"/>
      <c r="P51" s="334"/>
      <c r="Q51" s="8"/>
    </row>
    <row r="52" spans="1:17" x14ac:dyDescent="0.25">
      <c r="A52" s="8"/>
      <c r="B52" s="336"/>
      <c r="C52" s="8"/>
      <c r="F52" s="8"/>
      <c r="G52" s="336"/>
      <c r="H52" s="8"/>
      <c r="K52" s="8"/>
      <c r="L52" s="336"/>
      <c r="M52" s="8"/>
      <c r="O52" s="8"/>
      <c r="P52" s="336"/>
      <c r="Q52" s="8"/>
    </row>
    <row r="53" spans="1:17" x14ac:dyDescent="0.25">
      <c r="A53" s="8"/>
      <c r="B53" s="334"/>
      <c r="C53" s="8"/>
      <c r="F53" s="8"/>
      <c r="G53" s="334"/>
      <c r="H53" s="8"/>
      <c r="K53" s="8"/>
      <c r="L53" s="334"/>
      <c r="M53" s="8"/>
      <c r="O53" s="8"/>
      <c r="P53" s="334"/>
      <c r="Q53" s="8"/>
    </row>
    <row r="54" spans="1:17" x14ac:dyDescent="0.25">
      <c r="A54" s="8"/>
      <c r="B54" s="334"/>
      <c r="C54" s="8"/>
      <c r="F54" s="8"/>
      <c r="G54" s="334"/>
      <c r="H54" s="8"/>
      <c r="K54" s="8"/>
      <c r="L54" s="334"/>
      <c r="M54" s="8"/>
      <c r="O54" s="8"/>
      <c r="P54" s="334"/>
      <c r="Q54" s="8"/>
    </row>
    <row r="55" spans="1:17" x14ac:dyDescent="0.25">
      <c r="A55" s="8"/>
      <c r="B55" s="336"/>
      <c r="C55" s="8"/>
      <c r="F55" s="8"/>
      <c r="G55" s="336"/>
      <c r="H55" s="8"/>
      <c r="K55" s="8"/>
      <c r="L55" s="336"/>
      <c r="M55" s="8"/>
      <c r="O55" s="8"/>
      <c r="P55" s="336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02" zoomScale="80" zoomScaleNormal="80" workbookViewId="0">
      <selection activeCell="J326" sqref="J326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5703125" customWidth="1"/>
  </cols>
  <sheetData>
    <row r="2" spans="4:12" x14ac:dyDescent="0.25">
      <c r="D2" s="35" t="s">
        <v>1124</v>
      </c>
      <c r="I2" s="370" t="s">
        <v>1125</v>
      </c>
      <c r="J2" s="370"/>
      <c r="K2" s="370"/>
    </row>
    <row r="3" spans="4:12" x14ac:dyDescent="0.25">
      <c r="D3" s="378" t="s">
        <v>0</v>
      </c>
      <c r="E3" s="378"/>
      <c r="H3" s="377" t="s">
        <v>0</v>
      </c>
      <c r="I3" s="377"/>
      <c r="J3" s="377"/>
      <c r="K3" s="377"/>
      <c r="L3" s="377"/>
    </row>
    <row r="4" spans="4:12" x14ac:dyDescent="0.25">
      <c r="D4" s="4" t="s">
        <v>1126</v>
      </c>
      <c r="E4" s="4" t="s">
        <v>1127</v>
      </c>
      <c r="F4" s="35"/>
      <c r="G4" s="35"/>
      <c r="H4" s="4" t="s">
        <v>306</v>
      </c>
      <c r="I4" s="4" t="s">
        <v>1128</v>
      </c>
      <c r="J4" s="4" t="s">
        <v>8</v>
      </c>
      <c r="K4" s="4" t="s">
        <v>1129</v>
      </c>
      <c r="L4" s="4"/>
    </row>
    <row r="5" spans="4:12" x14ac:dyDescent="0.25">
      <c r="D5" s="339" t="s">
        <v>1130</v>
      </c>
      <c r="E5" s="55">
        <f>mensualidades!G21</f>
        <v>560</v>
      </c>
      <c r="H5" s="8"/>
      <c r="I5" s="8" t="s">
        <v>1131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1132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1133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1134</v>
      </c>
      <c r="J8" s="9">
        <v>700</v>
      </c>
      <c r="K8" s="8">
        <v>1060</v>
      </c>
      <c r="L8" s="8"/>
    </row>
    <row r="9" spans="4:12" x14ac:dyDescent="0.25">
      <c r="D9" s="24" t="s">
        <v>1135</v>
      </c>
      <c r="E9" s="10">
        <f>familia!J24</f>
        <v>0</v>
      </c>
      <c r="H9" s="8"/>
      <c r="I9" s="8" t="s">
        <v>1136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1137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1138</v>
      </c>
      <c r="J11" s="9">
        <v>100</v>
      </c>
      <c r="K11" s="8"/>
      <c r="L11" s="8"/>
    </row>
    <row r="12" spans="4:12" x14ac:dyDescent="0.25">
      <c r="D12" s="24" t="s">
        <v>1139</v>
      </c>
      <c r="E12" s="10">
        <f>nestle!I63</f>
        <v>903.5</v>
      </c>
      <c r="H12" s="8"/>
      <c r="I12" s="8" t="s">
        <v>1140</v>
      </c>
      <c r="J12" s="9">
        <v>486.66</v>
      </c>
      <c r="K12" s="8">
        <v>1058</v>
      </c>
      <c r="L12" s="8"/>
    </row>
    <row r="13" spans="4:12" x14ac:dyDescent="0.25">
      <c r="D13" s="24" t="s">
        <v>1141</v>
      </c>
      <c r="E13" s="10">
        <f>'detergente '!I17</f>
        <v>0</v>
      </c>
      <c r="H13" s="8"/>
      <c r="I13" s="8" t="s">
        <v>1142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1084</v>
      </c>
      <c r="J14" s="9">
        <f>'OTROS GASTOS'!C18</f>
        <v>390</v>
      </c>
      <c r="K14" s="8"/>
      <c r="L14" s="8"/>
    </row>
    <row r="15" spans="4:12" x14ac:dyDescent="0.25">
      <c r="D15" s="24" t="s">
        <v>1143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722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1144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1146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1147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1148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1149</v>
      </c>
      <c r="E22" s="10"/>
      <c r="H22" s="8"/>
      <c r="I22" s="8"/>
      <c r="J22" s="9"/>
      <c r="K22" s="8"/>
      <c r="L22" s="8"/>
    </row>
    <row r="23" spans="4:12" x14ac:dyDescent="0.25">
      <c r="D23" s="24" t="s">
        <v>1150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1151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1152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40" t="s">
        <v>1153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40"/>
      <c r="E27" s="10"/>
      <c r="H27" s="8"/>
      <c r="I27" s="8"/>
      <c r="J27" s="9"/>
      <c r="K27" s="8"/>
      <c r="L27" s="8"/>
    </row>
    <row r="28" spans="4:12" x14ac:dyDescent="0.25">
      <c r="D28" s="340"/>
      <c r="E28" s="10"/>
      <c r="H28" s="8"/>
      <c r="I28" s="8"/>
      <c r="J28" s="9"/>
      <c r="K28" s="8"/>
      <c r="L28" s="8"/>
    </row>
    <row r="29" spans="4:12" x14ac:dyDescent="0.25">
      <c r="D29" s="340"/>
      <c r="E29" s="10"/>
      <c r="H29" s="8"/>
      <c r="I29" s="8"/>
      <c r="J29" s="9"/>
      <c r="K29" s="8"/>
      <c r="L29" s="8"/>
    </row>
    <row r="30" spans="4:12" x14ac:dyDescent="0.25">
      <c r="D30" s="340"/>
      <c r="E30" s="10"/>
      <c r="H30" s="8"/>
      <c r="I30" s="8"/>
      <c r="J30" s="9"/>
      <c r="K30" s="8"/>
      <c r="L30" s="8"/>
    </row>
    <row r="31" spans="4:12" x14ac:dyDescent="0.25">
      <c r="D31" s="340"/>
      <c r="E31" s="10"/>
      <c r="H31" s="8"/>
      <c r="I31" s="8"/>
      <c r="J31" s="9"/>
      <c r="K31" s="8"/>
      <c r="L31" s="8"/>
    </row>
    <row r="32" spans="4:12" x14ac:dyDescent="0.25">
      <c r="D32" s="364" t="s">
        <v>735</v>
      </c>
      <c r="E32" s="380">
        <f>SUM(E5:E31)</f>
        <v>4529.1264000000001</v>
      </c>
      <c r="H32" s="8"/>
      <c r="I32" s="8"/>
      <c r="J32" s="383">
        <f>SUM(J5:J31)</f>
        <v>3313.67</v>
      </c>
      <c r="K32" s="8"/>
      <c r="L32" s="8"/>
    </row>
    <row r="33" spans="4:12" x14ac:dyDescent="0.25">
      <c r="D33" s="364"/>
      <c r="E33" s="380"/>
      <c r="H33" s="379" t="s">
        <v>428</v>
      </c>
      <c r="I33" s="379"/>
      <c r="J33" s="383"/>
      <c r="K33" s="8"/>
      <c r="L33" s="8"/>
    </row>
    <row r="38" spans="4:12" x14ac:dyDescent="0.25">
      <c r="D38" s="35" t="s">
        <v>1125</v>
      </c>
      <c r="I38" s="370" t="s">
        <v>1125</v>
      </c>
      <c r="J38" s="370"/>
      <c r="K38" s="370"/>
    </row>
    <row r="39" spans="4:12" x14ac:dyDescent="0.25">
      <c r="D39" s="378" t="s">
        <v>1</v>
      </c>
      <c r="E39" s="378"/>
      <c r="H39" s="377" t="s">
        <v>1</v>
      </c>
      <c r="I39" s="377"/>
      <c r="J39" s="377"/>
      <c r="K39" s="377"/>
      <c r="L39" s="377"/>
    </row>
    <row r="40" spans="4:12" x14ac:dyDescent="0.25">
      <c r="D40" s="14" t="s">
        <v>1126</v>
      </c>
      <c r="E40" s="14" t="s">
        <v>1127</v>
      </c>
      <c r="H40" s="341" t="s">
        <v>306</v>
      </c>
      <c r="I40" s="341" t="s">
        <v>1128</v>
      </c>
      <c r="J40" s="341" t="s">
        <v>8</v>
      </c>
      <c r="K40" s="341" t="s">
        <v>1129</v>
      </c>
      <c r="L40" s="341"/>
    </row>
    <row r="41" spans="4:12" x14ac:dyDescent="0.25">
      <c r="D41" s="339" t="s">
        <v>1130</v>
      </c>
      <c r="E41" s="55">
        <f>mensualidades!G21</f>
        <v>560</v>
      </c>
      <c r="H41" s="8"/>
      <c r="I41" s="8" t="s">
        <v>1131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1132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1133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1134</v>
      </c>
      <c r="J44" s="9">
        <v>700</v>
      </c>
      <c r="K44" s="8"/>
      <c r="L44" s="8"/>
    </row>
    <row r="45" spans="4:12" x14ac:dyDescent="0.25">
      <c r="D45" s="24" t="s">
        <v>1135</v>
      </c>
      <c r="E45" s="10">
        <f>familia!J52</f>
        <v>17</v>
      </c>
      <c r="H45" s="8"/>
      <c r="I45" s="8" t="s">
        <v>1136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1137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1138</v>
      </c>
      <c r="J47" s="9">
        <v>200</v>
      </c>
      <c r="K47" s="8"/>
      <c r="L47" s="8"/>
    </row>
    <row r="48" spans="4:12" x14ac:dyDescent="0.25">
      <c r="D48" s="24" t="s">
        <v>1139</v>
      </c>
      <c r="E48" s="10">
        <f>nestle!T63</f>
        <v>610.84999999999945</v>
      </c>
      <c r="H48" s="8"/>
      <c r="I48" s="8" t="s">
        <v>1154</v>
      </c>
      <c r="J48" s="9">
        <v>470.4</v>
      </c>
      <c r="K48" s="8"/>
      <c r="L48" s="8"/>
    </row>
    <row r="49" spans="4:12" x14ac:dyDescent="0.25">
      <c r="D49" s="24" t="s">
        <v>1141</v>
      </c>
      <c r="E49" s="10">
        <f>'detergente '!S17</f>
        <v>13.5</v>
      </c>
      <c r="H49" s="8"/>
      <c r="I49" s="8" t="s">
        <v>1142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1084</v>
      </c>
      <c r="J50" s="9">
        <f>'OTROS GASTOS'!H18</f>
        <v>847.88</v>
      </c>
      <c r="K50" s="8"/>
      <c r="L50" s="8"/>
    </row>
    <row r="51" spans="4:12" x14ac:dyDescent="0.25">
      <c r="D51" s="24" t="s">
        <v>1143</v>
      </c>
      <c r="E51" s="10">
        <f>YOBEL!T19</f>
        <v>15.5</v>
      </c>
      <c r="H51" s="8"/>
      <c r="I51" s="8" t="s">
        <v>1155</v>
      </c>
      <c r="J51" s="9">
        <v>36.1</v>
      </c>
      <c r="K51" s="8"/>
      <c r="L51" s="8"/>
    </row>
    <row r="52" spans="4:12" x14ac:dyDescent="0.25">
      <c r="D52" s="24" t="s">
        <v>722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1144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1146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1147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1148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1156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1150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1151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1152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40" t="s">
        <v>1153</v>
      </c>
      <c r="E62" s="342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4" t="s">
        <v>735</v>
      </c>
      <c r="E63" s="38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64"/>
      <c r="E64" s="380"/>
      <c r="H64" s="379" t="s">
        <v>428</v>
      </c>
      <c r="I64" s="379"/>
      <c r="J64" s="65">
        <f>SUM(J41:J63)</f>
        <v>3776.38</v>
      </c>
      <c r="K64" s="8"/>
      <c r="L64" s="8"/>
    </row>
    <row r="68" spans="4:12" x14ac:dyDescent="0.25">
      <c r="D68" s="35" t="s">
        <v>1157</v>
      </c>
      <c r="I68" s="370" t="s">
        <v>1125</v>
      </c>
      <c r="J68" s="370"/>
      <c r="K68" s="370"/>
    </row>
    <row r="69" spans="4:12" x14ac:dyDescent="0.25">
      <c r="D69" s="378" t="s">
        <v>66</v>
      </c>
      <c r="E69" s="378"/>
      <c r="H69" s="377" t="s">
        <v>66</v>
      </c>
      <c r="I69" s="377"/>
      <c r="J69" s="377"/>
      <c r="K69" s="377"/>
      <c r="L69" s="377"/>
    </row>
    <row r="70" spans="4:12" x14ac:dyDescent="0.25">
      <c r="D70" s="14" t="s">
        <v>1126</v>
      </c>
      <c r="E70" s="14" t="s">
        <v>1127</v>
      </c>
      <c r="H70" s="341" t="s">
        <v>306</v>
      </c>
      <c r="I70" s="341" t="s">
        <v>1128</v>
      </c>
      <c r="J70" s="341" t="s">
        <v>8</v>
      </c>
      <c r="K70" s="341" t="s">
        <v>1129</v>
      </c>
      <c r="L70" s="341"/>
    </row>
    <row r="71" spans="4:12" x14ac:dyDescent="0.25">
      <c r="D71" s="339" t="s">
        <v>1130</v>
      </c>
      <c r="E71" s="55">
        <f>mensualidades!G48</f>
        <v>560</v>
      </c>
      <c r="H71" s="8"/>
      <c r="I71" s="8" t="s">
        <v>1131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1132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1133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1134</v>
      </c>
      <c r="J74" s="9">
        <v>700</v>
      </c>
      <c r="K74" s="8">
        <v>1194</v>
      </c>
      <c r="L74" s="8"/>
    </row>
    <row r="75" spans="4:12" x14ac:dyDescent="0.25">
      <c r="D75" s="24" t="s">
        <v>1135</v>
      </c>
      <c r="E75" s="10">
        <f>familia!J79</f>
        <v>88.300400000000081</v>
      </c>
      <c r="H75" s="8"/>
      <c r="I75" s="8" t="s">
        <v>1136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1137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1138</v>
      </c>
      <c r="J77" s="9">
        <v>200</v>
      </c>
      <c r="K77" s="8">
        <v>1136</v>
      </c>
      <c r="L77" s="8"/>
    </row>
    <row r="78" spans="4:12" x14ac:dyDescent="0.25">
      <c r="D78" s="24" t="s">
        <v>1139</v>
      </c>
      <c r="E78" s="10">
        <f>nestle!I131</f>
        <v>606</v>
      </c>
      <c r="H78" s="8"/>
      <c r="I78" s="8" t="s">
        <v>1154</v>
      </c>
      <c r="J78" s="9">
        <v>470.41</v>
      </c>
      <c r="K78" s="8">
        <v>1184</v>
      </c>
      <c r="L78" s="8"/>
    </row>
    <row r="79" spans="4:12" x14ac:dyDescent="0.25">
      <c r="D79" s="24" t="s">
        <v>1141</v>
      </c>
      <c r="E79" s="10">
        <f>'detergente '!I38</f>
        <v>21.700000000000045</v>
      </c>
      <c r="H79" s="8"/>
      <c r="I79" s="8" t="s">
        <v>1142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1158</v>
      </c>
      <c r="J80" s="9">
        <v>145</v>
      </c>
      <c r="K80" s="8">
        <v>1146</v>
      </c>
      <c r="L80" s="8"/>
    </row>
    <row r="81" spans="4:12" x14ac:dyDescent="0.25">
      <c r="D81" s="24" t="s">
        <v>1143</v>
      </c>
      <c r="E81" s="10">
        <f>YOBEL!I41</f>
        <v>15.5</v>
      </c>
      <c r="H81" s="8"/>
      <c r="I81" s="8" t="s">
        <v>1084</v>
      </c>
      <c r="J81" s="9">
        <f>'OTROS GASTOS'!M18</f>
        <v>759.08</v>
      </c>
      <c r="K81" s="8"/>
      <c r="L81" s="8"/>
    </row>
    <row r="82" spans="4:12" x14ac:dyDescent="0.25">
      <c r="D82" s="24" t="s">
        <v>722</v>
      </c>
      <c r="E82" s="10">
        <f>aldia!K54</f>
        <v>32.422499999999218</v>
      </c>
      <c r="H82" s="8"/>
      <c r="I82" s="8" t="s">
        <v>1155</v>
      </c>
      <c r="J82" s="9">
        <v>36.04</v>
      </c>
      <c r="K82" s="8" t="s">
        <v>1159</v>
      </c>
      <c r="L82" s="8"/>
    </row>
    <row r="83" spans="4:12" x14ac:dyDescent="0.25">
      <c r="D83" s="24" t="s">
        <v>1144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1146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1148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1156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1150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1151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1160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40" t="s">
        <v>1161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40" t="s">
        <v>1153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4" t="s">
        <v>735</v>
      </c>
      <c r="E94" s="380">
        <f>SUM(E71:E93)</f>
        <v>4925.3713000000007</v>
      </c>
      <c r="H94" s="379" t="s">
        <v>428</v>
      </c>
      <c r="I94" s="379"/>
      <c r="J94" s="65">
        <f>SUM(J71:J93)</f>
        <v>3693.35</v>
      </c>
      <c r="K94" s="8"/>
      <c r="L94" s="8"/>
    </row>
    <row r="95" spans="4:12" x14ac:dyDescent="0.25">
      <c r="D95" s="364"/>
      <c r="E95" s="380"/>
    </row>
    <row r="99" spans="4:12" x14ac:dyDescent="0.25">
      <c r="I99" s="370" t="s">
        <v>1125</v>
      </c>
      <c r="J99" s="370"/>
      <c r="K99" s="370"/>
    </row>
    <row r="100" spans="4:12" x14ac:dyDescent="0.25">
      <c r="D100" s="35" t="s">
        <v>1162</v>
      </c>
      <c r="H100" s="377" t="s">
        <v>67</v>
      </c>
      <c r="I100" s="377"/>
      <c r="J100" s="377"/>
      <c r="K100" s="377"/>
      <c r="L100" s="377"/>
    </row>
    <row r="101" spans="4:12" x14ac:dyDescent="0.25">
      <c r="D101" s="378" t="s">
        <v>67</v>
      </c>
      <c r="E101" s="378"/>
      <c r="H101" s="341" t="s">
        <v>306</v>
      </c>
      <c r="I101" s="341" t="s">
        <v>1128</v>
      </c>
      <c r="J101" s="341" t="s">
        <v>8</v>
      </c>
      <c r="K101" s="341" t="s">
        <v>1129</v>
      </c>
      <c r="L101" s="341"/>
    </row>
    <row r="102" spans="4:12" x14ac:dyDescent="0.25">
      <c r="D102" s="14" t="s">
        <v>1126</v>
      </c>
      <c r="E102" s="14" t="s">
        <v>1127</v>
      </c>
      <c r="H102" s="8"/>
      <c r="I102" s="8" t="s">
        <v>1131</v>
      </c>
      <c r="J102" s="9">
        <v>330</v>
      </c>
      <c r="K102" s="8"/>
      <c r="L102" s="8"/>
    </row>
    <row r="103" spans="4:12" x14ac:dyDescent="0.25">
      <c r="D103" s="339" t="s">
        <v>1130</v>
      </c>
      <c r="E103" s="55">
        <f>mensualidades!P48</f>
        <v>590</v>
      </c>
      <c r="H103" s="8"/>
      <c r="I103" s="8" t="s">
        <v>1132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1133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1134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1136</v>
      </c>
      <c r="J106" s="9">
        <v>10</v>
      </c>
      <c r="K106" s="8"/>
      <c r="L106" s="8"/>
    </row>
    <row r="107" spans="4:12" x14ac:dyDescent="0.25">
      <c r="D107" s="24" t="s">
        <v>1135</v>
      </c>
      <c r="E107" s="10">
        <f>familia!J111</f>
        <v>140</v>
      </c>
      <c r="H107" s="8"/>
      <c r="I107" s="8" t="s">
        <v>1137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1138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1154</v>
      </c>
      <c r="J109" s="9">
        <v>470.41</v>
      </c>
      <c r="K109" s="8">
        <v>1220</v>
      </c>
      <c r="L109" s="8"/>
    </row>
    <row r="110" spans="4:12" x14ac:dyDescent="0.25">
      <c r="D110" s="24" t="s">
        <v>1139</v>
      </c>
      <c r="E110" s="10">
        <f>nestle!T131</f>
        <v>996.75</v>
      </c>
      <c r="H110" s="8"/>
      <c r="I110" s="8" t="s">
        <v>1142</v>
      </c>
      <c r="J110" s="9">
        <v>1138.3399999999999</v>
      </c>
      <c r="K110" s="8"/>
      <c r="L110" s="8"/>
    </row>
    <row r="111" spans="4:12" x14ac:dyDescent="0.25">
      <c r="D111" s="24" t="s">
        <v>1141</v>
      </c>
      <c r="E111" s="10">
        <f>'detergente '!I70</f>
        <v>0</v>
      </c>
      <c r="H111" s="8"/>
      <c r="I111" s="8" t="s">
        <v>1158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1084</v>
      </c>
      <c r="J112" s="9">
        <f>'OTROS GASTOS'!R18</f>
        <v>469.19</v>
      </c>
      <c r="K112" s="8"/>
      <c r="L112" s="8"/>
    </row>
    <row r="113" spans="4:12" x14ac:dyDescent="0.25">
      <c r="D113" s="24" t="s">
        <v>1143</v>
      </c>
      <c r="E113" s="10">
        <f>YOBEL!I73</f>
        <v>0</v>
      </c>
      <c r="H113" s="8"/>
      <c r="I113" s="8" t="s">
        <v>1155</v>
      </c>
      <c r="J113" s="9">
        <v>36.04</v>
      </c>
      <c r="K113" s="8" t="s">
        <v>1159</v>
      </c>
      <c r="L113" s="8"/>
    </row>
    <row r="114" spans="4:12" x14ac:dyDescent="0.25">
      <c r="D114" s="24" t="s">
        <v>722</v>
      </c>
      <c r="E114" s="10">
        <f>aldia!Z55</f>
        <v>38.263499999999112</v>
      </c>
      <c r="H114" s="8"/>
      <c r="I114" s="8" t="s">
        <v>1163</v>
      </c>
      <c r="J114" s="9">
        <v>85</v>
      </c>
      <c r="K114" s="8">
        <v>1225</v>
      </c>
      <c r="L114" s="8"/>
    </row>
    <row r="115" spans="4:12" x14ac:dyDescent="0.25">
      <c r="D115" s="24" t="s">
        <v>1144</v>
      </c>
      <c r="E115" s="10">
        <f>'plasticos Ester'!S66</f>
        <v>176.10000000000036</v>
      </c>
      <c r="H115" s="8"/>
      <c r="I115" s="8" t="s">
        <v>1164</v>
      </c>
      <c r="J115" s="9">
        <f>NOMINA!Q18</f>
        <v>163.32</v>
      </c>
      <c r="K115" s="8"/>
      <c r="L115" s="8"/>
    </row>
    <row r="116" spans="4:12" x14ac:dyDescent="0.25">
      <c r="D116" s="24" t="s">
        <v>1145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1146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1148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1156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1150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1151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1160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40" t="s">
        <v>1161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40" t="s">
        <v>1153</v>
      </c>
      <c r="E125" s="10">
        <f>IESS!N22</f>
        <v>926.29</v>
      </c>
      <c r="H125" s="379" t="s">
        <v>428</v>
      </c>
      <c r="I125" s="379"/>
      <c r="J125" s="65">
        <f>SUM(J102:J124)</f>
        <v>3644.8100000000004</v>
      </c>
      <c r="K125" s="8"/>
      <c r="L125" s="8"/>
    </row>
    <row r="126" spans="4:12" x14ac:dyDescent="0.25">
      <c r="D126" s="364" t="s">
        <v>735</v>
      </c>
      <c r="E126" s="380">
        <f>SUM(E103:E125)</f>
        <v>5023.0434999999998</v>
      </c>
    </row>
    <row r="127" spans="4:12" x14ac:dyDescent="0.25">
      <c r="D127" s="364"/>
      <c r="E127" s="380"/>
    </row>
    <row r="129" spans="4:12" x14ac:dyDescent="0.25">
      <c r="I129" s="370" t="s">
        <v>1125</v>
      </c>
      <c r="J129" s="370"/>
      <c r="K129" s="370"/>
    </row>
    <row r="130" spans="4:12" x14ac:dyDescent="0.25">
      <c r="D130" s="35" t="s">
        <v>1165</v>
      </c>
      <c r="H130" s="377" t="s">
        <v>191</v>
      </c>
      <c r="I130" s="377"/>
      <c r="J130" s="377"/>
      <c r="K130" s="377"/>
      <c r="L130" s="377"/>
    </row>
    <row r="131" spans="4:12" x14ac:dyDescent="0.25">
      <c r="D131" s="378" t="s">
        <v>191</v>
      </c>
      <c r="E131" s="378"/>
      <c r="H131" s="341" t="s">
        <v>306</v>
      </c>
      <c r="I131" s="341" t="s">
        <v>1128</v>
      </c>
      <c r="J131" s="341" t="s">
        <v>8</v>
      </c>
      <c r="K131" s="341" t="s">
        <v>1129</v>
      </c>
      <c r="L131" s="341"/>
    </row>
    <row r="132" spans="4:12" x14ac:dyDescent="0.25">
      <c r="D132" s="14" t="s">
        <v>1126</v>
      </c>
      <c r="E132" s="14" t="s">
        <v>1127</v>
      </c>
      <c r="H132" s="8"/>
      <c r="I132" s="8" t="s">
        <v>1131</v>
      </c>
      <c r="J132" s="9">
        <v>100</v>
      </c>
      <c r="K132" s="8">
        <v>1290</v>
      </c>
      <c r="L132" s="8"/>
    </row>
    <row r="133" spans="4:12" x14ac:dyDescent="0.25">
      <c r="D133" s="339" t="s">
        <v>1130</v>
      </c>
      <c r="E133" s="55">
        <f>mensualidades!G75</f>
        <v>520</v>
      </c>
      <c r="H133" s="8"/>
      <c r="I133" s="8" t="s">
        <v>1132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1133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1134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1136</v>
      </c>
      <c r="J136" s="9"/>
      <c r="K136" s="8"/>
      <c r="L136" s="8"/>
    </row>
    <row r="137" spans="4:12" x14ac:dyDescent="0.25">
      <c r="D137" s="24" t="s">
        <v>1135</v>
      </c>
      <c r="E137" s="10">
        <f>familia!J131</f>
        <v>41.5</v>
      </c>
      <c r="H137" s="8"/>
      <c r="I137" s="8" t="s">
        <v>1137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1138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1154</v>
      </c>
      <c r="J139" s="9">
        <v>486.64</v>
      </c>
      <c r="K139" s="8"/>
      <c r="L139" s="8"/>
    </row>
    <row r="140" spans="4:12" x14ac:dyDescent="0.25">
      <c r="D140" s="24" t="s">
        <v>1139</v>
      </c>
      <c r="E140" s="10">
        <f>nestle!I199</f>
        <v>956.5</v>
      </c>
      <c r="H140" s="8"/>
      <c r="I140" s="8" t="s">
        <v>1142</v>
      </c>
      <c r="J140" s="9">
        <v>1168.76</v>
      </c>
      <c r="K140" s="8">
        <v>1250</v>
      </c>
      <c r="L140" s="8"/>
    </row>
    <row r="141" spans="4:12" x14ac:dyDescent="0.25">
      <c r="D141" s="24" t="s">
        <v>1141</v>
      </c>
      <c r="E141" s="10">
        <f>'detergente '!I59</f>
        <v>0</v>
      </c>
      <c r="H141" s="8"/>
      <c r="I141" s="8" t="s">
        <v>1158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1084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1143</v>
      </c>
      <c r="E143" s="10">
        <f>YOBEL!I63</f>
        <v>8.5999999999999943</v>
      </c>
      <c r="H143" s="8"/>
      <c r="I143" s="8" t="s">
        <v>1155</v>
      </c>
      <c r="J143" s="9">
        <v>36.020000000000003</v>
      </c>
      <c r="K143" s="8"/>
      <c r="L143" s="8"/>
    </row>
    <row r="144" spans="4:12" x14ac:dyDescent="0.25">
      <c r="D144" s="24" t="s">
        <v>722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1144</v>
      </c>
      <c r="E145" s="10">
        <f>'plasticos Ester'!I98</f>
        <v>440.60000000000036</v>
      </c>
      <c r="H145" s="8"/>
      <c r="I145" s="8" t="s">
        <v>1166</v>
      </c>
      <c r="J145" s="9">
        <f>NOMINA!C39</f>
        <v>665</v>
      </c>
      <c r="K145" s="8"/>
      <c r="L145" s="8"/>
    </row>
    <row r="146" spans="4:12" x14ac:dyDescent="0.25">
      <c r="D146" s="24" t="s">
        <v>1145</v>
      </c>
      <c r="E146" s="10">
        <f>sear!J84</f>
        <v>79.799999999999955</v>
      </c>
      <c r="H146" s="8"/>
      <c r="I146" s="8" t="s">
        <v>1154</v>
      </c>
      <c r="J146" s="9">
        <v>486.64</v>
      </c>
      <c r="K146" s="8"/>
      <c r="L146" s="8"/>
    </row>
    <row r="147" spans="4:12" x14ac:dyDescent="0.25">
      <c r="D147" s="24" t="s">
        <v>1146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1148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1156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1150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1151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1160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40" t="s">
        <v>1161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40" t="s">
        <v>1153</v>
      </c>
      <c r="E155" s="342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4" t="s">
        <v>735</v>
      </c>
      <c r="E156" s="380">
        <f>SUM(E133:E155)</f>
        <v>5221.0058999999992</v>
      </c>
      <c r="H156" s="379" t="s">
        <v>428</v>
      </c>
      <c r="I156" s="379"/>
      <c r="J156" s="65">
        <f>SUM(J132:J155)</f>
        <v>4130.47</v>
      </c>
      <c r="K156" s="8"/>
      <c r="L156" s="8"/>
    </row>
    <row r="157" spans="4:12" x14ac:dyDescent="0.25">
      <c r="D157" s="364"/>
      <c r="E157" s="380"/>
    </row>
    <row r="160" spans="4:12" x14ac:dyDescent="0.25">
      <c r="I160" s="370" t="s">
        <v>1125</v>
      </c>
      <c r="J160" s="370"/>
      <c r="K160" s="370"/>
    </row>
    <row r="161" spans="4:12" x14ac:dyDescent="0.25">
      <c r="D161" s="35" t="s">
        <v>1165</v>
      </c>
      <c r="H161" s="377" t="s">
        <v>98</v>
      </c>
      <c r="I161" s="377"/>
      <c r="J161" s="377"/>
      <c r="K161" s="377"/>
      <c r="L161" s="377"/>
    </row>
    <row r="162" spans="4:12" x14ac:dyDescent="0.25">
      <c r="D162" s="378" t="s">
        <v>968</v>
      </c>
      <c r="E162" s="378"/>
      <c r="H162" s="341" t="s">
        <v>306</v>
      </c>
      <c r="I162" s="341" t="s">
        <v>1128</v>
      </c>
      <c r="J162" s="341" t="s">
        <v>8</v>
      </c>
      <c r="K162" s="341" t="s">
        <v>1129</v>
      </c>
      <c r="L162" s="341"/>
    </row>
    <row r="163" spans="4:12" x14ac:dyDescent="0.25">
      <c r="D163" s="14" t="s">
        <v>1126</v>
      </c>
      <c r="E163" s="14" t="s">
        <v>1127</v>
      </c>
      <c r="H163" s="8"/>
      <c r="I163" s="8" t="s">
        <v>1131</v>
      </c>
      <c r="J163" s="9">
        <v>165</v>
      </c>
      <c r="K163" s="8"/>
      <c r="L163" s="8"/>
    </row>
    <row r="164" spans="4:12" x14ac:dyDescent="0.25">
      <c r="D164" s="339" t="s">
        <v>1130</v>
      </c>
      <c r="E164" s="55">
        <f>mensualidades!P75</f>
        <v>540</v>
      </c>
      <c r="H164" s="8"/>
      <c r="I164" s="8" t="s">
        <v>1132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1133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1134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1136</v>
      </c>
      <c r="J167" s="9"/>
      <c r="K167" s="8"/>
      <c r="L167" s="8"/>
    </row>
    <row r="168" spans="4:12" x14ac:dyDescent="0.25">
      <c r="D168" s="24" t="s">
        <v>1135</v>
      </c>
      <c r="E168" s="10">
        <f>familia!J159</f>
        <v>-16.74249999999995</v>
      </c>
      <c r="H168" s="8"/>
      <c r="I168" s="8" t="s">
        <v>1137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1138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1139</v>
      </c>
      <c r="E171" s="10">
        <f>nestle!T199</f>
        <v>1428.25</v>
      </c>
      <c r="H171" s="8"/>
      <c r="I171" s="8" t="s">
        <v>1142</v>
      </c>
      <c r="J171" s="9">
        <v>1040</v>
      </c>
      <c r="K171" s="8">
        <v>1304</v>
      </c>
      <c r="L171" s="8"/>
    </row>
    <row r="172" spans="4:12" x14ac:dyDescent="0.25">
      <c r="D172" s="24" t="s">
        <v>1141</v>
      </c>
      <c r="E172" s="10">
        <f>'detergente '!S59</f>
        <v>226</v>
      </c>
      <c r="H172" s="8"/>
      <c r="I172" s="8" t="s">
        <v>1158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1084</v>
      </c>
      <c r="J173" s="9">
        <f>'OTROS GASTOS'!H42</f>
        <v>699.03</v>
      </c>
      <c r="K173" s="8"/>
      <c r="L173" s="8"/>
    </row>
    <row r="174" spans="4:12" x14ac:dyDescent="0.25">
      <c r="D174" s="24" t="s">
        <v>1143</v>
      </c>
      <c r="E174" s="10">
        <f>YOBEL!T63</f>
        <v>0</v>
      </c>
      <c r="H174" s="8"/>
      <c r="I174" s="8" t="s">
        <v>1155</v>
      </c>
      <c r="J174" s="9">
        <v>36.200000000000003</v>
      </c>
      <c r="K174" s="8" t="s">
        <v>1167</v>
      </c>
      <c r="L174" s="8"/>
    </row>
    <row r="175" spans="4:12" x14ac:dyDescent="0.25">
      <c r="D175" s="24" t="s">
        <v>722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1144</v>
      </c>
      <c r="E176" s="10">
        <f>'plasticos Ester'!S97</f>
        <v>204.5</v>
      </c>
      <c r="H176" s="8"/>
      <c r="I176" s="8" t="s">
        <v>1166</v>
      </c>
      <c r="J176" s="9">
        <f>NOMINA!G39</f>
        <v>950</v>
      </c>
      <c r="K176" s="8"/>
      <c r="L176" s="8"/>
    </row>
    <row r="177" spans="4:12" x14ac:dyDescent="0.25">
      <c r="D177" s="24" t="s">
        <v>1145</v>
      </c>
      <c r="E177" s="10">
        <f>sear!U84</f>
        <v>54.599999999999909</v>
      </c>
      <c r="H177" s="8"/>
      <c r="I177" s="8" t="s">
        <v>1154</v>
      </c>
      <c r="J177" s="9">
        <v>486.64</v>
      </c>
      <c r="K177" s="8">
        <v>1315</v>
      </c>
      <c r="L177" s="8"/>
    </row>
    <row r="178" spans="4:12" x14ac:dyDescent="0.25">
      <c r="D178" s="24" t="s">
        <v>1146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1148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1156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1150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1151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1160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40" t="s">
        <v>1161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40" t="s">
        <v>1153</v>
      </c>
      <c r="E186" s="10">
        <f>IESS!F50</f>
        <v>763.01</v>
      </c>
      <c r="H186" s="379" t="s">
        <v>428</v>
      </c>
      <c r="I186" s="379"/>
      <c r="J186" s="65">
        <f>SUM(J163:J185)</f>
        <v>3760.8699999999994</v>
      </c>
      <c r="K186" s="8"/>
      <c r="L186" s="8"/>
    </row>
    <row r="187" spans="4:12" x14ac:dyDescent="0.25">
      <c r="D187" s="364" t="s">
        <v>735</v>
      </c>
      <c r="E187" s="358">
        <f>SUM(E164:E186)</f>
        <v>5457.1655000000001</v>
      </c>
    </row>
    <row r="188" spans="4:12" x14ac:dyDescent="0.25">
      <c r="D188" s="364"/>
      <c r="E188" s="358"/>
    </row>
    <row r="190" spans="4:12" x14ac:dyDescent="0.25">
      <c r="I190" s="370" t="s">
        <v>1125</v>
      </c>
      <c r="J190" s="370"/>
      <c r="K190" s="370"/>
    </row>
    <row r="191" spans="4:12" x14ac:dyDescent="0.25">
      <c r="D191" s="35" t="s">
        <v>1125</v>
      </c>
      <c r="H191" s="377" t="s">
        <v>120</v>
      </c>
      <c r="I191" s="377"/>
      <c r="J191" s="377"/>
      <c r="K191" s="377"/>
      <c r="L191" s="377"/>
    </row>
    <row r="192" spans="4:12" x14ac:dyDescent="0.25">
      <c r="D192" s="378" t="s">
        <v>120</v>
      </c>
      <c r="E192" s="378"/>
      <c r="H192" s="341" t="s">
        <v>306</v>
      </c>
      <c r="I192" s="341" t="s">
        <v>1128</v>
      </c>
      <c r="J192" s="341" t="s">
        <v>8</v>
      </c>
      <c r="K192" s="341" t="s">
        <v>1129</v>
      </c>
      <c r="L192" s="341"/>
    </row>
    <row r="193" spans="4:12" x14ac:dyDescent="0.25">
      <c r="D193" s="14" t="s">
        <v>1126</v>
      </c>
      <c r="E193" s="14" t="s">
        <v>1127</v>
      </c>
      <c r="H193" s="8"/>
      <c r="I193" s="8" t="s">
        <v>1131</v>
      </c>
      <c r="J193" s="9">
        <v>120</v>
      </c>
      <c r="K193" s="8"/>
      <c r="L193" s="8"/>
    </row>
    <row r="194" spans="4:12" x14ac:dyDescent="0.25">
      <c r="D194" s="339" t="s">
        <v>1130</v>
      </c>
      <c r="E194" s="55">
        <f>mensualidades!G102</f>
        <v>510</v>
      </c>
      <c r="H194" s="8"/>
      <c r="I194" s="8" t="s">
        <v>1132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1133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1134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1136</v>
      </c>
      <c r="J197" s="9"/>
      <c r="K197" s="8"/>
      <c r="L197" s="8"/>
    </row>
    <row r="198" spans="4:12" x14ac:dyDescent="0.25">
      <c r="D198" s="24" t="s">
        <v>1135</v>
      </c>
      <c r="E198" s="10">
        <f>familia!J185</f>
        <v>63.06919999999991</v>
      </c>
      <c r="H198" s="8"/>
      <c r="I198" s="8" t="s">
        <v>1137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1138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1139</v>
      </c>
      <c r="E201" s="10">
        <f>nestle!I279</f>
        <v>1925.099000000002</v>
      </c>
      <c r="H201" s="8"/>
      <c r="I201" s="8" t="s">
        <v>1142</v>
      </c>
      <c r="J201" s="9">
        <v>1035.97</v>
      </c>
      <c r="K201" s="8"/>
      <c r="L201" s="8"/>
    </row>
    <row r="202" spans="4:12" x14ac:dyDescent="0.25">
      <c r="D202" s="24" t="s">
        <v>1168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1084</v>
      </c>
      <c r="J203" s="9">
        <f>'OTROS GASTOS'!M42</f>
        <v>617.62</v>
      </c>
      <c r="K203" s="8"/>
      <c r="L203" s="8"/>
    </row>
    <row r="204" spans="4:12" x14ac:dyDescent="0.25">
      <c r="D204" s="24" t="s">
        <v>1143</v>
      </c>
      <c r="E204" s="10">
        <f>YOBEL!I87</f>
        <v>0</v>
      </c>
      <c r="H204" s="8"/>
      <c r="I204" s="8" t="s">
        <v>1155</v>
      </c>
      <c r="J204" s="9">
        <v>36.4</v>
      </c>
      <c r="K204" s="8"/>
      <c r="L204" s="8"/>
    </row>
    <row r="205" spans="4:12" x14ac:dyDescent="0.25">
      <c r="D205" s="24" t="s">
        <v>722</v>
      </c>
      <c r="E205" s="10">
        <f>aldia!K115</f>
        <v>6.6825000000000045</v>
      </c>
      <c r="H205" s="8"/>
      <c r="I205" s="8" t="s">
        <v>1154</v>
      </c>
      <c r="J205" s="9">
        <v>486.64</v>
      </c>
      <c r="K205" s="8"/>
      <c r="L205" s="8"/>
    </row>
    <row r="206" spans="4:12" x14ac:dyDescent="0.25">
      <c r="D206" s="24" t="s">
        <v>1144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707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1146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1148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1156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1150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1151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1160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40" t="s">
        <v>1161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40" t="s">
        <v>1153</v>
      </c>
      <c r="E216" s="343">
        <f>IESS!J50</f>
        <v>763.18</v>
      </c>
      <c r="H216" s="379" t="s">
        <v>428</v>
      </c>
      <c r="I216" s="379"/>
      <c r="J216" s="65">
        <f>SUM(J193:J215)</f>
        <v>3841.89</v>
      </c>
      <c r="K216" s="8"/>
      <c r="L216" s="8"/>
    </row>
    <row r="217" spans="4:12" x14ac:dyDescent="0.25">
      <c r="D217" s="364" t="s">
        <v>735</v>
      </c>
      <c r="E217" s="382">
        <f>SUM(E194:E216)</f>
        <v>6009.0315000000019</v>
      </c>
    </row>
    <row r="218" spans="4:12" x14ac:dyDescent="0.25">
      <c r="D218" s="364"/>
      <c r="E218" s="382"/>
    </row>
    <row r="220" spans="4:12" x14ac:dyDescent="0.25">
      <c r="I220" s="370" t="s">
        <v>1125</v>
      </c>
      <c r="J220" s="370"/>
      <c r="K220" s="370"/>
    </row>
    <row r="221" spans="4:12" x14ac:dyDescent="0.25">
      <c r="D221" s="35" t="s">
        <v>1125</v>
      </c>
      <c r="H221" s="377" t="s">
        <v>121</v>
      </c>
      <c r="I221" s="377"/>
      <c r="J221" s="377"/>
      <c r="K221" s="377"/>
      <c r="L221" s="377"/>
    </row>
    <row r="222" spans="4:12" x14ac:dyDescent="0.25">
      <c r="D222" s="378" t="s">
        <v>121</v>
      </c>
      <c r="E222" s="378"/>
      <c r="H222" s="341" t="s">
        <v>306</v>
      </c>
      <c r="I222" s="341" t="s">
        <v>1128</v>
      </c>
      <c r="J222" s="341" t="s">
        <v>8</v>
      </c>
      <c r="K222" s="341" t="s">
        <v>1129</v>
      </c>
      <c r="L222" s="341"/>
    </row>
    <row r="223" spans="4:12" x14ac:dyDescent="0.25">
      <c r="D223" s="14" t="s">
        <v>1126</v>
      </c>
      <c r="E223" s="14" t="s">
        <v>1127</v>
      </c>
      <c r="H223" s="8"/>
      <c r="I223" s="8" t="s">
        <v>1131</v>
      </c>
      <c r="J223" s="9">
        <v>100</v>
      </c>
      <c r="K223" s="8"/>
      <c r="L223" s="8"/>
    </row>
    <row r="224" spans="4:12" x14ac:dyDescent="0.25">
      <c r="D224" s="339" t="s">
        <v>1130</v>
      </c>
      <c r="E224" s="55">
        <f>mensualidades!P102</f>
        <v>480</v>
      </c>
      <c r="H224" s="8"/>
      <c r="I224" s="8" t="s">
        <v>1132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1133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1134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1136</v>
      </c>
      <c r="J227" s="9"/>
      <c r="K227" s="8"/>
      <c r="L227" s="8"/>
    </row>
    <row r="228" spans="4:12" x14ac:dyDescent="0.25">
      <c r="D228" s="24" t="s">
        <v>1135</v>
      </c>
      <c r="E228" s="10">
        <f>familia!J212</f>
        <v>127.44249999999988</v>
      </c>
      <c r="H228" s="8"/>
      <c r="I228" s="8" t="s">
        <v>1137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1138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1139</v>
      </c>
      <c r="E231" s="10">
        <f>nestle!T279</f>
        <v>1693.3388999999988</v>
      </c>
      <c r="H231" s="8"/>
      <c r="I231" s="8" t="s">
        <v>1142</v>
      </c>
      <c r="J231" s="9">
        <v>1084.57</v>
      </c>
      <c r="K231" s="8"/>
      <c r="L231" s="8"/>
    </row>
    <row r="232" spans="4:12" x14ac:dyDescent="0.25">
      <c r="D232" s="24" t="s">
        <v>1141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1084</v>
      </c>
      <c r="J233" s="9">
        <f>'OTROS GASTOS'!R42</f>
        <v>6126.13</v>
      </c>
      <c r="K233" s="8"/>
      <c r="L233" s="8"/>
    </row>
    <row r="234" spans="4:12" x14ac:dyDescent="0.25">
      <c r="D234" s="24" t="s">
        <v>1143</v>
      </c>
      <c r="E234" s="10">
        <f>YOBEL!T87</f>
        <v>35.800000000000011</v>
      </c>
      <c r="H234" s="8"/>
      <c r="I234" s="8" t="s">
        <v>1155</v>
      </c>
      <c r="J234" s="9">
        <v>36.04</v>
      </c>
      <c r="K234" s="8"/>
      <c r="L234" s="8"/>
    </row>
    <row r="235" spans="4:12" x14ac:dyDescent="0.25">
      <c r="D235" s="24" t="s">
        <v>722</v>
      </c>
      <c r="E235" s="10">
        <f>aldia!Z116</f>
        <v>41.728499999999713</v>
      </c>
      <c r="H235" s="8"/>
      <c r="I235" s="8" t="s">
        <v>1154</v>
      </c>
      <c r="J235" s="9">
        <v>486.64</v>
      </c>
      <c r="K235" s="8"/>
      <c r="L235" s="8"/>
    </row>
    <row r="236" spans="4:12" x14ac:dyDescent="0.25">
      <c r="D236" s="24" t="s">
        <v>1144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707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1146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1169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1156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1150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1151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1160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40" t="s">
        <v>1161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40" t="s">
        <v>1153</v>
      </c>
      <c r="E246" s="343">
        <f>IESS!N50</f>
        <v>811.73000000000013</v>
      </c>
      <c r="H246" s="379" t="s">
        <v>428</v>
      </c>
      <c r="I246" s="379"/>
      <c r="J246" s="65">
        <f>SUM(J223:J245)</f>
        <v>9357.64</v>
      </c>
      <c r="K246" s="8"/>
      <c r="L246" s="8"/>
    </row>
    <row r="247" spans="4:12" x14ac:dyDescent="0.25">
      <c r="D247" s="364" t="s">
        <v>735</v>
      </c>
      <c r="E247" s="382">
        <f>SUM(E224:E246)</f>
        <v>9098.3098999999966</v>
      </c>
    </row>
    <row r="248" spans="4:12" x14ac:dyDescent="0.25">
      <c r="D248" s="364"/>
      <c r="E248" s="382"/>
    </row>
    <row r="250" spans="4:12" x14ac:dyDescent="0.25">
      <c r="I250" s="370" t="s">
        <v>1125</v>
      </c>
      <c r="J250" s="370"/>
      <c r="K250" s="370"/>
    </row>
    <row r="251" spans="4:12" x14ac:dyDescent="0.25">
      <c r="D251" s="35" t="s">
        <v>1125</v>
      </c>
      <c r="H251" s="377" t="s">
        <v>903</v>
      </c>
      <c r="I251" s="377"/>
      <c r="J251" s="377"/>
      <c r="K251" s="377"/>
      <c r="L251" s="377"/>
    </row>
    <row r="252" spans="4:12" x14ac:dyDescent="0.25">
      <c r="D252" s="378" t="s">
        <v>903</v>
      </c>
      <c r="E252" s="378"/>
      <c r="H252" s="341" t="s">
        <v>306</v>
      </c>
      <c r="I252" s="341" t="s">
        <v>1128</v>
      </c>
      <c r="J252" s="341" t="s">
        <v>8</v>
      </c>
      <c r="K252" s="341" t="s">
        <v>1129</v>
      </c>
      <c r="L252" s="341"/>
    </row>
    <row r="253" spans="4:12" x14ac:dyDescent="0.25">
      <c r="D253" s="14" t="s">
        <v>1126</v>
      </c>
      <c r="E253" s="14" t="s">
        <v>1127</v>
      </c>
      <c r="H253" s="8"/>
      <c r="I253" s="8" t="s">
        <v>1131</v>
      </c>
      <c r="J253" s="9">
        <v>120</v>
      </c>
      <c r="K253" s="8"/>
      <c r="L253" s="8"/>
    </row>
    <row r="254" spans="4:12" x14ac:dyDescent="0.25">
      <c r="D254" s="339" t="s">
        <v>1130</v>
      </c>
      <c r="E254" s="55">
        <f>mensualidades!G133</f>
        <v>1290</v>
      </c>
      <c r="H254" s="8"/>
      <c r="I254" s="8" t="s">
        <v>1132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1133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1104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1136</v>
      </c>
      <c r="J257" s="9"/>
      <c r="K257" s="8"/>
      <c r="L257" s="8"/>
    </row>
    <row r="258" spans="4:12" x14ac:dyDescent="0.25">
      <c r="D258" s="24" t="s">
        <v>1135</v>
      </c>
      <c r="E258" s="10">
        <f>familia!J239</f>
        <v>118.70000000000005</v>
      </c>
      <c r="H258" s="8"/>
      <c r="I258" s="8" t="s">
        <v>1137</v>
      </c>
      <c r="J258" s="9"/>
      <c r="K258" s="8"/>
      <c r="L258" s="8"/>
    </row>
    <row r="259" spans="4:12" x14ac:dyDescent="0.25">
      <c r="D259" s="24" t="s">
        <v>1170</v>
      </c>
      <c r="E259" s="10">
        <f>UNIVIAST!J135</f>
        <v>17.399999999999977</v>
      </c>
      <c r="H259" s="8"/>
      <c r="I259" s="8" t="s">
        <v>1138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1139</v>
      </c>
      <c r="E261" s="10">
        <f>nestle!I361</f>
        <v>1553.4781999999977</v>
      </c>
      <c r="H261" s="8"/>
      <c r="I261" s="8" t="s">
        <v>1142</v>
      </c>
      <c r="J261" s="9">
        <v>1084.57</v>
      </c>
      <c r="K261" s="8"/>
      <c r="L261" s="8"/>
    </row>
    <row r="262" spans="4:12" x14ac:dyDescent="0.25">
      <c r="D262" s="24" t="s">
        <v>1141</v>
      </c>
      <c r="E262" s="10">
        <f>'detergente '!I104</f>
        <v>0</v>
      </c>
      <c r="H262" s="8"/>
      <c r="I262" s="8" t="s">
        <v>1171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1084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1155</v>
      </c>
      <c r="J264" s="9">
        <v>36.200000000000003</v>
      </c>
      <c r="K264" s="8"/>
      <c r="L264" s="8"/>
    </row>
    <row r="265" spans="4:12" x14ac:dyDescent="0.25">
      <c r="D265" s="24" t="s">
        <v>722</v>
      </c>
      <c r="E265" s="10">
        <f>aldia!K147</f>
        <v>74.794500000000426</v>
      </c>
      <c r="H265" s="8"/>
      <c r="I265" s="8" t="s">
        <v>1154</v>
      </c>
      <c r="J265" s="9">
        <v>486</v>
      </c>
      <c r="K265" s="8"/>
      <c r="L265" s="8"/>
    </row>
    <row r="266" spans="4:12" x14ac:dyDescent="0.25">
      <c r="D266" s="24" t="s">
        <v>1144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707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1146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1169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1156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1150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1151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1160</v>
      </c>
      <c r="E274" s="10">
        <f>'RASTREO ICSSE'!F60</f>
        <v>486.61999999999989</v>
      </c>
      <c r="H274" s="8"/>
      <c r="I274" s="8"/>
      <c r="J274" s="9"/>
      <c r="K274" s="8"/>
      <c r="L274" s="8"/>
    </row>
    <row r="275" spans="4:12" x14ac:dyDescent="0.25">
      <c r="D275" s="340" t="s">
        <v>1161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40" t="s">
        <v>1153</v>
      </c>
      <c r="E276" s="343">
        <f>IESS!B79</f>
        <v>811.86000000000013</v>
      </c>
      <c r="H276" s="379" t="s">
        <v>428</v>
      </c>
      <c r="I276" s="379"/>
      <c r="J276" s="65">
        <f>SUM(J253:J275)</f>
        <v>9524.3900000000012</v>
      </c>
      <c r="K276" s="8"/>
      <c r="L276" s="8"/>
    </row>
    <row r="277" spans="4:12" x14ac:dyDescent="0.25">
      <c r="D277" s="364" t="s">
        <v>735</v>
      </c>
      <c r="E277" s="382">
        <f>SUM(E254:E276)</f>
        <v>6701.1801999999971</v>
      </c>
    </row>
    <row r="278" spans="4:12" x14ac:dyDescent="0.25">
      <c r="D278" s="364"/>
      <c r="E278" s="382"/>
    </row>
    <row r="281" spans="4:12" x14ac:dyDescent="0.25">
      <c r="I281" s="370" t="s">
        <v>1125</v>
      </c>
      <c r="J281" s="370"/>
      <c r="K281" s="370"/>
    </row>
    <row r="282" spans="4:12" x14ac:dyDescent="0.25">
      <c r="D282" s="35" t="s">
        <v>1125</v>
      </c>
      <c r="H282" s="377" t="s">
        <v>244</v>
      </c>
      <c r="I282" s="377"/>
      <c r="J282" s="377"/>
      <c r="K282" s="377"/>
      <c r="L282" s="377"/>
    </row>
    <row r="283" spans="4:12" x14ac:dyDescent="0.25">
      <c r="D283" s="378" t="s">
        <v>244</v>
      </c>
      <c r="E283" s="378"/>
      <c r="H283" s="341" t="s">
        <v>306</v>
      </c>
      <c r="I283" s="341" t="s">
        <v>1128</v>
      </c>
      <c r="J283" s="341" t="s">
        <v>8</v>
      </c>
      <c r="K283" s="341" t="s">
        <v>1129</v>
      </c>
      <c r="L283" s="341"/>
    </row>
    <row r="284" spans="4:12" x14ac:dyDescent="0.25">
      <c r="D284" s="14" t="s">
        <v>1126</v>
      </c>
      <c r="E284" s="14" t="s">
        <v>1127</v>
      </c>
      <c r="H284" s="8"/>
      <c r="I284" s="8" t="s">
        <v>1131</v>
      </c>
      <c r="J284" s="9">
        <v>220</v>
      </c>
      <c r="K284" s="8"/>
      <c r="L284" s="8"/>
    </row>
    <row r="285" spans="4:12" x14ac:dyDescent="0.25">
      <c r="D285" s="339" t="s">
        <v>1130</v>
      </c>
      <c r="E285" s="55">
        <f>mensualidades!P133</f>
        <v>1310</v>
      </c>
      <c r="H285" s="8"/>
      <c r="I285" s="8" t="s">
        <v>1132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1133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1104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1136</v>
      </c>
      <c r="J288" s="9"/>
      <c r="K288" s="8"/>
      <c r="L288" s="8"/>
    </row>
    <row r="289" spans="4:12" x14ac:dyDescent="0.25">
      <c r="D289" s="24" t="s">
        <v>1135</v>
      </c>
      <c r="E289" s="10">
        <f>familia!J266</f>
        <v>7.332300000000032</v>
      </c>
      <c r="H289" s="8"/>
      <c r="I289" s="8" t="s">
        <v>1137</v>
      </c>
      <c r="J289" s="9"/>
      <c r="K289" s="8"/>
      <c r="L289" s="8"/>
    </row>
    <row r="290" spans="4:12" x14ac:dyDescent="0.25">
      <c r="D290" s="24" t="s">
        <v>1170</v>
      </c>
      <c r="E290" s="10">
        <f>UNIVIAST!V135</f>
        <v>82.5</v>
      </c>
      <c r="H290" s="8"/>
      <c r="I290" s="8" t="s">
        <v>1138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1142</v>
      </c>
      <c r="J291" s="9">
        <v>1025.28</v>
      </c>
      <c r="K291" s="8"/>
      <c r="L291" s="8"/>
    </row>
    <row r="292" spans="4:12" x14ac:dyDescent="0.25">
      <c r="D292" s="24" t="s">
        <v>1139</v>
      </c>
      <c r="E292" s="10">
        <f>nestle!T361</f>
        <v>1482.6952999999994</v>
      </c>
      <c r="H292" s="8"/>
      <c r="I292" s="8" t="s">
        <v>1171</v>
      </c>
      <c r="J292" s="9">
        <v>800</v>
      </c>
      <c r="K292" s="8"/>
      <c r="L292" s="8"/>
    </row>
    <row r="293" spans="4:12" x14ac:dyDescent="0.25">
      <c r="D293" s="24" t="s">
        <v>1141</v>
      </c>
      <c r="E293" s="10">
        <f>'detergente '!S104</f>
        <v>0</v>
      </c>
      <c r="H293" s="8"/>
      <c r="I293" s="8" t="s">
        <v>1084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1155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1154</v>
      </c>
      <c r="J295" s="9">
        <v>486.28</v>
      </c>
      <c r="K295" s="8" t="s">
        <v>1187</v>
      </c>
      <c r="L295" s="8"/>
    </row>
    <row r="296" spans="4:12" x14ac:dyDescent="0.25">
      <c r="D296" s="24" t="s">
        <v>722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1144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707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1146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1169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1156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1150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1151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1160</v>
      </c>
      <c r="E305" s="10"/>
      <c r="H305" s="8"/>
      <c r="I305" s="8"/>
      <c r="J305" s="9"/>
      <c r="K305" s="8"/>
      <c r="L305" s="8"/>
    </row>
    <row r="306" spans="4:12" x14ac:dyDescent="0.25">
      <c r="D306" s="340" t="s">
        <v>1161</v>
      </c>
      <c r="E306" s="342">
        <f>'RASTREO CARSYNC'!F60</f>
        <v>36.1</v>
      </c>
      <c r="H306" s="379" t="s">
        <v>428</v>
      </c>
      <c r="I306" s="379"/>
      <c r="J306" s="65">
        <f>SUM(J284:J305)</f>
        <v>5994.97</v>
      </c>
      <c r="K306" s="8"/>
      <c r="L306" s="8"/>
    </row>
    <row r="307" spans="4:12" x14ac:dyDescent="0.25">
      <c r="D307" s="340" t="s">
        <v>1153</v>
      </c>
      <c r="E307" s="343">
        <f>IESS!F79</f>
        <v>755.46</v>
      </c>
    </row>
    <row r="308" spans="4:12" x14ac:dyDescent="0.25">
      <c r="D308" s="364" t="s">
        <v>735</v>
      </c>
      <c r="E308" s="381">
        <f>SUM(E285:E307)</f>
        <v>6281.7311279999985</v>
      </c>
    </row>
    <row r="309" spans="4:12" x14ac:dyDescent="0.25">
      <c r="D309" s="364"/>
      <c r="E309" s="381"/>
    </row>
    <row r="311" spans="4:12" x14ac:dyDescent="0.25">
      <c r="I311" s="370" t="s">
        <v>1125</v>
      </c>
      <c r="J311" s="370"/>
      <c r="K311" s="370"/>
    </row>
    <row r="312" spans="4:12" x14ac:dyDescent="0.25">
      <c r="H312" s="377" t="s">
        <v>146</v>
      </c>
      <c r="I312" s="377"/>
      <c r="J312" s="377"/>
      <c r="K312" s="377"/>
      <c r="L312" s="377"/>
    </row>
    <row r="313" spans="4:12" x14ac:dyDescent="0.25">
      <c r="D313" s="35" t="s">
        <v>1125</v>
      </c>
      <c r="H313" s="341" t="s">
        <v>306</v>
      </c>
      <c r="I313" s="341" t="s">
        <v>1128</v>
      </c>
      <c r="J313" s="341" t="s">
        <v>8</v>
      </c>
      <c r="K313" s="341" t="s">
        <v>1129</v>
      </c>
      <c r="L313" s="341"/>
    </row>
    <row r="314" spans="4:12" x14ac:dyDescent="0.25">
      <c r="D314" s="378" t="s">
        <v>146</v>
      </c>
      <c r="E314" s="378"/>
      <c r="H314" s="8"/>
      <c r="I314" s="8" t="s">
        <v>1131</v>
      </c>
      <c r="J314" s="9">
        <v>140</v>
      </c>
      <c r="K314" s="8"/>
      <c r="L314" s="8"/>
    </row>
    <row r="315" spans="4:12" x14ac:dyDescent="0.25">
      <c r="D315" s="14" t="s">
        <v>1126</v>
      </c>
      <c r="E315" s="14" t="s">
        <v>1127</v>
      </c>
      <c r="H315" s="8"/>
      <c r="I315" s="8" t="s">
        <v>1132</v>
      </c>
      <c r="J315" s="9"/>
      <c r="K315" s="8"/>
      <c r="L315" s="8"/>
    </row>
    <row r="316" spans="4:12" x14ac:dyDescent="0.25">
      <c r="D316" s="339" t="s">
        <v>1130</v>
      </c>
      <c r="E316" s="55">
        <f>mensualidades!P163</f>
        <v>1340</v>
      </c>
      <c r="H316" s="8"/>
      <c r="I316" s="8" t="s">
        <v>1133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1104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1136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1137</v>
      </c>
      <c r="J319" s="9"/>
      <c r="K319" s="8"/>
      <c r="L319" s="8"/>
    </row>
    <row r="320" spans="4:12" x14ac:dyDescent="0.25">
      <c r="D320" s="24" t="s">
        <v>1135</v>
      </c>
      <c r="E320" s="10">
        <f>familia!J292</f>
        <v>170.54019999999991</v>
      </c>
      <c r="H320" s="8"/>
      <c r="I320" s="8" t="s">
        <v>1138</v>
      </c>
      <c r="J320" s="9">
        <v>241.24</v>
      </c>
      <c r="K320" s="8"/>
      <c r="L320" s="8"/>
    </row>
    <row r="321" spans="4:12" x14ac:dyDescent="0.25">
      <c r="D321" s="24" t="s">
        <v>1172</v>
      </c>
      <c r="E321" s="10">
        <f>UNIVIAST!J164</f>
        <v>87</v>
      </c>
      <c r="H321" s="8"/>
      <c r="I321" s="8" t="s">
        <v>1142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1171</v>
      </c>
      <c r="J322" s="9">
        <v>800</v>
      </c>
      <c r="K322" s="8"/>
      <c r="L322" s="8"/>
    </row>
    <row r="323" spans="4:12" x14ac:dyDescent="0.25">
      <c r="D323" s="24" t="s">
        <v>1139</v>
      </c>
      <c r="E323" s="10">
        <f>nestle!I433</f>
        <v>1755.1478999999999</v>
      </c>
      <c r="H323" s="8"/>
      <c r="I323" s="8" t="s">
        <v>1084</v>
      </c>
      <c r="J323" s="9">
        <f>'OTROS GASTOS'!M73</f>
        <v>2052.34</v>
      </c>
      <c r="K323" s="8"/>
      <c r="L323" s="8"/>
    </row>
    <row r="324" spans="4:12" x14ac:dyDescent="0.25">
      <c r="D324" s="24" t="s">
        <v>1141</v>
      </c>
      <c r="E324" s="10">
        <f>'detergente '!I125</f>
        <v>0</v>
      </c>
      <c r="H324" s="8"/>
      <c r="I324" s="8" t="s">
        <v>1155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1154</v>
      </c>
      <c r="J325" s="9">
        <v>486.28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722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1144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707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1146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865</v>
      </c>
      <c r="E331" s="10">
        <f>empetrans!J168</f>
        <v>22</v>
      </c>
      <c r="H331" s="8"/>
      <c r="I331" s="8"/>
      <c r="J331" s="9"/>
      <c r="K331" s="8"/>
      <c r="L331" s="8"/>
    </row>
    <row r="332" spans="4:12" x14ac:dyDescent="0.25">
      <c r="D332" s="24" t="s">
        <v>1169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1156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1173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1151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1160</v>
      </c>
      <c r="E336" s="10">
        <f>'RASTREO ICSSE'!J60</f>
        <v>437.95999999999992</v>
      </c>
      <c r="H336" s="8"/>
      <c r="I336" s="8"/>
      <c r="J336" s="9"/>
      <c r="K336" s="8"/>
      <c r="L336" s="8"/>
    </row>
    <row r="337" spans="4:12" x14ac:dyDescent="0.25">
      <c r="D337" s="340" t="s">
        <v>1161</v>
      </c>
      <c r="E337" s="342">
        <f>'RASTREO CARSYNC'!J60</f>
        <v>36.1</v>
      </c>
      <c r="H337" s="97"/>
      <c r="I337" s="315"/>
      <c r="J337" s="9"/>
      <c r="K337" s="8"/>
      <c r="L337" s="8"/>
    </row>
    <row r="338" spans="4:12" x14ac:dyDescent="0.25">
      <c r="D338" s="340" t="s">
        <v>1153</v>
      </c>
      <c r="E338" s="344">
        <f>IESS!J79</f>
        <v>703.58000000000015</v>
      </c>
      <c r="H338" s="379" t="s">
        <v>428</v>
      </c>
      <c r="I338" s="379"/>
      <c r="J338" s="65">
        <f>SUM(J314:J336)</f>
        <v>5712.4000000000005</v>
      </c>
      <c r="K338" s="8"/>
      <c r="L338" s="8"/>
    </row>
    <row r="339" spans="4:12" x14ac:dyDescent="0.25">
      <c r="D339" s="364" t="s">
        <v>735</v>
      </c>
      <c r="E339" s="380">
        <f>SUM(E316:E336)</f>
        <v>6012.4299999999994</v>
      </c>
    </row>
    <row r="340" spans="4:12" x14ac:dyDescent="0.25">
      <c r="D340" s="364"/>
      <c r="E340" s="380"/>
    </row>
    <row r="343" spans="4:12" x14ac:dyDescent="0.25">
      <c r="I343" s="370" t="s">
        <v>1125</v>
      </c>
      <c r="J343" s="370"/>
      <c r="K343" s="370"/>
    </row>
    <row r="344" spans="4:12" x14ac:dyDescent="0.25">
      <c r="H344" s="377" t="s">
        <v>276</v>
      </c>
      <c r="I344" s="377"/>
      <c r="J344" s="377"/>
      <c r="K344" s="377"/>
      <c r="L344" s="377"/>
    </row>
    <row r="345" spans="4:12" x14ac:dyDescent="0.25">
      <c r="D345" s="35" t="s">
        <v>1125</v>
      </c>
      <c r="H345" s="341" t="s">
        <v>306</v>
      </c>
      <c r="I345" s="341" t="s">
        <v>1128</v>
      </c>
      <c r="J345" s="341" t="s">
        <v>8</v>
      </c>
      <c r="K345" s="341" t="s">
        <v>1129</v>
      </c>
      <c r="L345" s="341"/>
    </row>
    <row r="346" spans="4:12" x14ac:dyDescent="0.25">
      <c r="D346" s="378" t="s">
        <v>1174</v>
      </c>
      <c r="E346" s="378"/>
      <c r="H346" s="8"/>
      <c r="I346" s="8" t="s">
        <v>1131</v>
      </c>
      <c r="J346" s="9"/>
      <c r="K346" s="8"/>
      <c r="L346" s="8"/>
    </row>
    <row r="347" spans="4:12" x14ac:dyDescent="0.25">
      <c r="D347" s="14" t="s">
        <v>1126</v>
      </c>
      <c r="E347" s="14" t="s">
        <v>1127</v>
      </c>
      <c r="H347" s="8"/>
      <c r="I347" s="8" t="s">
        <v>1132</v>
      </c>
      <c r="J347" s="9"/>
      <c r="K347" s="8"/>
      <c r="L347" s="8"/>
    </row>
    <row r="348" spans="4:12" x14ac:dyDescent="0.25">
      <c r="D348" s="339" t="s">
        <v>1130</v>
      </c>
      <c r="E348" s="55">
        <f>mensualidades!P163</f>
        <v>1340</v>
      </c>
      <c r="H348" s="8"/>
      <c r="I348" s="8" t="s">
        <v>1133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1104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1136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1137</v>
      </c>
      <c r="J351" s="9"/>
      <c r="K351" s="8"/>
      <c r="L351" s="8"/>
    </row>
    <row r="352" spans="4:12" x14ac:dyDescent="0.25">
      <c r="D352" s="24" t="s">
        <v>1135</v>
      </c>
      <c r="E352" s="10">
        <f>familia!J319</f>
        <v>72.399999999999977</v>
      </c>
      <c r="H352" s="8"/>
      <c r="I352" s="8" t="s">
        <v>1138</v>
      </c>
      <c r="J352" s="9">
        <v>241.24</v>
      </c>
      <c r="K352" s="8"/>
      <c r="L352" s="8"/>
    </row>
    <row r="353" spans="4:12" x14ac:dyDescent="0.25">
      <c r="D353" s="24" t="s">
        <v>1172</v>
      </c>
      <c r="E353" s="10">
        <f>UNIVIAST!V164</f>
        <v>52.200000000000045</v>
      </c>
      <c r="H353" s="8"/>
      <c r="I353" s="8" t="s">
        <v>1142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1171</v>
      </c>
      <c r="J354" s="9">
        <v>800</v>
      </c>
      <c r="K354" s="8"/>
      <c r="L354" s="8"/>
    </row>
    <row r="355" spans="4:12" x14ac:dyDescent="0.25">
      <c r="D355" s="24" t="s">
        <v>1139</v>
      </c>
      <c r="E355" s="10">
        <f>nestle!T433</f>
        <v>1642.3415999999997</v>
      </c>
      <c r="H355" s="8"/>
      <c r="I355" s="8" t="s">
        <v>1084</v>
      </c>
      <c r="J355" s="9">
        <f>'OTROS GASTOS'!R73</f>
        <v>4512.46</v>
      </c>
      <c r="K355" s="8"/>
      <c r="L355" s="8"/>
    </row>
    <row r="356" spans="4:12" x14ac:dyDescent="0.25">
      <c r="D356" s="24" t="s">
        <v>1141</v>
      </c>
      <c r="E356" s="10">
        <f>'detergente '!S125</f>
        <v>8.1999999999999886</v>
      </c>
      <c r="H356" s="8"/>
      <c r="I356" s="8" t="s">
        <v>1155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1154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455.08439999999973</v>
      </c>
      <c r="H358" s="8"/>
      <c r="I358" s="8"/>
      <c r="J358" s="9"/>
      <c r="K358" s="8"/>
      <c r="L358" s="8"/>
    </row>
    <row r="359" spans="4:12" x14ac:dyDescent="0.25">
      <c r="D359" s="24" t="s">
        <v>722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1144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707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1146</v>
      </c>
      <c r="E362" s="10">
        <f>'OTROS CLIENTES 2.'!U184</f>
        <v>433.35999999999967</v>
      </c>
      <c r="H362" s="8"/>
      <c r="I362" s="8"/>
      <c r="J362" s="9"/>
      <c r="K362" s="8"/>
      <c r="L362" s="8"/>
    </row>
    <row r="363" spans="4:12" x14ac:dyDescent="0.25">
      <c r="D363" s="24" t="s">
        <v>865</v>
      </c>
      <c r="E363" s="10">
        <f>empetrans!U168</f>
        <v>65</v>
      </c>
      <c r="H363" s="8"/>
      <c r="I363" s="8"/>
      <c r="J363" s="9"/>
      <c r="K363" s="8"/>
      <c r="L363" s="8"/>
    </row>
    <row r="364" spans="4:12" x14ac:dyDescent="0.25">
      <c r="D364" s="24" t="s">
        <v>1169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1156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1173</v>
      </c>
      <c r="E366" s="10">
        <f>FLEXNET!T19</f>
        <v>164.20000000000005</v>
      </c>
      <c r="H366" s="8"/>
      <c r="I366" s="8"/>
      <c r="J366" s="9"/>
      <c r="K366" s="8"/>
      <c r="L366" s="8"/>
    </row>
    <row r="367" spans="4:12" x14ac:dyDescent="0.25">
      <c r="D367" s="24" t="s">
        <v>1151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1175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1160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40" t="s">
        <v>1161</v>
      </c>
      <c r="E370" s="342">
        <f>'RASTREO CARSYNC'!N60</f>
        <v>36.1</v>
      </c>
      <c r="H370" s="379" t="s">
        <v>428</v>
      </c>
      <c r="I370" s="379"/>
      <c r="J370" s="65">
        <f>SUM(J346:J369)</f>
        <v>6719.2100000000009</v>
      </c>
      <c r="K370" s="8"/>
      <c r="L370" s="8"/>
    </row>
    <row r="371" spans="4:12" x14ac:dyDescent="0.25">
      <c r="D371" s="340" t="s">
        <v>1153</v>
      </c>
      <c r="E371" s="344">
        <f>IESS!N79</f>
        <v>825.4000000000002</v>
      </c>
    </row>
    <row r="372" spans="4:12" x14ac:dyDescent="0.25">
      <c r="D372" s="364" t="s">
        <v>735</v>
      </c>
      <c r="E372" s="380">
        <f>SUM(E348:E369)</f>
        <v>6115.6674999999996</v>
      </c>
    </row>
    <row r="373" spans="4:12" x14ac:dyDescent="0.25">
      <c r="D373" s="364"/>
      <c r="E373" s="380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zoomScale="80" zoomScaleNormal="80" workbookViewId="0">
      <selection activeCell="D18" sqref="D18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84" t="s">
        <v>1176</v>
      </c>
      <c r="H1" s="384"/>
      <c r="I1" s="384"/>
      <c r="J1" s="384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1177</v>
      </c>
      <c r="C3" s="345">
        <f>utilidad!E32</f>
        <v>4529.1264000000001</v>
      </c>
      <c r="D3" s="345">
        <f>utilidad!E63</f>
        <v>4539.0032000000001</v>
      </c>
      <c r="E3" s="345">
        <f>utilidad!E94</f>
        <v>4925.3713000000007</v>
      </c>
      <c r="F3" s="345">
        <f>utilidad!E126</f>
        <v>5023.0434999999998</v>
      </c>
      <c r="G3" s="345">
        <f>utilidad!E156</f>
        <v>5221.0058999999992</v>
      </c>
      <c r="H3" s="345">
        <f>utilidad!E187</f>
        <v>5457.1655000000001</v>
      </c>
      <c r="I3" s="345">
        <f>utilidad!E217</f>
        <v>6009.0315000000019</v>
      </c>
      <c r="J3" s="345">
        <f>utilidad!E247</f>
        <v>9098.3098999999966</v>
      </c>
      <c r="K3" s="345">
        <f>utilidad!E277</f>
        <v>6701.1801999999971</v>
      </c>
      <c r="L3" s="345">
        <f>utilidad!E308</f>
        <v>6281.7311279999985</v>
      </c>
      <c r="M3" s="345">
        <f>utilidad!E339</f>
        <v>6012.4299999999994</v>
      </c>
      <c r="N3" s="345">
        <f>utilidad!E372</f>
        <v>6115.6674999999996</v>
      </c>
    </row>
    <row r="4" spans="2:15" x14ac:dyDescent="0.25">
      <c r="B4" s="3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</row>
    <row r="5" spans="2:15" x14ac:dyDescent="0.25">
      <c r="B5" s="3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</row>
    <row r="6" spans="2:15" x14ac:dyDescent="0.25">
      <c r="B6" s="35" t="s">
        <v>1178</v>
      </c>
      <c r="C6" s="346">
        <f t="shared" ref="C6:N6" si="0">SUM(C3:C5)</f>
        <v>4529.1264000000001</v>
      </c>
      <c r="D6" s="346">
        <f t="shared" si="0"/>
        <v>4539.0032000000001</v>
      </c>
      <c r="E6" s="346">
        <f t="shared" si="0"/>
        <v>4925.3713000000007</v>
      </c>
      <c r="F6" s="346">
        <f t="shared" si="0"/>
        <v>5023.0434999999998</v>
      </c>
      <c r="G6" s="346">
        <f t="shared" si="0"/>
        <v>5221.0058999999992</v>
      </c>
      <c r="H6" s="346">
        <f t="shared" si="0"/>
        <v>5457.1655000000001</v>
      </c>
      <c r="I6" s="346">
        <f t="shared" si="0"/>
        <v>6009.0315000000019</v>
      </c>
      <c r="J6" s="346">
        <f t="shared" si="0"/>
        <v>9098.3098999999966</v>
      </c>
      <c r="K6" s="346">
        <f t="shared" si="0"/>
        <v>6701.1801999999971</v>
      </c>
      <c r="L6" s="346">
        <f t="shared" si="0"/>
        <v>6281.7311279999985</v>
      </c>
      <c r="M6" s="346">
        <f t="shared" si="0"/>
        <v>6012.4299999999994</v>
      </c>
      <c r="N6" s="346">
        <f t="shared" si="0"/>
        <v>6115.6674999999996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1179</v>
      </c>
      <c r="C8" s="347">
        <f>utilidad!J32</f>
        <v>3313.67</v>
      </c>
      <c r="D8" s="347">
        <f>utilidad!J64</f>
        <v>3776.38</v>
      </c>
      <c r="E8" s="347">
        <f>utilidad!J94</f>
        <v>3693.35</v>
      </c>
      <c r="F8" s="347">
        <f>utilidad!J125</f>
        <v>3644.8100000000004</v>
      </c>
      <c r="G8" s="347">
        <f>utilidad!J156</f>
        <v>4130.47</v>
      </c>
      <c r="H8" s="347">
        <f>utilidad!J186</f>
        <v>3760.8699999999994</v>
      </c>
      <c r="I8" s="347">
        <f>utilidad!J216</f>
        <v>3841.89</v>
      </c>
      <c r="J8" s="347">
        <f>utilidad!J246</f>
        <v>9357.64</v>
      </c>
      <c r="K8" s="347">
        <f>utilidad!J276</f>
        <v>9524.3900000000012</v>
      </c>
      <c r="L8" s="347">
        <f>utilidad!J306</f>
        <v>5994.97</v>
      </c>
      <c r="M8" s="347">
        <f>utilidad!J338</f>
        <v>5712.4000000000005</v>
      </c>
      <c r="N8" s="347">
        <f>utilidad!J370</f>
        <v>6719.2100000000009</v>
      </c>
    </row>
    <row r="9" spans="2:15" x14ac:dyDescent="0.25">
      <c r="B9" s="35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</row>
    <row r="10" spans="2:15" x14ac:dyDescent="0.25">
      <c r="B10" s="35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</row>
    <row r="11" spans="2:15" x14ac:dyDescent="0.25">
      <c r="B11" s="35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</row>
    <row r="12" spans="2:15" x14ac:dyDescent="0.25">
      <c r="B12" s="35" t="s">
        <v>1180</v>
      </c>
      <c r="C12" s="348">
        <f t="shared" ref="C12:N12" si="1">SUM(C8:C11)</f>
        <v>3313.67</v>
      </c>
      <c r="D12" s="348">
        <f t="shared" si="1"/>
        <v>3776.38</v>
      </c>
      <c r="E12" s="348">
        <f t="shared" si="1"/>
        <v>3693.35</v>
      </c>
      <c r="F12" s="348">
        <f t="shared" si="1"/>
        <v>3644.8100000000004</v>
      </c>
      <c r="G12" s="348">
        <f t="shared" si="1"/>
        <v>4130.47</v>
      </c>
      <c r="H12" s="348">
        <f t="shared" si="1"/>
        <v>3760.8699999999994</v>
      </c>
      <c r="I12" s="348">
        <f t="shared" si="1"/>
        <v>3841.89</v>
      </c>
      <c r="J12" s="348">
        <f t="shared" si="1"/>
        <v>9357.64</v>
      </c>
      <c r="K12" s="348">
        <f t="shared" si="1"/>
        <v>9524.3900000000012</v>
      </c>
      <c r="L12" s="348">
        <f t="shared" si="1"/>
        <v>5994.97</v>
      </c>
      <c r="M12" s="348">
        <f t="shared" si="1"/>
        <v>5712.4000000000005</v>
      </c>
      <c r="N12" s="348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1127</v>
      </c>
      <c r="C15" s="349">
        <f>C6-C12</f>
        <v>1215.4564</v>
      </c>
      <c r="D15" s="349">
        <f t="shared" ref="D15:N15" si="2">D6-D8</f>
        <v>762.6232</v>
      </c>
      <c r="E15" s="349">
        <f t="shared" si="2"/>
        <v>1232.0213000000008</v>
      </c>
      <c r="F15" s="349">
        <f t="shared" si="2"/>
        <v>1378.2334999999994</v>
      </c>
      <c r="G15" s="349">
        <f t="shared" si="2"/>
        <v>1090.5358999999989</v>
      </c>
      <c r="H15" s="349">
        <f t="shared" si="2"/>
        <v>1696.2955000000006</v>
      </c>
      <c r="I15" s="349">
        <f t="shared" si="2"/>
        <v>2167.141500000002</v>
      </c>
      <c r="J15" s="349">
        <f t="shared" si="2"/>
        <v>-259.33010000000286</v>
      </c>
      <c r="K15" s="349">
        <f t="shared" si="2"/>
        <v>-2823.2098000000042</v>
      </c>
      <c r="L15" s="349">
        <f t="shared" si="2"/>
        <v>286.76112799999828</v>
      </c>
      <c r="M15" s="349">
        <f t="shared" si="2"/>
        <v>300.02999999999884</v>
      </c>
      <c r="N15" s="349">
        <f t="shared" si="2"/>
        <v>-603.54250000000138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50" t="s">
        <v>1181</v>
      </c>
      <c r="D18" s="351">
        <f>SUM(C15:N15)</f>
        <v>6443.0160279999891</v>
      </c>
    </row>
    <row r="20" spans="2:5" x14ac:dyDescent="0.25">
      <c r="B20" t="s">
        <v>1182</v>
      </c>
      <c r="C20">
        <v>12839.84</v>
      </c>
    </row>
    <row r="21" spans="2:5" x14ac:dyDescent="0.25">
      <c r="B21" t="s">
        <v>1183</v>
      </c>
      <c r="C21">
        <v>16520.68</v>
      </c>
    </row>
    <row r="22" spans="2:5" x14ac:dyDescent="0.25">
      <c r="B22" t="s">
        <v>1184</v>
      </c>
      <c r="C22">
        <v>2177.14</v>
      </c>
    </row>
    <row r="23" spans="2:5" x14ac:dyDescent="0.25">
      <c r="B23" t="s">
        <v>1185</v>
      </c>
      <c r="C23">
        <f>SUM(C20:C22)</f>
        <v>31537.66</v>
      </c>
      <c r="E23" t="s">
        <v>1186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J213" zoomScale="80" zoomScaleNormal="80" workbookViewId="0">
      <selection activeCell="P239" sqref="P23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5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5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60" t="s">
        <v>65</v>
      </c>
      <c r="F38" s="360"/>
      <c r="G38" s="360"/>
      <c r="H38" s="360"/>
      <c r="I38" s="29">
        <f>F37-I36</f>
        <v>73.396400000000085</v>
      </c>
      <c r="J38" s="44"/>
      <c r="R38" s="360" t="s">
        <v>65</v>
      </c>
      <c r="S38" s="360"/>
      <c r="T38" s="360"/>
      <c r="U38" s="360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60" t="s">
        <v>65</v>
      </c>
      <c r="F80" s="360"/>
      <c r="G80" s="360"/>
      <c r="H80" s="360"/>
      <c r="I80" s="29">
        <f>F79-I78</f>
        <v>116.23340000000007</v>
      </c>
      <c r="R80" s="360" t="s">
        <v>65</v>
      </c>
      <c r="S80" s="360"/>
      <c r="T80" s="360"/>
      <c r="U80" s="360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60" t="s">
        <v>65</v>
      </c>
      <c r="F123" s="360"/>
      <c r="G123" s="360"/>
      <c r="H123" s="360"/>
      <c r="I123" s="29">
        <f>F122-I121</f>
        <v>61.100000000000023</v>
      </c>
      <c r="R123" s="360" t="s">
        <v>65</v>
      </c>
      <c r="S123" s="360"/>
      <c r="T123" s="360"/>
      <c r="U123" s="360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2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3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60" t="s">
        <v>65</v>
      </c>
      <c r="F168" s="360"/>
      <c r="G168" s="360"/>
      <c r="H168" s="360"/>
      <c r="I168" s="29">
        <f>F167-I166</f>
        <v>100.30079999999998</v>
      </c>
      <c r="R168" s="360" t="s">
        <v>65</v>
      </c>
      <c r="S168" s="360"/>
      <c r="T168" s="360"/>
      <c r="U168" s="360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60" t="s">
        <v>65</v>
      </c>
      <c r="F211" s="360"/>
      <c r="G211" s="360"/>
      <c r="H211" s="360"/>
      <c r="I211" s="29">
        <f>F210-I209</f>
        <v>101.67750000000001</v>
      </c>
      <c r="R211" s="360" t="s">
        <v>65</v>
      </c>
      <c r="S211" s="360"/>
      <c r="T211" s="360"/>
      <c r="U211" s="360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0">
        <v>30339967</v>
      </c>
      <c r="S220" s="45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120">
        <v>30340733</v>
      </c>
      <c r="S221" s="45">
        <v>230</v>
      </c>
      <c r="T221" s="8" t="s">
        <v>328</v>
      </c>
      <c r="U221" s="8"/>
      <c r="V221" s="26">
        <v>210</v>
      </c>
      <c r="W221" s="8"/>
      <c r="X221" s="126">
        <v>850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7" t="s">
        <v>301</v>
      </c>
      <c r="O222" s="8" t="s">
        <v>231</v>
      </c>
      <c r="P222" s="8" t="s">
        <v>310</v>
      </c>
      <c r="Q222" s="8" t="s">
        <v>28</v>
      </c>
      <c r="R222" s="120">
        <v>30341344</v>
      </c>
      <c r="S222" s="45">
        <v>230</v>
      </c>
      <c r="T222" s="8" t="s">
        <v>45</v>
      </c>
      <c r="U222" s="8"/>
      <c r="V222" s="26">
        <v>210</v>
      </c>
      <c r="W222" s="8"/>
      <c r="X222" s="126">
        <v>850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120">
        <v>30341345</v>
      </c>
      <c r="S223" s="45">
        <v>230</v>
      </c>
      <c r="T223" s="8" t="s">
        <v>55</v>
      </c>
      <c r="U223" s="8"/>
      <c r="V223" s="26">
        <v>210</v>
      </c>
      <c r="W223" s="8"/>
      <c r="X223" s="126">
        <v>850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120">
        <v>30341317</v>
      </c>
      <c r="S224" s="45">
        <v>285</v>
      </c>
      <c r="T224" s="8" t="s">
        <v>46</v>
      </c>
      <c r="U224" s="8"/>
      <c r="V224" s="26">
        <v>260</v>
      </c>
      <c r="W224" s="8"/>
      <c r="X224" s="126">
        <v>850</v>
      </c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20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18"/>
      <c r="X253" s="8"/>
    </row>
    <row r="254" spans="1:24" x14ac:dyDescent="0.25">
      <c r="E254" s="360" t="s">
        <v>65</v>
      </c>
      <c r="F254" s="360"/>
      <c r="G254" s="360"/>
      <c r="H254" s="360"/>
      <c r="I254" s="29">
        <f>F253-I252</f>
        <v>106.20000000000005</v>
      </c>
      <c r="R254" s="360" t="s">
        <v>65</v>
      </c>
      <c r="S254" s="360"/>
      <c r="T254" s="360"/>
      <c r="U254" s="360"/>
      <c r="V254" s="29">
        <f>S253-V252</f>
        <v>110.65000000000009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H21" sqref="H21"/>
    </sheetView>
  </sheetViews>
  <sheetFormatPr baseColWidth="10" defaultColWidth="10.7109375" defaultRowHeight="15" x14ac:dyDescent="0.25"/>
  <cols>
    <col min="4" max="4" width="7.140625" customWidth="1"/>
    <col min="5" max="5" width="10.5703125" customWidth="1"/>
    <col min="6" max="6" width="8.42578125" customWidth="1"/>
    <col min="8" max="8" width="10.42578125" customWidth="1"/>
  </cols>
  <sheetData>
    <row r="1" spans="1:10" x14ac:dyDescent="0.25">
      <c r="D1" s="359" t="s">
        <v>276</v>
      </c>
      <c r="E1" s="359"/>
      <c r="F1" s="359"/>
      <c r="G1" s="359"/>
    </row>
    <row r="2" spans="1:10" x14ac:dyDescent="0.25">
      <c r="D2" s="359"/>
      <c r="E2" s="359"/>
      <c r="F2" s="359"/>
      <c r="G2" s="359"/>
    </row>
    <row r="3" spans="1:10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</row>
    <row r="4" spans="1:10" x14ac:dyDescent="0.25">
      <c r="A4" s="7">
        <v>45261</v>
      </c>
      <c r="B4" s="8" t="s">
        <v>284</v>
      </c>
      <c r="C4" s="8" t="s">
        <v>55</v>
      </c>
      <c r="D4" s="8" t="s">
        <v>611</v>
      </c>
      <c r="E4" s="8" t="s">
        <v>28</v>
      </c>
      <c r="F4" s="184">
        <v>32413</v>
      </c>
      <c r="G4" s="10">
        <v>162</v>
      </c>
      <c r="H4" s="10"/>
      <c r="I4" s="10"/>
      <c r="J4" s="10">
        <v>140</v>
      </c>
    </row>
    <row r="5" spans="1:10" x14ac:dyDescent="0.25">
      <c r="A5" s="7">
        <v>45268</v>
      </c>
      <c r="B5" s="8" t="s">
        <v>92</v>
      </c>
      <c r="C5" s="8" t="s">
        <v>75</v>
      </c>
      <c r="D5" s="8" t="s">
        <v>611</v>
      </c>
      <c r="E5" s="8" t="s">
        <v>28</v>
      </c>
      <c r="F5" s="184">
        <v>32782</v>
      </c>
      <c r="G5" s="10">
        <v>162</v>
      </c>
      <c r="H5" s="10"/>
      <c r="I5" s="10"/>
      <c r="J5" s="10">
        <v>140</v>
      </c>
    </row>
    <row r="6" spans="1:10" x14ac:dyDescent="0.25">
      <c r="A6" s="7">
        <v>45268</v>
      </c>
      <c r="B6" s="8" t="s">
        <v>225</v>
      </c>
      <c r="C6" s="8" t="s">
        <v>45</v>
      </c>
      <c r="D6" s="8" t="s">
        <v>611</v>
      </c>
      <c r="E6" s="8" t="s">
        <v>28</v>
      </c>
      <c r="F6" s="184">
        <v>32783</v>
      </c>
      <c r="G6" s="10">
        <v>162</v>
      </c>
      <c r="H6" s="10"/>
      <c r="I6" s="10"/>
      <c r="J6" s="10">
        <v>140</v>
      </c>
    </row>
    <row r="7" spans="1:10" x14ac:dyDescent="0.25">
      <c r="A7" s="7">
        <v>45271</v>
      </c>
      <c r="B7" s="8" t="s">
        <v>259</v>
      </c>
      <c r="C7" s="8" t="s">
        <v>27</v>
      </c>
      <c r="D7" s="8" t="s">
        <v>611</v>
      </c>
      <c r="E7" s="8" t="s">
        <v>28</v>
      </c>
      <c r="F7" s="184">
        <v>32813</v>
      </c>
      <c r="G7" s="10">
        <v>162</v>
      </c>
      <c r="H7" s="10"/>
      <c r="I7" s="10"/>
      <c r="J7" s="10">
        <v>140</v>
      </c>
    </row>
    <row r="8" spans="1:10" x14ac:dyDescent="0.25">
      <c r="A8" s="7">
        <v>45271</v>
      </c>
      <c r="B8" s="8" t="s">
        <v>148</v>
      </c>
      <c r="C8" s="8" t="s">
        <v>34</v>
      </c>
      <c r="D8" s="8" t="s">
        <v>611</v>
      </c>
      <c r="E8" s="8" t="s">
        <v>28</v>
      </c>
      <c r="F8" s="184">
        <v>32816</v>
      </c>
      <c r="G8" s="10">
        <v>162</v>
      </c>
      <c r="H8" s="10"/>
      <c r="I8" s="10"/>
      <c r="J8" s="10">
        <v>140</v>
      </c>
    </row>
    <row r="9" spans="1:10" x14ac:dyDescent="0.25">
      <c r="A9" s="7">
        <v>45271</v>
      </c>
      <c r="B9" s="8" t="s">
        <v>623</v>
      </c>
      <c r="C9" s="8" t="s">
        <v>624</v>
      </c>
      <c r="D9" s="8" t="s">
        <v>611</v>
      </c>
      <c r="E9" s="8" t="s">
        <v>619</v>
      </c>
      <c r="F9" s="184">
        <v>32839</v>
      </c>
      <c r="G9" s="10">
        <v>449.28</v>
      </c>
      <c r="H9" s="10"/>
      <c r="I9" s="10"/>
      <c r="J9" s="10">
        <v>400</v>
      </c>
    </row>
    <row r="10" spans="1:10" x14ac:dyDescent="0.25">
      <c r="A10" s="7">
        <v>45272</v>
      </c>
      <c r="B10" s="8" t="s">
        <v>225</v>
      </c>
      <c r="C10" s="8" t="s">
        <v>45</v>
      </c>
      <c r="D10" s="8" t="s">
        <v>611</v>
      </c>
      <c r="E10" s="8" t="s">
        <v>619</v>
      </c>
      <c r="F10" s="184">
        <v>32889</v>
      </c>
      <c r="G10" s="10">
        <v>449.28</v>
      </c>
      <c r="H10" s="10"/>
      <c r="I10" s="10"/>
      <c r="J10" s="10">
        <v>400</v>
      </c>
    </row>
    <row r="11" spans="1:10" x14ac:dyDescent="0.25">
      <c r="A11" s="7">
        <v>45273</v>
      </c>
      <c r="B11" s="8" t="s">
        <v>135</v>
      </c>
      <c r="C11" s="8" t="s">
        <v>85</v>
      </c>
      <c r="D11" s="8" t="s">
        <v>611</v>
      </c>
      <c r="E11" s="8" t="s">
        <v>28</v>
      </c>
      <c r="F11" s="184">
        <v>32935</v>
      </c>
      <c r="G11" s="10">
        <v>162</v>
      </c>
      <c r="H11" s="10"/>
      <c r="I11" s="10"/>
      <c r="J11" s="10">
        <v>140</v>
      </c>
    </row>
    <row r="12" spans="1:10" x14ac:dyDescent="0.25">
      <c r="G12" s="44">
        <f>SUM(G4:G11)</f>
        <v>1870.56</v>
      </c>
      <c r="J12" s="44">
        <f>SUM(J4:J11)</f>
        <v>1640</v>
      </c>
    </row>
  </sheetData>
  <mergeCells count="1">
    <mergeCell ref="D1:G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7" sqref="F17"/>
    </sheetView>
  </sheetViews>
  <sheetFormatPr baseColWidth="10" defaultRowHeight="15" x14ac:dyDescent="0.25"/>
  <sheetData>
    <row r="1" spans="1:10" x14ac:dyDescent="0.25">
      <c r="A1" s="7">
        <v>45278</v>
      </c>
      <c r="B1" s="8" t="s">
        <v>284</v>
      </c>
      <c r="C1" s="8" t="s">
        <v>55</v>
      </c>
      <c r="D1" s="8" t="s">
        <v>611</v>
      </c>
      <c r="E1" s="8" t="s">
        <v>28</v>
      </c>
      <c r="F1" s="352">
        <v>33139</v>
      </c>
      <c r="G1" s="10">
        <v>162</v>
      </c>
      <c r="H1" s="10"/>
      <c r="I1" s="10"/>
      <c r="J1" s="10">
        <v>140</v>
      </c>
    </row>
    <row r="2" spans="1:10" x14ac:dyDescent="0.25">
      <c r="A2" s="7">
        <v>45280</v>
      </c>
      <c r="B2" s="8" t="s">
        <v>280</v>
      </c>
      <c r="C2" s="8" t="s">
        <v>46</v>
      </c>
      <c r="D2" s="8" t="s">
        <v>611</v>
      </c>
      <c r="E2" s="8" t="s">
        <v>28</v>
      </c>
      <c r="F2" s="352">
        <v>33242</v>
      </c>
      <c r="G2" s="10">
        <v>162</v>
      </c>
      <c r="H2" s="10"/>
      <c r="I2" s="10"/>
      <c r="J2" s="10">
        <v>140</v>
      </c>
    </row>
    <row r="3" spans="1:10" x14ac:dyDescent="0.25">
      <c r="A3" s="7">
        <v>45282</v>
      </c>
      <c r="B3" s="8" t="s">
        <v>286</v>
      </c>
      <c r="C3" s="8" t="s">
        <v>287</v>
      </c>
      <c r="D3" s="8" t="s">
        <v>611</v>
      </c>
      <c r="E3" s="8" t="s">
        <v>28</v>
      </c>
      <c r="F3" s="352">
        <v>33360</v>
      </c>
      <c r="G3" s="10">
        <v>162</v>
      </c>
      <c r="H3" s="10"/>
      <c r="I3" s="10"/>
      <c r="J3" s="10">
        <v>140</v>
      </c>
    </row>
    <row r="4" spans="1:10" x14ac:dyDescent="0.25">
      <c r="A4" s="7">
        <v>45282</v>
      </c>
      <c r="B4" s="8" t="s">
        <v>284</v>
      </c>
      <c r="C4" s="8" t="s">
        <v>55</v>
      </c>
      <c r="D4" s="8" t="s">
        <v>611</v>
      </c>
      <c r="E4" s="8" t="s">
        <v>28</v>
      </c>
      <c r="F4" s="352">
        <v>33357</v>
      </c>
      <c r="G4" s="10">
        <v>243</v>
      </c>
      <c r="H4" s="10"/>
      <c r="I4" s="10"/>
      <c r="J4" s="10">
        <v>140</v>
      </c>
    </row>
    <row r="5" spans="1:10" x14ac:dyDescent="0.25">
      <c r="A5" s="8" t="s">
        <v>303</v>
      </c>
      <c r="B5" s="8" t="s">
        <v>125</v>
      </c>
      <c r="C5" s="8" t="s">
        <v>32</v>
      </c>
      <c r="D5" s="8" t="s">
        <v>612</v>
      </c>
      <c r="E5" s="8" t="s">
        <v>28</v>
      </c>
      <c r="F5" s="352">
        <v>33501</v>
      </c>
      <c r="G5" s="10">
        <v>162</v>
      </c>
      <c r="H5" s="10"/>
      <c r="I5" s="10"/>
      <c r="J5" s="10">
        <v>140</v>
      </c>
    </row>
    <row r="6" spans="1:10" x14ac:dyDescent="0.25">
      <c r="A6" s="8" t="s">
        <v>303</v>
      </c>
      <c r="B6" s="8" t="s">
        <v>259</v>
      </c>
      <c r="C6" s="8" t="s">
        <v>27</v>
      </c>
      <c r="D6" s="8" t="s">
        <v>612</v>
      </c>
      <c r="E6" s="8" t="s">
        <v>28</v>
      </c>
      <c r="F6" s="352">
        <v>33521</v>
      </c>
      <c r="G6" s="10">
        <v>162</v>
      </c>
      <c r="H6" s="10"/>
      <c r="I6" s="10"/>
      <c r="J6" s="10">
        <v>140</v>
      </c>
    </row>
    <row r="7" spans="1:10" x14ac:dyDescent="0.25">
      <c r="A7" s="8" t="s">
        <v>303</v>
      </c>
      <c r="B7" s="8" t="s">
        <v>286</v>
      </c>
      <c r="C7" s="8" t="s">
        <v>287</v>
      </c>
      <c r="D7" s="8" t="s">
        <v>612</v>
      </c>
      <c r="E7" s="8" t="s">
        <v>28</v>
      </c>
      <c r="F7" s="352">
        <v>33522</v>
      </c>
      <c r="G7" s="10">
        <v>162</v>
      </c>
      <c r="H7" s="10"/>
      <c r="I7" s="10"/>
      <c r="J7" s="10">
        <v>140</v>
      </c>
    </row>
    <row r="8" spans="1:10" x14ac:dyDescent="0.25">
      <c r="A8" s="8" t="s">
        <v>304</v>
      </c>
      <c r="B8" s="8" t="s">
        <v>259</v>
      </c>
      <c r="C8" s="8" t="s">
        <v>27</v>
      </c>
      <c r="D8" s="8" t="s">
        <v>612</v>
      </c>
      <c r="E8" s="8" t="s">
        <v>28</v>
      </c>
      <c r="F8" s="352">
        <v>33542</v>
      </c>
      <c r="G8" s="10">
        <v>162</v>
      </c>
      <c r="H8" s="10"/>
      <c r="I8" s="10"/>
      <c r="J8" s="10">
        <v>140</v>
      </c>
    </row>
    <row r="9" spans="1:10" x14ac:dyDescent="0.25">
      <c r="F9" s="353"/>
      <c r="G9" s="44">
        <f>SUM(G1:G8)</f>
        <v>1377</v>
      </c>
      <c r="J9" s="44">
        <f>SUM(J1:J8)</f>
        <v>1120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A302" sqref="A302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63" t="s">
        <v>0</v>
      </c>
      <c r="C1" s="363"/>
      <c r="D1" s="363"/>
      <c r="E1" s="363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60" t="s">
        <v>65</v>
      </c>
      <c r="G24" s="360"/>
      <c r="H24" s="360"/>
      <c r="I24" s="360"/>
      <c r="J24" s="128">
        <f>G23-J22</f>
        <v>0</v>
      </c>
    </row>
    <row r="29" spans="1:10" ht="27" x14ac:dyDescent="0.35">
      <c r="B29" s="363" t="s">
        <v>1</v>
      </c>
      <c r="C29" s="363"/>
      <c r="D29" s="363"/>
      <c r="E29" s="363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60" t="s">
        <v>65</v>
      </c>
      <c r="G52" s="360"/>
      <c r="H52" s="360"/>
      <c r="I52" s="360"/>
      <c r="J52" s="128">
        <f>G51-J50</f>
        <v>17</v>
      </c>
    </row>
    <row r="56" spans="1:10" ht="27" x14ac:dyDescent="0.35">
      <c r="B56" s="363" t="s">
        <v>66</v>
      </c>
      <c r="C56" s="363"/>
      <c r="D56" s="363"/>
      <c r="E56" s="363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29">
        <v>30324220</v>
      </c>
      <c r="G58" s="26">
        <v>150</v>
      </c>
      <c r="H58" s="130"/>
      <c r="I58" s="131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29">
        <v>30324479</v>
      </c>
      <c r="G59" s="132">
        <v>326.52999999999997</v>
      </c>
      <c r="H59" s="130"/>
      <c r="I59" s="131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29">
        <v>30324478</v>
      </c>
      <c r="G60" s="132">
        <v>326.52999999999997</v>
      </c>
      <c r="H60" s="130"/>
      <c r="I60" s="131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3">
        <v>30325116</v>
      </c>
      <c r="G61" s="132">
        <v>346.5</v>
      </c>
      <c r="H61" s="130"/>
      <c r="I61" s="131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3">
        <v>30325061</v>
      </c>
      <c r="G62" s="26">
        <v>116.4</v>
      </c>
      <c r="H62" s="130"/>
      <c r="I62" s="131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60" t="s">
        <v>65</v>
      </c>
      <c r="G79" s="360"/>
      <c r="H79" s="360"/>
      <c r="I79" s="360"/>
      <c r="J79" s="128">
        <f>G78-J77</f>
        <v>88.300400000000081</v>
      </c>
    </row>
    <row r="82" spans="1:10" ht="27" x14ac:dyDescent="0.35">
      <c r="B82" s="363" t="s">
        <v>342</v>
      </c>
      <c r="C82" s="363"/>
      <c r="D82" s="363"/>
      <c r="E82" s="363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29"/>
      <c r="G84" s="26"/>
      <c r="H84" s="130"/>
      <c r="I84" s="131"/>
      <c r="J84" s="26"/>
    </row>
    <row r="85" spans="1:10" x14ac:dyDescent="0.25">
      <c r="A85" s="7"/>
      <c r="B85" s="8"/>
      <c r="C85" s="8"/>
      <c r="D85" s="8"/>
      <c r="E85" s="8"/>
      <c r="F85" s="129"/>
      <c r="G85" s="132"/>
      <c r="H85" s="130"/>
      <c r="I85" s="131"/>
      <c r="J85" s="26"/>
    </row>
    <row r="86" spans="1:10" x14ac:dyDescent="0.25">
      <c r="A86" s="7"/>
      <c r="B86" s="8"/>
      <c r="C86" s="8"/>
      <c r="D86" s="8"/>
      <c r="E86" s="8"/>
      <c r="F86" s="129"/>
      <c r="G86" s="132"/>
      <c r="H86" s="130"/>
      <c r="I86" s="131"/>
      <c r="J86" s="26"/>
    </row>
    <row r="87" spans="1:10" x14ac:dyDescent="0.25">
      <c r="A87" s="7"/>
      <c r="B87" s="8"/>
      <c r="C87" s="8"/>
      <c r="D87" s="8"/>
      <c r="E87" s="8"/>
      <c r="F87" s="133"/>
      <c r="G87" s="132"/>
      <c r="H87" s="130"/>
      <c r="I87" s="131"/>
      <c r="J87" s="26"/>
    </row>
    <row r="88" spans="1:10" x14ac:dyDescent="0.25">
      <c r="A88" s="7"/>
      <c r="B88" s="8"/>
      <c r="C88" s="8"/>
      <c r="D88" s="8"/>
      <c r="E88" s="8"/>
      <c r="F88" s="133"/>
      <c r="G88" s="26"/>
      <c r="H88" s="130"/>
      <c r="I88" s="131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60" t="s">
        <v>65</v>
      </c>
      <c r="G105" s="360"/>
      <c r="H105" s="360"/>
      <c r="I105" s="360"/>
      <c r="J105" s="128">
        <f>G104-J103</f>
        <v>0</v>
      </c>
    </row>
    <row r="108" spans="1:10" ht="27" x14ac:dyDescent="0.35">
      <c r="B108" s="363" t="s">
        <v>191</v>
      </c>
      <c r="C108" s="363"/>
      <c r="D108" s="363"/>
      <c r="E108" s="363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5" t="s">
        <v>72</v>
      </c>
      <c r="F110" s="131">
        <v>30328810</v>
      </c>
      <c r="G110" s="134">
        <v>150</v>
      </c>
      <c r="H110" s="130"/>
      <c r="I110" s="131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5" t="s">
        <v>72</v>
      </c>
      <c r="F111" s="131">
        <v>30328871</v>
      </c>
      <c r="G111" s="90">
        <v>150</v>
      </c>
      <c r="H111" s="130"/>
      <c r="I111" s="131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3">
        <v>30329171</v>
      </c>
      <c r="G112" s="135">
        <v>250</v>
      </c>
      <c r="H112" s="130"/>
      <c r="I112" s="131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2">
        <v>30329228</v>
      </c>
      <c r="G113" s="135">
        <v>150</v>
      </c>
      <c r="H113" s="130"/>
      <c r="I113" s="131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3">
        <v>30329228</v>
      </c>
      <c r="G114" s="136">
        <v>150</v>
      </c>
      <c r="H114" s="130"/>
      <c r="I114" s="131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60" t="s">
        <v>65</v>
      </c>
      <c r="G131" s="360"/>
      <c r="H131" s="360"/>
      <c r="I131" s="360"/>
      <c r="J131" s="128">
        <f>G130-J129</f>
        <v>41.5</v>
      </c>
    </row>
    <row r="136" spans="1:10" ht="27" x14ac:dyDescent="0.35">
      <c r="B136" s="363" t="s">
        <v>344</v>
      </c>
      <c r="C136" s="363"/>
      <c r="D136" s="363"/>
      <c r="E136" s="363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5" t="s">
        <v>72</v>
      </c>
      <c r="F138" s="131">
        <v>30329510</v>
      </c>
      <c r="G138" s="134">
        <v>150</v>
      </c>
      <c r="H138" s="130"/>
      <c r="I138" s="131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5" t="s">
        <v>72</v>
      </c>
      <c r="F139" s="131">
        <v>30330047</v>
      </c>
      <c r="G139" s="90">
        <v>299.25</v>
      </c>
      <c r="H139" s="130"/>
      <c r="I139" s="131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3">
        <v>30330028</v>
      </c>
      <c r="G140" s="135">
        <v>150</v>
      </c>
      <c r="H140" s="130"/>
      <c r="I140" s="131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3"/>
      <c r="G141" s="135"/>
      <c r="H141" s="130"/>
      <c r="I141" s="131"/>
      <c r="J141" s="26"/>
    </row>
    <row r="142" spans="1:10" x14ac:dyDescent="0.25">
      <c r="A142" s="7"/>
      <c r="B142" s="8"/>
      <c r="C142" s="8"/>
      <c r="D142" s="8"/>
      <c r="E142" s="8"/>
      <c r="F142" s="133"/>
      <c r="G142" s="136"/>
      <c r="H142" s="130"/>
      <c r="I142" s="131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60" t="s">
        <v>65</v>
      </c>
      <c r="G159" s="360"/>
      <c r="H159" s="360"/>
      <c r="I159" s="360"/>
      <c r="J159" s="128">
        <f>G158-J157</f>
        <v>-16.74249999999995</v>
      </c>
    </row>
    <row r="162" spans="1:10" ht="27" x14ac:dyDescent="0.35">
      <c r="B162" s="363" t="s">
        <v>120</v>
      </c>
      <c r="C162" s="363"/>
      <c r="D162" s="363"/>
      <c r="E162" s="363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5" t="s">
        <v>72</v>
      </c>
      <c r="F164" s="115">
        <v>30331118</v>
      </c>
      <c r="G164" s="90">
        <v>150</v>
      </c>
      <c r="H164" s="130"/>
      <c r="I164" s="131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5" t="s">
        <v>72</v>
      </c>
      <c r="F165" s="115">
        <v>30331119</v>
      </c>
      <c r="G165" s="90">
        <v>150</v>
      </c>
      <c r="H165" s="130"/>
      <c r="I165" s="131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5">
        <v>30331117</v>
      </c>
      <c r="G166" s="135">
        <v>150</v>
      </c>
      <c r="H166" s="130"/>
      <c r="I166" s="131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2">
        <v>30332838</v>
      </c>
      <c r="G167" s="135">
        <v>351.08</v>
      </c>
      <c r="H167" s="130"/>
      <c r="I167" s="131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3"/>
      <c r="G168" s="136"/>
      <c r="H168" s="130"/>
      <c r="I168" s="131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60" t="s">
        <v>65</v>
      </c>
      <c r="G185" s="360"/>
      <c r="H185" s="360"/>
      <c r="I185" s="360"/>
      <c r="J185" s="128">
        <f>G184-J183</f>
        <v>63.06919999999991</v>
      </c>
    </row>
    <row r="189" spans="1:10" ht="27" x14ac:dyDescent="0.35">
      <c r="B189" s="363" t="s">
        <v>350</v>
      </c>
      <c r="C189" s="363"/>
      <c r="D189" s="363"/>
      <c r="E189" s="363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5" t="s">
        <v>28</v>
      </c>
      <c r="F191">
        <v>30333980</v>
      </c>
      <c r="G191" s="90">
        <v>150</v>
      </c>
      <c r="H191" s="130"/>
      <c r="I191" s="137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5" t="s">
        <v>28</v>
      </c>
      <c r="F192" s="115">
        <v>30333977</v>
      </c>
      <c r="G192" s="90">
        <v>150</v>
      </c>
      <c r="H192" s="130"/>
      <c r="I192" s="137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5" t="s">
        <v>28</v>
      </c>
      <c r="F193" s="115">
        <v>30333978</v>
      </c>
      <c r="G193" s="90">
        <v>150</v>
      </c>
      <c r="H193" s="130"/>
      <c r="I193" s="137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5" t="s">
        <v>28</v>
      </c>
      <c r="F194" s="133">
        <v>30333984</v>
      </c>
      <c r="G194" s="90">
        <v>150</v>
      </c>
      <c r="H194" s="130"/>
      <c r="I194" s="137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5" t="s">
        <v>28</v>
      </c>
      <c r="F195" s="115">
        <v>30333985</v>
      </c>
      <c r="G195" s="90">
        <v>150</v>
      </c>
      <c r="H195" s="130"/>
      <c r="I195" s="137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5" t="s">
        <v>28</v>
      </c>
      <c r="F196" s="23">
        <v>30333979</v>
      </c>
      <c r="G196" s="90">
        <v>150</v>
      </c>
      <c r="H196" s="26"/>
      <c r="I196" s="137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7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60" t="s">
        <v>65</v>
      </c>
      <c r="G212" s="360"/>
      <c r="H212" s="360"/>
      <c r="I212" s="360"/>
      <c r="J212" s="128">
        <f>G211-J210</f>
        <v>127.44249999999988</v>
      </c>
    </row>
    <row r="216" spans="1:10" ht="27" x14ac:dyDescent="0.35">
      <c r="B216" s="363" t="s">
        <v>141</v>
      </c>
      <c r="C216" s="363"/>
      <c r="D216" s="363"/>
      <c r="E216" s="363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5" t="s">
        <v>353</v>
      </c>
      <c r="F218" s="138">
        <v>30334666</v>
      </c>
      <c r="G218" s="90">
        <v>150</v>
      </c>
      <c r="H218" s="130"/>
      <c r="I218" s="139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5" t="s">
        <v>353</v>
      </c>
      <c r="F219" s="120">
        <v>30334668</v>
      </c>
      <c r="G219" s="90">
        <v>150</v>
      </c>
      <c r="H219" s="130"/>
      <c r="I219" s="139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5" t="s">
        <v>353</v>
      </c>
      <c r="F220" s="140">
        <v>30334667</v>
      </c>
      <c r="G220" s="90">
        <v>150</v>
      </c>
      <c r="H220" s="130"/>
      <c r="I220" s="139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5" t="s">
        <v>353</v>
      </c>
      <c r="F221" s="12">
        <v>30334665</v>
      </c>
      <c r="G221" s="90">
        <v>150</v>
      </c>
      <c r="H221" s="130"/>
      <c r="I221" s="139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5" t="s">
        <v>353</v>
      </c>
      <c r="F222" s="141">
        <v>30335148</v>
      </c>
      <c r="G222" s="90">
        <v>150</v>
      </c>
      <c r="H222" s="130"/>
      <c r="I222" s="131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5" t="s">
        <v>356</v>
      </c>
      <c r="F223" s="140">
        <v>30335356</v>
      </c>
      <c r="G223" s="90">
        <v>180</v>
      </c>
      <c r="H223" s="26"/>
      <c r="I223" s="131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1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1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30"/>
      <c r="I226" s="131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60" t="s">
        <v>65</v>
      </c>
      <c r="G239" s="360"/>
      <c r="H239" s="360"/>
      <c r="I239" s="360"/>
      <c r="J239" s="128">
        <f>G238-J237</f>
        <v>118.70000000000005</v>
      </c>
    </row>
    <row r="243" spans="1:11" ht="27" x14ac:dyDescent="0.35">
      <c r="B243" s="363" t="s">
        <v>142</v>
      </c>
      <c r="C243" s="363"/>
      <c r="D243" s="363"/>
      <c r="E243" s="363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5" t="s">
        <v>28</v>
      </c>
      <c r="F245" s="122">
        <v>30336532</v>
      </c>
      <c r="G245" s="90">
        <v>150</v>
      </c>
      <c r="H245" s="130"/>
      <c r="I245" s="131">
        <v>738</v>
      </c>
      <c r="J245" s="136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5" t="s">
        <v>359</v>
      </c>
      <c r="F246" s="115">
        <v>30336880</v>
      </c>
      <c r="G246" s="90">
        <v>493.77</v>
      </c>
      <c r="H246" s="8"/>
      <c r="I246" s="131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40"/>
      <c r="G247" s="90"/>
      <c r="H247" s="130"/>
      <c r="I247" s="131"/>
      <c r="J247" s="136"/>
    </row>
    <row r="248" spans="1:11" x14ac:dyDescent="0.25">
      <c r="A248" s="7"/>
      <c r="B248" s="8"/>
      <c r="C248" s="8"/>
      <c r="D248" s="8"/>
      <c r="E248" s="115"/>
      <c r="F248" s="8"/>
      <c r="G248" s="90"/>
      <c r="H248" s="130"/>
      <c r="I248" s="131"/>
      <c r="J248" s="136"/>
    </row>
    <row r="249" spans="1:11" x14ac:dyDescent="0.25">
      <c r="A249" s="7"/>
      <c r="B249" s="8"/>
      <c r="C249" s="8"/>
      <c r="D249" s="8"/>
      <c r="E249" s="115"/>
      <c r="F249" s="140"/>
      <c r="G249" s="90"/>
      <c r="H249" s="130"/>
      <c r="I249" s="131"/>
      <c r="J249" s="136"/>
    </row>
    <row r="250" spans="1:11" x14ac:dyDescent="0.25">
      <c r="A250" s="7"/>
      <c r="B250" s="8"/>
      <c r="C250" s="8"/>
      <c r="D250" s="8"/>
      <c r="E250" s="115"/>
      <c r="F250" s="140"/>
      <c r="G250" s="90"/>
      <c r="H250" s="26"/>
      <c r="I250" s="26"/>
      <c r="J250" s="136"/>
    </row>
    <row r="251" spans="1:11" x14ac:dyDescent="0.25">
      <c r="A251" s="7"/>
      <c r="B251" s="8"/>
      <c r="C251" s="8"/>
      <c r="D251" s="8"/>
      <c r="E251" s="8"/>
      <c r="F251" s="23"/>
      <c r="G251" s="136"/>
      <c r="H251" s="26"/>
      <c r="I251" s="26"/>
      <c r="J251" s="136"/>
    </row>
    <row r="252" spans="1:11" x14ac:dyDescent="0.25">
      <c r="A252" s="7"/>
      <c r="B252" s="8"/>
      <c r="C252" s="8"/>
      <c r="D252" s="8"/>
      <c r="E252" s="8"/>
      <c r="F252" s="23"/>
      <c r="G252" s="136"/>
      <c r="H252" s="26"/>
      <c r="I252" s="26"/>
      <c r="J252" s="136"/>
    </row>
    <row r="253" spans="1:11" x14ac:dyDescent="0.25">
      <c r="A253" s="7"/>
      <c r="B253" s="8"/>
      <c r="C253" s="8"/>
      <c r="D253" s="8"/>
      <c r="E253" s="8"/>
      <c r="F253" s="23"/>
      <c r="G253" s="136"/>
      <c r="H253" s="26"/>
      <c r="I253" s="26"/>
      <c r="J253" s="136"/>
    </row>
    <row r="254" spans="1:11" x14ac:dyDescent="0.25">
      <c r="A254" s="8"/>
      <c r="B254" s="8"/>
      <c r="C254" s="8"/>
      <c r="D254" s="8"/>
      <c r="E254" s="8"/>
      <c r="F254" s="23"/>
      <c r="G254" s="136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6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6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6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6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6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6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6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60" t="s">
        <v>65</v>
      </c>
      <c r="G266" s="360"/>
      <c r="H266" s="360"/>
      <c r="I266" s="360"/>
      <c r="J266" s="128">
        <f>G265-J264</f>
        <v>7.332300000000032</v>
      </c>
    </row>
    <row r="269" spans="1:10" ht="27" x14ac:dyDescent="0.35">
      <c r="B269" s="363" t="s">
        <v>360</v>
      </c>
      <c r="C269" s="363"/>
      <c r="D269" s="363"/>
      <c r="E269" s="363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5" t="s">
        <v>28</v>
      </c>
      <c r="F271" s="122">
        <v>30338999</v>
      </c>
      <c r="G271" s="90">
        <v>315</v>
      </c>
      <c r="H271" s="130"/>
      <c r="I271" s="131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5" t="s">
        <v>28</v>
      </c>
      <c r="F272" s="115">
        <v>30338999</v>
      </c>
      <c r="G272" s="90">
        <v>346.5</v>
      </c>
      <c r="H272" s="130"/>
      <c r="I272" s="131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5" t="s">
        <v>365</v>
      </c>
      <c r="F273" s="140">
        <v>30339864</v>
      </c>
      <c r="G273" s="90">
        <v>682.48</v>
      </c>
      <c r="H273" s="130"/>
      <c r="I273" s="131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30"/>
      <c r="I274" s="131"/>
      <c r="J274" s="26"/>
    </row>
    <row r="275" spans="1:10" x14ac:dyDescent="0.25">
      <c r="A275" s="7"/>
      <c r="B275" s="8"/>
      <c r="C275" s="8"/>
      <c r="D275" s="8"/>
      <c r="E275" s="115"/>
      <c r="F275" s="140"/>
      <c r="G275" s="90"/>
      <c r="H275" s="130"/>
      <c r="I275" s="131"/>
      <c r="J275" s="26"/>
    </row>
    <row r="276" spans="1:10" x14ac:dyDescent="0.25">
      <c r="A276" s="7"/>
      <c r="B276" s="8"/>
      <c r="C276" s="8"/>
      <c r="D276" s="8"/>
      <c r="E276" s="115"/>
      <c r="F276" s="140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60" t="s">
        <v>65</v>
      </c>
      <c r="G292" s="360"/>
      <c r="H292" s="360"/>
      <c r="I292" s="360"/>
      <c r="J292" s="128">
        <f>G291-J290</f>
        <v>170.54019999999991</v>
      </c>
    </row>
    <row r="296" spans="1:10" ht="27" x14ac:dyDescent="0.35">
      <c r="B296" s="363" t="s">
        <v>276</v>
      </c>
      <c r="C296" s="363"/>
      <c r="D296" s="363"/>
      <c r="E296" s="363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142">
        <v>45279</v>
      </c>
      <c r="B298" s="143" t="s">
        <v>241</v>
      </c>
      <c r="C298" s="143" t="s">
        <v>14</v>
      </c>
      <c r="D298" s="143" t="s">
        <v>351</v>
      </c>
      <c r="E298" s="144" t="s">
        <v>28</v>
      </c>
      <c r="F298" s="145">
        <v>107800</v>
      </c>
      <c r="G298" s="146">
        <v>150</v>
      </c>
      <c r="H298" s="147"/>
      <c r="I298" s="148">
        <v>847</v>
      </c>
      <c r="J298" s="26">
        <v>130</v>
      </c>
    </row>
    <row r="299" spans="1:10" x14ac:dyDescent="0.25">
      <c r="A299" s="149" t="s">
        <v>366</v>
      </c>
      <c r="B299" s="111" t="s">
        <v>17</v>
      </c>
      <c r="C299" s="111" t="s">
        <v>18</v>
      </c>
      <c r="D299" s="111" t="s">
        <v>358</v>
      </c>
      <c r="E299" s="150" t="s">
        <v>28</v>
      </c>
      <c r="F299" s="151">
        <v>30340938</v>
      </c>
      <c r="G299" s="152">
        <v>230</v>
      </c>
      <c r="H299" s="111"/>
      <c r="I299" s="153">
        <v>849</v>
      </c>
      <c r="J299" s="26">
        <v>210</v>
      </c>
    </row>
    <row r="300" spans="1:10" x14ac:dyDescent="0.25">
      <c r="A300" s="15" t="s">
        <v>366</v>
      </c>
      <c r="B300" s="111" t="s">
        <v>135</v>
      </c>
      <c r="C300" s="111" t="s">
        <v>43</v>
      </c>
      <c r="D300" s="111" t="s">
        <v>358</v>
      </c>
      <c r="E300" s="150" t="s">
        <v>28</v>
      </c>
      <c r="F300" s="151">
        <v>30340939</v>
      </c>
      <c r="G300" s="152">
        <v>230</v>
      </c>
      <c r="H300" s="111"/>
      <c r="I300" s="153">
        <v>849</v>
      </c>
      <c r="J300" s="26">
        <v>210</v>
      </c>
    </row>
    <row r="301" spans="1:10" x14ac:dyDescent="0.25">
      <c r="A301" s="154" t="s">
        <v>303</v>
      </c>
      <c r="B301" s="111" t="s">
        <v>42</v>
      </c>
      <c r="C301" s="111" t="s">
        <v>18</v>
      </c>
      <c r="D301" s="111" t="s">
        <v>358</v>
      </c>
      <c r="E301" s="150" t="s">
        <v>28</v>
      </c>
      <c r="F301" s="111">
        <v>30341584</v>
      </c>
      <c r="G301" s="155">
        <v>150</v>
      </c>
      <c r="H301" s="156"/>
      <c r="I301" s="148">
        <v>847</v>
      </c>
      <c r="J301" s="26">
        <v>130</v>
      </c>
    </row>
    <row r="302" spans="1:10" x14ac:dyDescent="0.25">
      <c r="A302" s="7"/>
      <c r="B302" s="8"/>
      <c r="C302" s="8"/>
      <c r="D302" s="8"/>
      <c r="E302" s="115"/>
      <c r="F302" s="140"/>
      <c r="G302" s="90"/>
      <c r="H302" s="130"/>
      <c r="I302" s="131"/>
      <c r="J302" s="26"/>
    </row>
    <row r="303" spans="1:10" x14ac:dyDescent="0.25">
      <c r="A303" s="7"/>
      <c r="B303" s="8"/>
      <c r="C303" s="8"/>
      <c r="D303" s="8"/>
      <c r="E303" s="115"/>
      <c r="F303" s="140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60" t="s">
        <v>65</v>
      </c>
      <c r="G319" s="360"/>
      <c r="H319" s="360"/>
      <c r="I319" s="360"/>
      <c r="J319" s="128">
        <f>G318-J317</f>
        <v>72.399999999999977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63" t="s">
        <v>0</v>
      </c>
      <c r="C1" s="363"/>
      <c r="D1" s="363"/>
      <c r="E1" s="363"/>
      <c r="N1" s="363" t="s">
        <v>1</v>
      </c>
      <c r="O1" s="363"/>
      <c r="P1" s="363"/>
      <c r="Q1" s="363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1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1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1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1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1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1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1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1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60" t="s">
        <v>65</v>
      </c>
      <c r="G24" s="360"/>
      <c r="H24" s="360"/>
      <c r="I24" s="360"/>
      <c r="J24" s="128">
        <f>G23-J22</f>
        <v>43.5</v>
      </c>
      <c r="R24" s="360" t="s">
        <v>65</v>
      </c>
      <c r="S24" s="360"/>
      <c r="T24" s="360"/>
      <c r="U24" s="360"/>
      <c r="V24" s="128">
        <f>S23-V22</f>
        <v>26.100000000000023</v>
      </c>
    </row>
    <row r="29" spans="1:22" ht="27" x14ac:dyDescent="0.35">
      <c r="B29" s="363" t="s">
        <v>66</v>
      </c>
      <c r="C29" s="363"/>
      <c r="D29" s="363"/>
      <c r="E29" s="363"/>
      <c r="N29" s="363" t="s">
        <v>67</v>
      </c>
      <c r="O29" s="363"/>
      <c r="P29" s="363"/>
      <c r="Q29" s="363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1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57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1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58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1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58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1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58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1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58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1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57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1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59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1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1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60" t="s">
        <v>65</v>
      </c>
      <c r="G52" s="360"/>
      <c r="H52" s="360"/>
      <c r="I52" s="360"/>
      <c r="J52" s="128">
        <f>G51-J50</f>
        <v>92.650000000000091</v>
      </c>
      <c r="R52" s="360" t="s">
        <v>65</v>
      </c>
      <c r="S52" s="360"/>
      <c r="T52" s="360"/>
      <c r="U52" s="360"/>
      <c r="V52" s="128">
        <f>S51-V50</f>
        <v>83.200000000000045</v>
      </c>
    </row>
    <row r="57" spans="1:22" ht="27" x14ac:dyDescent="0.35">
      <c r="B57" s="363" t="s">
        <v>191</v>
      </c>
      <c r="C57" s="363"/>
      <c r="D57" s="363"/>
      <c r="E57" s="363"/>
      <c r="N57" s="363" t="s">
        <v>98</v>
      </c>
      <c r="O57" s="363"/>
      <c r="P57" s="363"/>
      <c r="Q57" s="363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1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1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1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1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1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1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1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1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1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60" t="s">
        <v>65</v>
      </c>
      <c r="G80" s="360"/>
      <c r="H80" s="360"/>
      <c r="I80" s="360"/>
      <c r="J80" s="128">
        <f>G79-J78</f>
        <v>69.599999999999909</v>
      </c>
      <c r="R80" s="360" t="s">
        <v>65</v>
      </c>
      <c r="S80" s="360"/>
      <c r="T80" s="360"/>
      <c r="U80" s="360"/>
      <c r="V80" s="128">
        <f>S79-V78</f>
        <v>65.899999999999977</v>
      </c>
    </row>
    <row r="84" spans="1:22" ht="27" x14ac:dyDescent="0.35">
      <c r="B84" s="363" t="s">
        <v>120</v>
      </c>
      <c r="C84" s="363"/>
      <c r="D84" s="363"/>
      <c r="E84" s="363"/>
      <c r="N84" s="363" t="s">
        <v>121</v>
      </c>
      <c r="O84" s="363"/>
      <c r="P84" s="363"/>
      <c r="Q84" s="363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1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59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1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59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1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59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1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59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1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60" t="s">
        <v>65</v>
      </c>
      <c r="G107" s="360"/>
      <c r="H107" s="360"/>
      <c r="I107" s="360"/>
      <c r="J107" s="128">
        <f>G106-J105</f>
        <v>43.5</v>
      </c>
      <c r="R107" s="360" t="s">
        <v>65</v>
      </c>
      <c r="S107" s="360"/>
      <c r="T107" s="360"/>
      <c r="U107" s="360"/>
      <c r="V107" s="128">
        <f>S106-V105</f>
        <v>34.799999999999955</v>
      </c>
    </row>
    <row r="112" spans="1:22" ht="27" x14ac:dyDescent="0.35">
      <c r="B112" s="363" t="s">
        <v>141</v>
      </c>
      <c r="C112" s="363"/>
      <c r="D112" s="363"/>
      <c r="E112" s="363"/>
      <c r="N112" s="363" t="s">
        <v>244</v>
      </c>
      <c r="O112" s="363"/>
      <c r="P112" s="363"/>
      <c r="Q112" s="363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1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59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1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59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1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59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59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59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59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59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59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59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59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60" t="s">
        <v>65</v>
      </c>
      <c r="G135" s="360"/>
      <c r="H135" s="360"/>
      <c r="I135" s="360"/>
      <c r="J135" s="128">
        <f>G134-J133</f>
        <v>17.399999999999977</v>
      </c>
      <c r="R135" s="360" t="s">
        <v>65</v>
      </c>
      <c r="S135" s="360"/>
      <c r="T135" s="360"/>
      <c r="U135" s="360"/>
      <c r="V135" s="128">
        <f>S134-V133</f>
        <v>82.5</v>
      </c>
    </row>
    <row r="141" spans="1:22" ht="27" x14ac:dyDescent="0.35">
      <c r="B141" s="363" t="s">
        <v>146</v>
      </c>
      <c r="C141" s="363"/>
      <c r="D141" s="363"/>
      <c r="E141" s="363"/>
      <c r="N141" s="363" t="s">
        <v>276</v>
      </c>
      <c r="O141" s="363"/>
      <c r="P141" s="363"/>
      <c r="Q141" s="363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60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131">
        <v>838</v>
      </c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60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131">
        <v>838</v>
      </c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60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131">
        <v>838</v>
      </c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60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131">
        <v>838</v>
      </c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60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131">
        <v>838</v>
      </c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60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131">
        <v>838</v>
      </c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60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60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60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60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1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60" t="s">
        <v>65</v>
      </c>
      <c r="G164" s="360"/>
      <c r="H164" s="360"/>
      <c r="I164" s="360"/>
      <c r="J164" s="128">
        <f>G163-J162</f>
        <v>87</v>
      </c>
      <c r="R164" s="360" t="s">
        <v>65</v>
      </c>
      <c r="S164" s="360"/>
      <c r="T164" s="360"/>
      <c r="U164" s="360"/>
      <c r="V164" s="128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8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65" t="s">
        <v>0</v>
      </c>
      <c r="D1" s="365"/>
      <c r="E1" s="365"/>
      <c r="N1" s="365" t="s">
        <v>1</v>
      </c>
      <c r="O1" s="365"/>
      <c r="P1" s="365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61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62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63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64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63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64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63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64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63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64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63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64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63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64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63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64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38">
        <v>8028145674</v>
      </c>
      <c r="R10" s="45">
        <v>175</v>
      </c>
      <c r="S10" s="165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64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65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64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65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64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65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64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65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64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66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64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66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64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66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64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66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67">
        <v>428</v>
      </c>
      <c r="I19" s="45">
        <v>200</v>
      </c>
      <c r="J19" s="168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63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67">
        <v>428</v>
      </c>
      <c r="I20" s="45">
        <v>200</v>
      </c>
      <c r="J20" s="168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63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67">
        <v>428</v>
      </c>
      <c r="I21" s="45">
        <v>150</v>
      </c>
      <c r="J21" s="168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63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67">
        <v>428</v>
      </c>
      <c r="I22" s="45">
        <v>150</v>
      </c>
      <c r="J22" s="168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63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67">
        <v>428</v>
      </c>
      <c r="I23" s="45">
        <v>200</v>
      </c>
      <c r="J23" s="168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63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67">
        <v>428</v>
      </c>
      <c r="I24" s="45">
        <v>150</v>
      </c>
      <c r="J24" s="168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63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67">
        <v>428</v>
      </c>
      <c r="I25" s="45">
        <v>200</v>
      </c>
      <c r="J25" s="168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63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67">
        <v>428</v>
      </c>
      <c r="I26" s="45">
        <v>200</v>
      </c>
      <c r="J26" s="168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67">
        <v>428</v>
      </c>
      <c r="I27" s="45">
        <v>150</v>
      </c>
      <c r="J27" s="168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67">
        <v>428</v>
      </c>
      <c r="I28" s="45">
        <v>150</v>
      </c>
      <c r="J28" s="168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69">
        <v>435</v>
      </c>
      <c r="I29" s="45">
        <v>200</v>
      </c>
      <c r="J29" s="168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69">
        <v>435</v>
      </c>
      <c r="I30" s="45">
        <v>150</v>
      </c>
      <c r="J30" s="168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69">
        <v>435</v>
      </c>
      <c r="I31" s="45">
        <v>200</v>
      </c>
      <c r="J31" s="168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39">
        <v>442</v>
      </c>
      <c r="I32" s="45">
        <v>200</v>
      </c>
      <c r="J32" s="168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39">
        <v>442</v>
      </c>
      <c r="I33" s="45">
        <v>150</v>
      </c>
      <c r="J33" s="168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68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68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68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68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68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68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68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68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68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68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68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68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68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68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68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68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68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68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64" t="s">
        <v>65</v>
      </c>
      <c r="F63" s="364"/>
      <c r="G63" s="364"/>
      <c r="H63" s="364"/>
      <c r="I63" s="128">
        <f>G62-I61</f>
        <v>903.5</v>
      </c>
      <c r="J63" s="170"/>
      <c r="L63" s="8"/>
      <c r="M63" s="8"/>
      <c r="N63" s="8"/>
      <c r="O63" s="8"/>
      <c r="P63" s="364" t="s">
        <v>65</v>
      </c>
      <c r="Q63" s="364"/>
      <c r="R63" s="364"/>
      <c r="S63" s="364"/>
      <c r="T63" s="128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65" t="s">
        <v>66</v>
      </c>
      <c r="D69" s="365"/>
      <c r="E69" s="365"/>
      <c r="N69" s="365" t="s">
        <v>67</v>
      </c>
      <c r="O69" s="365"/>
      <c r="P69" s="365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61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71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1">
        <v>507</v>
      </c>
      <c r="T71" s="26">
        <v>200</v>
      </c>
      <c r="V71" s="131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2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71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1">
        <v>507</v>
      </c>
      <c r="T72" s="26">
        <v>150</v>
      </c>
      <c r="V72" s="131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2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71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1">
        <v>518</v>
      </c>
      <c r="T73" s="26">
        <v>200</v>
      </c>
      <c r="V73" s="131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2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71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1">
        <v>518</v>
      </c>
      <c r="T74" s="26">
        <v>200</v>
      </c>
      <c r="V74" s="131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2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73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60">
        <v>518</v>
      </c>
      <c r="T75" s="45">
        <v>200</v>
      </c>
      <c r="V75" s="131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71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60">
        <v>518</v>
      </c>
      <c r="T76" s="45">
        <v>200</v>
      </c>
      <c r="V76" s="131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71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60">
        <v>518</v>
      </c>
      <c r="T77" s="45">
        <v>150</v>
      </c>
      <c r="V77" s="131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71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60">
        <v>518</v>
      </c>
      <c r="T78" s="45">
        <v>150</v>
      </c>
      <c r="V78" s="131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73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60">
        <v>518</v>
      </c>
      <c r="T79" s="45">
        <v>200</v>
      </c>
      <c r="V79" s="131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73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60">
        <v>518</v>
      </c>
      <c r="T80" s="45">
        <v>200</v>
      </c>
      <c r="V80" s="131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73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60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74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60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73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60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73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60">
        <v>522</v>
      </c>
      <c r="T84" s="45">
        <v>200</v>
      </c>
      <c r="W84" s="366" t="s">
        <v>429</v>
      </c>
      <c r="X84" s="366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73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60">
        <v>522</v>
      </c>
      <c r="T85" s="45">
        <v>200</v>
      </c>
      <c r="W85" s="366"/>
      <c r="X85" s="366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75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60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75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60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76">
        <v>175</v>
      </c>
      <c r="H88" s="45"/>
      <c r="I88" s="45">
        <v>150</v>
      </c>
      <c r="J88" s="177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60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76">
        <v>250</v>
      </c>
      <c r="H89" s="45"/>
      <c r="I89" s="45">
        <v>200</v>
      </c>
      <c r="J89" s="177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60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76">
        <v>175</v>
      </c>
      <c r="H90" s="45"/>
      <c r="I90" s="45">
        <v>150</v>
      </c>
      <c r="J90" s="177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60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76">
        <v>250</v>
      </c>
      <c r="H91" s="45"/>
      <c r="I91" s="45">
        <v>200</v>
      </c>
      <c r="J91" s="177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60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76">
        <v>250</v>
      </c>
      <c r="H92" s="45"/>
      <c r="I92" s="45">
        <v>200</v>
      </c>
      <c r="J92" s="177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60">
        <v>527</v>
      </c>
      <c r="T92" s="45">
        <v>150</v>
      </c>
      <c r="V92" s="1"/>
      <c r="AA92" s="178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76">
        <v>175</v>
      </c>
      <c r="H93" s="45"/>
      <c r="I93" s="45">
        <v>150</v>
      </c>
      <c r="J93" s="177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60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79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60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76">
        <v>175</v>
      </c>
      <c r="H95" s="45"/>
      <c r="I95" s="45">
        <v>150</v>
      </c>
      <c r="J95" s="177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60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68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60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68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60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68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80">
        <v>27183818</v>
      </c>
      <c r="R98" s="45">
        <v>175</v>
      </c>
      <c r="S98" s="160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68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60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68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60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68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60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68"/>
      <c r="L102" s="15"/>
      <c r="M102" s="12"/>
      <c r="N102" s="12"/>
      <c r="O102" s="12"/>
      <c r="P102" s="12"/>
      <c r="Q102" s="12"/>
      <c r="R102" s="45"/>
      <c r="S102" s="160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68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68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68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68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68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68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68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68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68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68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68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68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68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68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68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68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68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64" t="s">
        <v>65</v>
      </c>
      <c r="F131" s="364"/>
      <c r="G131" s="364"/>
      <c r="H131" s="364"/>
      <c r="I131" s="128">
        <f>G130-I129</f>
        <v>606</v>
      </c>
      <c r="J131" s="170"/>
      <c r="L131" s="8"/>
      <c r="M131" s="8"/>
      <c r="N131" s="8"/>
      <c r="O131" s="8"/>
      <c r="P131" s="364" t="s">
        <v>65</v>
      </c>
      <c r="Q131" s="364"/>
      <c r="R131" s="364"/>
      <c r="S131" s="364"/>
      <c r="T131" s="128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65" t="s">
        <v>191</v>
      </c>
      <c r="D137" s="365"/>
      <c r="E137" s="365"/>
      <c r="N137" s="365" t="s">
        <v>98</v>
      </c>
      <c r="O137" s="365"/>
      <c r="P137" s="365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61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1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81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1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82">
        <v>8028575842</v>
      </c>
      <c r="R140" s="26">
        <v>250</v>
      </c>
      <c r="S140" s="181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1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82">
        <v>8028576599</v>
      </c>
      <c r="R141" s="26">
        <v>175</v>
      </c>
      <c r="S141" s="181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1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82">
        <v>8028585389</v>
      </c>
      <c r="R142" s="26">
        <v>250</v>
      </c>
      <c r="S142" s="181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83">
        <v>546</v>
      </c>
      <c r="I143" s="45">
        <v>200</v>
      </c>
      <c r="J143" s="168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82">
        <v>8028585338</v>
      </c>
      <c r="R143" s="45">
        <v>250</v>
      </c>
      <c r="S143" s="181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83">
        <v>546</v>
      </c>
      <c r="I144" s="45">
        <v>200</v>
      </c>
      <c r="J144" s="168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84">
        <v>8058593279</v>
      </c>
      <c r="R144" s="104">
        <v>175</v>
      </c>
      <c r="S144" s="160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83">
        <v>546</v>
      </c>
      <c r="I145" s="45">
        <v>200</v>
      </c>
      <c r="J145" s="168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84">
        <v>8028593197</v>
      </c>
      <c r="R145" s="104">
        <v>250</v>
      </c>
      <c r="S145" s="160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85">
        <v>552</v>
      </c>
      <c r="I146" s="45">
        <v>200</v>
      </c>
      <c r="J146" s="168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84">
        <v>8028593170</v>
      </c>
      <c r="R146" s="104">
        <v>250</v>
      </c>
      <c r="S146" s="160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83">
        <v>546</v>
      </c>
      <c r="I147" s="45">
        <v>200</v>
      </c>
      <c r="J147" s="168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84">
        <v>8028593252</v>
      </c>
      <c r="R147" s="104">
        <v>175</v>
      </c>
      <c r="S147" s="160">
        <v>591</v>
      </c>
      <c r="T147" s="45">
        <v>150</v>
      </c>
      <c r="V147" s="1"/>
      <c r="AB147" s="87"/>
      <c r="AC147" s="186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83">
        <v>546</v>
      </c>
      <c r="I148" s="45">
        <v>200</v>
      </c>
      <c r="J148" s="168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84">
        <v>8028598883</v>
      </c>
      <c r="R148" s="104">
        <v>250</v>
      </c>
      <c r="S148" s="160">
        <v>591</v>
      </c>
      <c r="T148" s="45">
        <v>200</v>
      </c>
      <c r="V148" s="1"/>
      <c r="AB148" s="87"/>
      <c r="AC148" s="187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60">
        <v>552</v>
      </c>
      <c r="I149" s="45">
        <f t="shared" ref="I149:I195" si="0">IF(G149=175,150,IF(G149=250,200,0))</f>
        <v>200</v>
      </c>
      <c r="J149" s="168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84">
        <v>8028598863</v>
      </c>
      <c r="R149" s="104">
        <v>250</v>
      </c>
      <c r="S149" s="160">
        <v>591</v>
      </c>
      <c r="T149" s="45">
        <v>200</v>
      </c>
      <c r="V149" s="1"/>
      <c r="AB149" s="87"/>
      <c r="AC149" s="188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89">
        <v>552</v>
      </c>
      <c r="I150" s="45">
        <f t="shared" si="0"/>
        <v>150</v>
      </c>
      <c r="J150" s="168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84">
        <v>8028598825</v>
      </c>
      <c r="R150" s="104">
        <v>250</v>
      </c>
      <c r="S150" s="160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90" t="s">
        <v>438</v>
      </c>
      <c r="I151" s="45">
        <f t="shared" si="0"/>
        <v>200</v>
      </c>
      <c r="J151" s="168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84">
        <v>8028598936</v>
      </c>
      <c r="R151" s="104">
        <v>175</v>
      </c>
      <c r="S151" s="160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90" t="s">
        <v>439</v>
      </c>
      <c r="I152" s="45">
        <f t="shared" si="0"/>
        <v>200</v>
      </c>
      <c r="J152" s="168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84">
        <v>8028598913</v>
      </c>
      <c r="R152" s="104">
        <v>175</v>
      </c>
      <c r="S152" s="160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90" t="s">
        <v>438</v>
      </c>
      <c r="I153" s="45">
        <f t="shared" si="0"/>
        <v>150</v>
      </c>
      <c r="J153" s="168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84">
        <v>8028598961</v>
      </c>
      <c r="R153" s="104">
        <v>175</v>
      </c>
      <c r="S153" s="160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90" t="s">
        <v>438</v>
      </c>
      <c r="I154" s="45">
        <f t="shared" si="0"/>
        <v>150</v>
      </c>
      <c r="J154" s="168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91">
        <v>8028608674</v>
      </c>
      <c r="R154" s="192">
        <v>250</v>
      </c>
      <c r="S154" s="160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90" t="s">
        <v>438</v>
      </c>
      <c r="I155" s="45">
        <f t="shared" si="0"/>
        <v>150</v>
      </c>
      <c r="J155" s="168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84">
        <v>8028608656</v>
      </c>
      <c r="R155" s="104">
        <v>250</v>
      </c>
      <c r="S155" s="160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90" t="s">
        <v>438</v>
      </c>
      <c r="I156" s="45">
        <f t="shared" si="0"/>
        <v>150</v>
      </c>
      <c r="J156" s="168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84">
        <v>8028608716</v>
      </c>
      <c r="R156" s="104">
        <v>175</v>
      </c>
      <c r="S156" s="160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90" t="s">
        <v>438</v>
      </c>
      <c r="I157" s="45">
        <f t="shared" si="0"/>
        <v>200</v>
      </c>
      <c r="J157" s="168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92">
        <v>250</v>
      </c>
      <c r="S157" s="160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90" t="s">
        <v>438</v>
      </c>
      <c r="I158" s="45">
        <f t="shared" si="0"/>
        <v>150</v>
      </c>
      <c r="J158" s="168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92">
        <v>250</v>
      </c>
      <c r="S158" s="160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90" t="s">
        <v>438</v>
      </c>
      <c r="I159" s="45">
        <f t="shared" si="0"/>
        <v>200</v>
      </c>
      <c r="J159" s="168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92">
        <v>175</v>
      </c>
      <c r="S159" s="160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90" t="s">
        <v>438</v>
      </c>
      <c r="I160" s="45">
        <f t="shared" si="0"/>
        <v>150</v>
      </c>
      <c r="J160" s="168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92">
        <v>250</v>
      </c>
      <c r="S160" s="160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90" t="s">
        <v>438</v>
      </c>
      <c r="I161" s="45">
        <f t="shared" si="0"/>
        <v>150</v>
      </c>
      <c r="J161" s="168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92">
        <v>250</v>
      </c>
      <c r="S161" s="160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90" t="s">
        <v>438</v>
      </c>
      <c r="I162" s="45">
        <f t="shared" si="0"/>
        <v>200</v>
      </c>
      <c r="J162" s="168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92">
        <v>250</v>
      </c>
      <c r="S162" s="160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90" t="s">
        <v>438</v>
      </c>
      <c r="I163" s="45">
        <f t="shared" si="0"/>
        <v>200</v>
      </c>
      <c r="J163" s="168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92">
        <v>175</v>
      </c>
      <c r="S163" s="160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90" t="s">
        <v>438</v>
      </c>
      <c r="I164" s="45">
        <f t="shared" si="0"/>
        <v>200</v>
      </c>
      <c r="J164" s="168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92">
        <v>175</v>
      </c>
      <c r="S164" s="160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90" t="s">
        <v>438</v>
      </c>
      <c r="I165" s="45">
        <f t="shared" si="0"/>
        <v>150</v>
      </c>
      <c r="J165" s="168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92">
        <v>175</v>
      </c>
      <c r="S165" s="160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90" t="s">
        <v>438</v>
      </c>
      <c r="I166" s="45">
        <f t="shared" si="0"/>
        <v>150</v>
      </c>
      <c r="J166" s="168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92">
        <v>250</v>
      </c>
      <c r="S166" s="160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93" t="s">
        <v>441</v>
      </c>
      <c r="I167" s="45">
        <f t="shared" si="0"/>
        <v>200</v>
      </c>
      <c r="J167" s="168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92">
        <v>175</v>
      </c>
      <c r="S167" s="160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93" t="s">
        <v>441</v>
      </c>
      <c r="I168" s="45">
        <f t="shared" si="0"/>
        <v>200</v>
      </c>
      <c r="J168" s="168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92">
        <v>250</v>
      </c>
      <c r="S168" s="160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89"/>
      <c r="I169" s="45">
        <f t="shared" si="0"/>
        <v>0</v>
      </c>
      <c r="J169" s="168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94">
        <v>8028645919</v>
      </c>
      <c r="R169" s="45">
        <v>250</v>
      </c>
      <c r="S169" s="160">
        <v>611</v>
      </c>
      <c r="T169" s="45">
        <f t="shared" ref="T169:T176" si="1">IF(R169=250,200,IF(R169=175,150,0))</f>
        <v>200</v>
      </c>
      <c r="V169" s="1"/>
      <c r="AA169" s="195"/>
      <c r="AB169" s="87"/>
      <c r="AC169" s="187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89"/>
      <c r="I170" s="45">
        <f t="shared" si="0"/>
        <v>0</v>
      </c>
      <c r="J170" s="168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84">
        <v>8028645929</v>
      </c>
      <c r="R170" s="45">
        <v>250</v>
      </c>
      <c r="S170" s="160">
        <v>611</v>
      </c>
      <c r="T170" s="45">
        <f t="shared" si="1"/>
        <v>200</v>
      </c>
      <c r="V170" s="1"/>
      <c r="AA170" s="195"/>
      <c r="AB170" s="87"/>
      <c r="AC170" s="187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89"/>
      <c r="I171" s="45">
        <f t="shared" si="0"/>
        <v>0</v>
      </c>
      <c r="J171" s="168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84">
        <v>8028645935</v>
      </c>
      <c r="R171" s="45">
        <v>175</v>
      </c>
      <c r="S171" s="160">
        <v>611</v>
      </c>
      <c r="T171" s="45">
        <f t="shared" si="1"/>
        <v>150</v>
      </c>
      <c r="V171" s="1"/>
      <c r="AA171" s="195"/>
      <c r="AB171" s="87"/>
      <c r="AC171" s="187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89"/>
      <c r="I172" s="45">
        <f t="shared" si="0"/>
        <v>0</v>
      </c>
      <c r="J172" s="168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84">
        <v>8028645952</v>
      </c>
      <c r="R172" s="45">
        <v>175</v>
      </c>
      <c r="S172" s="160">
        <v>611</v>
      </c>
      <c r="T172" s="45">
        <f t="shared" si="1"/>
        <v>150</v>
      </c>
      <c r="V172" s="1"/>
      <c r="AA172" s="195"/>
      <c r="AB172" s="87"/>
      <c r="AC172" s="187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89"/>
      <c r="I173" s="45">
        <f t="shared" si="0"/>
        <v>0</v>
      </c>
      <c r="J173" s="168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94">
        <v>8028652070</v>
      </c>
      <c r="R173" s="45">
        <v>250</v>
      </c>
      <c r="S173" s="160">
        <v>611</v>
      </c>
      <c r="T173" s="45">
        <f t="shared" si="1"/>
        <v>200</v>
      </c>
      <c r="V173" s="1"/>
      <c r="AA173" s="195"/>
      <c r="AB173" s="87"/>
      <c r="AC173" s="187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89"/>
      <c r="I174" s="45">
        <f t="shared" si="0"/>
        <v>0</v>
      </c>
      <c r="J174" s="168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94">
        <v>8028652089</v>
      </c>
      <c r="R174" s="45">
        <v>175</v>
      </c>
      <c r="S174" s="160">
        <v>611</v>
      </c>
      <c r="T174" s="45">
        <f t="shared" si="1"/>
        <v>150</v>
      </c>
      <c r="V174" s="1"/>
      <c r="AA174" s="195"/>
      <c r="AB174" s="87"/>
      <c r="AC174" s="187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89"/>
      <c r="I175" s="45">
        <f t="shared" si="0"/>
        <v>0</v>
      </c>
      <c r="J175" s="168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94">
        <v>8028652080</v>
      </c>
      <c r="R175" s="45">
        <v>250</v>
      </c>
      <c r="S175" s="160">
        <v>611</v>
      </c>
      <c r="T175" s="45">
        <f t="shared" si="1"/>
        <v>200</v>
      </c>
      <c r="V175" s="1"/>
      <c r="AA175" s="195"/>
      <c r="AB175" s="87"/>
      <c r="AC175" s="187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89"/>
      <c r="I176" s="45">
        <f t="shared" si="0"/>
        <v>0</v>
      </c>
      <c r="J176" s="168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94">
        <v>8028652134</v>
      </c>
      <c r="R176" s="45">
        <v>175</v>
      </c>
      <c r="S176" s="160">
        <v>611</v>
      </c>
      <c r="T176" s="45">
        <f t="shared" si="1"/>
        <v>150</v>
      </c>
      <c r="V176" s="1"/>
      <c r="AA176" s="195"/>
      <c r="AB176" s="87"/>
      <c r="AC176" s="187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89"/>
      <c r="I177" s="45">
        <f t="shared" si="0"/>
        <v>0</v>
      </c>
      <c r="J177" s="168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76">
        <v>175</v>
      </c>
      <c r="S177" s="160">
        <v>621</v>
      </c>
      <c r="T177" s="45">
        <v>140</v>
      </c>
      <c r="U177" s="196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89"/>
      <c r="I178" s="45">
        <f t="shared" si="0"/>
        <v>0</v>
      </c>
      <c r="J178" s="168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76">
        <v>250</v>
      </c>
      <c r="S178" s="160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68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76">
        <v>250</v>
      </c>
      <c r="S179" s="160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68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76">
        <v>250</v>
      </c>
      <c r="S180" s="160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68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68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68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68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68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68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68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64" t="s">
        <v>65</v>
      </c>
      <c r="F199" s="364"/>
      <c r="G199" s="364"/>
      <c r="H199" s="364"/>
      <c r="I199" s="128">
        <f>G198-I197</f>
        <v>956.5</v>
      </c>
      <c r="J199" s="170"/>
      <c r="L199" s="8"/>
      <c r="M199" s="8"/>
      <c r="N199" s="8"/>
      <c r="O199" s="8"/>
      <c r="P199" s="364" t="s">
        <v>65</v>
      </c>
      <c r="Q199" s="364"/>
      <c r="R199" s="364"/>
      <c r="S199" s="364"/>
      <c r="T199" s="128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65" t="s">
        <v>120</v>
      </c>
      <c r="D205" s="365"/>
      <c r="E205" s="365"/>
      <c r="N205" s="365" t="s">
        <v>121</v>
      </c>
      <c r="O205" s="365"/>
      <c r="P205" s="365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61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97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98">
        <v>8028786775</v>
      </c>
      <c r="R207" s="199">
        <v>250</v>
      </c>
      <c r="S207" s="166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97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59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97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1">
        <v>8028799860</v>
      </c>
      <c r="R209" s="26">
        <v>175</v>
      </c>
      <c r="S209" s="159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97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1">
        <v>8028799801</v>
      </c>
      <c r="R210" s="26">
        <v>175</v>
      </c>
      <c r="S210" s="159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97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1">
        <v>8028801595</v>
      </c>
      <c r="R211" s="45">
        <v>175</v>
      </c>
      <c r="S211" s="159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97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1">
        <v>8028801593</v>
      </c>
      <c r="R212" s="45">
        <v>175</v>
      </c>
      <c r="S212" s="159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97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1">
        <v>8028809064</v>
      </c>
      <c r="R213" s="45">
        <v>250</v>
      </c>
      <c r="S213" s="159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97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1">
        <v>8028809053</v>
      </c>
      <c r="R214" s="45">
        <v>250</v>
      </c>
      <c r="S214" s="159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97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1">
        <v>8028809062</v>
      </c>
      <c r="R215" s="45">
        <v>250</v>
      </c>
      <c r="S215" s="159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97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1">
        <v>8028809076</v>
      </c>
      <c r="R216" s="45">
        <v>175</v>
      </c>
      <c r="S216" s="159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97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1">
        <v>8028809079</v>
      </c>
      <c r="R217" s="45">
        <v>175</v>
      </c>
      <c r="S217" s="159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200">
        <v>8028696156</v>
      </c>
      <c r="G218" s="45">
        <v>175</v>
      </c>
      <c r="H218" s="45"/>
      <c r="I218" s="45">
        <f t="shared" si="2"/>
        <v>150</v>
      </c>
      <c r="J218" s="201">
        <v>626</v>
      </c>
      <c r="L218" s="15"/>
      <c r="M218" s="12"/>
      <c r="N218" s="12"/>
      <c r="O218" s="12"/>
      <c r="P218" s="12"/>
      <c r="Q218" s="12"/>
      <c r="R218" s="45"/>
      <c r="S218" s="160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200">
        <v>8028696173</v>
      </c>
      <c r="G219" s="45">
        <v>175</v>
      </c>
      <c r="H219" s="45"/>
      <c r="I219" s="45">
        <f t="shared" si="2"/>
        <v>150</v>
      </c>
      <c r="J219" s="201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1">
        <v>8028818610</v>
      </c>
      <c r="R219" s="45">
        <v>250</v>
      </c>
      <c r="S219" s="159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200">
        <v>8028694816</v>
      </c>
      <c r="G220" s="45">
        <v>250</v>
      </c>
      <c r="H220" s="45"/>
      <c r="I220" s="45">
        <f t="shared" si="2"/>
        <v>200</v>
      </c>
      <c r="J220" s="201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1">
        <v>8028818597</v>
      </c>
      <c r="R220" s="45">
        <v>250</v>
      </c>
      <c r="S220" s="158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201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202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201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202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201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58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201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202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201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202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201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58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201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1">
        <v>8028842652</v>
      </c>
      <c r="R227" s="45">
        <v>250</v>
      </c>
      <c r="S227" s="158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203">
        <v>8028701242</v>
      </c>
      <c r="G228" s="45">
        <v>220</v>
      </c>
      <c r="H228" s="45" t="s">
        <v>449</v>
      </c>
      <c r="I228" s="45">
        <v>190</v>
      </c>
      <c r="J228" s="201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1">
        <v>8028842646</v>
      </c>
      <c r="R228" s="45">
        <v>250</v>
      </c>
      <c r="S228" s="158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201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1">
        <v>8028842655</v>
      </c>
      <c r="R229" s="45">
        <v>235</v>
      </c>
      <c r="S229" s="158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201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1">
        <v>8028842659</v>
      </c>
      <c r="R230" s="45">
        <v>175</v>
      </c>
      <c r="S230" s="158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201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58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201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58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204">
        <v>8028724670</v>
      </c>
      <c r="G233" s="205">
        <v>250</v>
      </c>
      <c r="H233" s="45"/>
      <c r="I233" s="45">
        <v>200</v>
      </c>
      <c r="J233" s="177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1">
        <v>8028848060</v>
      </c>
      <c r="R233" s="45">
        <v>250</v>
      </c>
      <c r="S233" s="158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204">
        <v>8028724679</v>
      </c>
      <c r="G234" s="205">
        <v>250</v>
      </c>
      <c r="H234" s="45"/>
      <c r="I234" s="45">
        <v>200</v>
      </c>
      <c r="J234" s="177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1">
        <v>8028844843</v>
      </c>
      <c r="R234" s="45">
        <v>175</v>
      </c>
      <c r="S234" s="158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204">
        <v>8028726814</v>
      </c>
      <c r="G235" s="205">
        <v>175</v>
      </c>
      <c r="H235" s="45"/>
      <c r="I235" s="45">
        <v>150</v>
      </c>
      <c r="J235" s="177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1">
        <v>8028848043</v>
      </c>
      <c r="R235" s="45">
        <v>175</v>
      </c>
      <c r="S235" s="158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204">
        <v>8028726835</v>
      </c>
      <c r="G236" s="205">
        <v>175</v>
      </c>
      <c r="H236" s="45"/>
      <c r="I236" s="45">
        <v>150</v>
      </c>
      <c r="J236" s="177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1">
        <v>8028848067</v>
      </c>
      <c r="R236" s="45">
        <v>175</v>
      </c>
      <c r="S236" s="158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204">
        <v>8028734593</v>
      </c>
      <c r="G237" s="205">
        <v>250</v>
      </c>
      <c r="H237" s="45"/>
      <c r="I237" s="45">
        <v>200</v>
      </c>
      <c r="J237" s="177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206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204">
        <v>8028734579</v>
      </c>
      <c r="G238" s="205">
        <v>250</v>
      </c>
      <c r="H238" s="45"/>
      <c r="I238" s="45">
        <v>200</v>
      </c>
      <c r="J238" s="177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206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204">
        <v>8028734577</v>
      </c>
      <c r="G239" s="205">
        <v>250</v>
      </c>
      <c r="H239" s="45"/>
      <c r="I239" s="45">
        <v>200</v>
      </c>
      <c r="J239" s="177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206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204">
        <v>8028734603</v>
      </c>
      <c r="G240" s="205">
        <v>175</v>
      </c>
      <c r="H240" s="45"/>
      <c r="I240" s="45">
        <v>150</v>
      </c>
      <c r="J240" s="177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206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204">
        <v>8028743940</v>
      </c>
      <c r="G241" s="205">
        <v>250</v>
      </c>
      <c r="H241" s="45"/>
      <c r="I241" s="45">
        <v>200</v>
      </c>
      <c r="J241" s="207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208">
        <v>754.21</v>
      </c>
      <c r="S241" s="206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204">
        <v>8028743928</v>
      </c>
      <c r="G242" s="205">
        <v>250</v>
      </c>
      <c r="H242" s="45"/>
      <c r="I242" s="45">
        <v>200</v>
      </c>
      <c r="J242" s="207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206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204">
        <v>8028743950</v>
      </c>
      <c r="G243" s="205">
        <v>175</v>
      </c>
      <c r="H243" s="45"/>
      <c r="I243" s="45">
        <v>150</v>
      </c>
      <c r="J243" s="207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206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204">
        <v>8028750496</v>
      </c>
      <c r="G244" s="205">
        <v>250</v>
      </c>
      <c r="H244" s="45"/>
      <c r="I244" s="45">
        <v>200</v>
      </c>
      <c r="J244" s="207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206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204">
        <v>8028750901</v>
      </c>
      <c r="G245" s="205">
        <v>250</v>
      </c>
      <c r="H245" s="45"/>
      <c r="I245" s="45">
        <v>200</v>
      </c>
      <c r="J245" s="207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206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207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206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98">
        <v>8028746912</v>
      </c>
      <c r="G247" s="199">
        <v>250</v>
      </c>
      <c r="H247" s="45"/>
      <c r="I247" s="45">
        <v>220</v>
      </c>
      <c r="J247" s="209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206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98">
        <v>8028746894</v>
      </c>
      <c r="G248" s="199">
        <v>250</v>
      </c>
      <c r="H248" s="45"/>
      <c r="I248" s="45">
        <v>220</v>
      </c>
      <c r="J248" s="209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206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98">
        <v>8028746890</v>
      </c>
      <c r="G249" s="199">
        <v>250</v>
      </c>
      <c r="H249" s="45"/>
      <c r="I249" s="45">
        <v>220</v>
      </c>
      <c r="J249" s="209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206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210">
        <v>8028746898</v>
      </c>
      <c r="G250" s="211">
        <v>250</v>
      </c>
      <c r="H250" s="45"/>
      <c r="I250" s="45">
        <v>220</v>
      </c>
      <c r="J250" s="209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206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98">
        <v>8028751507</v>
      </c>
      <c r="G251" s="199">
        <v>175</v>
      </c>
      <c r="H251" s="45"/>
      <c r="I251" s="45">
        <v>150</v>
      </c>
      <c r="J251" s="209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206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98">
        <v>8028751512</v>
      </c>
      <c r="G252" s="199">
        <v>175</v>
      </c>
      <c r="H252" s="45"/>
      <c r="I252" s="45">
        <v>150</v>
      </c>
      <c r="J252" s="209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206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98">
        <v>8028757052</v>
      </c>
      <c r="G253" s="199">
        <v>639.62</v>
      </c>
      <c r="H253" s="45"/>
      <c r="I253" s="45">
        <v>625</v>
      </c>
      <c r="J253" s="209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206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212">
        <v>8028756458</v>
      </c>
      <c r="G254" s="213">
        <v>642.41</v>
      </c>
      <c r="H254" s="45"/>
      <c r="I254" s="45">
        <v>625</v>
      </c>
      <c r="J254" s="209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206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214">
        <v>8028758461</v>
      </c>
      <c r="G255" s="199">
        <v>639.62</v>
      </c>
      <c r="H255" s="45"/>
      <c r="I255" s="45">
        <v>625</v>
      </c>
      <c r="J255" s="209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206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98">
        <v>8028760678</v>
      </c>
      <c r="G256" s="199">
        <v>250</v>
      </c>
      <c r="H256" s="26"/>
      <c r="I256" s="26">
        <v>200</v>
      </c>
      <c r="J256" s="209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206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98">
        <v>8028756044</v>
      </c>
      <c r="G257" s="199">
        <v>175</v>
      </c>
      <c r="H257" s="26"/>
      <c r="I257" s="26">
        <v>150</v>
      </c>
      <c r="J257" s="209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206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215">
        <v>8028763142</v>
      </c>
      <c r="G258" s="213">
        <v>346.54</v>
      </c>
      <c r="H258" s="26"/>
      <c r="I258" s="26">
        <v>300</v>
      </c>
      <c r="J258" s="209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206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214">
        <v>8028758611</v>
      </c>
      <c r="G259" s="199">
        <v>634.72</v>
      </c>
      <c r="H259" s="26"/>
      <c r="I259" s="26">
        <v>620</v>
      </c>
      <c r="J259" s="209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206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214">
        <v>8028758613</v>
      </c>
      <c r="G260" s="199">
        <v>634.72</v>
      </c>
      <c r="H260" s="26"/>
      <c r="I260" s="26">
        <v>620</v>
      </c>
      <c r="J260" s="209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206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214">
        <v>8028753546</v>
      </c>
      <c r="G261" s="199">
        <v>471.59</v>
      </c>
      <c r="H261" s="26"/>
      <c r="I261" s="26">
        <v>450</v>
      </c>
      <c r="J261" s="209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206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214">
        <v>8028753553</v>
      </c>
      <c r="G262" s="199">
        <v>439.58</v>
      </c>
      <c r="H262" s="26"/>
      <c r="I262" s="26">
        <v>420</v>
      </c>
      <c r="J262" s="209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206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16">
        <v>27996021</v>
      </c>
      <c r="G263" s="199">
        <v>640.13</v>
      </c>
      <c r="H263" s="26"/>
      <c r="I263" s="26">
        <v>630</v>
      </c>
      <c r="J263" s="209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206">
        <v>679</v>
      </c>
      <c r="T263" s="45">
        <v>150</v>
      </c>
    </row>
    <row r="264" spans="1:29" s="172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17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206">
        <v>679</v>
      </c>
      <c r="T264" s="45">
        <v>150</v>
      </c>
      <c r="U264" s="138"/>
      <c r="V264" s="138"/>
      <c r="W264" s="138"/>
      <c r="X264" s="138"/>
      <c r="Y264" s="138"/>
      <c r="Z264" s="138"/>
      <c r="AA264" s="138"/>
      <c r="AB264" s="138"/>
      <c r="AC264" s="138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18">
        <v>8028769747</v>
      </c>
      <c r="G265" s="199">
        <v>250</v>
      </c>
      <c r="H265" s="26"/>
      <c r="I265" s="26">
        <v>220</v>
      </c>
      <c r="J265" s="209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206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18">
        <v>8028771580</v>
      </c>
      <c r="G266" s="199">
        <v>175</v>
      </c>
      <c r="H266" s="26"/>
      <c r="I266" s="26">
        <v>150</v>
      </c>
      <c r="J266" s="209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18">
        <v>8028771527</v>
      </c>
      <c r="G267" s="199">
        <v>250</v>
      </c>
      <c r="H267" s="26"/>
      <c r="I267" s="26">
        <v>200</v>
      </c>
      <c r="J267" s="209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95" t="s">
        <v>14</v>
      </c>
      <c r="D268" s="8" t="s">
        <v>411</v>
      </c>
      <c r="E268" s="8" t="s">
        <v>72</v>
      </c>
      <c r="F268" s="218">
        <v>8028771535</v>
      </c>
      <c r="G268" s="199">
        <v>250</v>
      </c>
      <c r="H268" s="26"/>
      <c r="I268" s="26">
        <v>200</v>
      </c>
      <c r="J268" s="209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18">
        <v>8028769749</v>
      </c>
      <c r="G269" s="199">
        <v>250</v>
      </c>
      <c r="H269" s="26"/>
      <c r="I269" s="26">
        <v>220</v>
      </c>
      <c r="J269" s="209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19">
        <v>45135</v>
      </c>
      <c r="B270" s="220" t="s">
        <v>113</v>
      </c>
      <c r="C270" s="220" t="s">
        <v>32</v>
      </c>
      <c r="D270" s="220" t="s">
        <v>411</v>
      </c>
      <c r="E270" s="220" t="s">
        <v>457</v>
      </c>
      <c r="F270" s="218">
        <v>8028766671</v>
      </c>
      <c r="G270" s="221">
        <v>319.7</v>
      </c>
      <c r="H270" s="222"/>
      <c r="I270" s="222">
        <v>300</v>
      </c>
      <c r="J270" s="209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18">
        <v>8028779553</v>
      </c>
      <c r="G271" s="199">
        <v>175</v>
      </c>
      <c r="H271" s="26"/>
      <c r="I271" s="26">
        <v>150</v>
      </c>
      <c r="J271" s="209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18">
        <v>8028779512</v>
      </c>
      <c r="G272" s="199">
        <v>250</v>
      </c>
      <c r="H272" s="26"/>
      <c r="I272" s="26">
        <v>200</v>
      </c>
      <c r="J272" s="209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23">
        <v>8028779544</v>
      </c>
      <c r="G273" s="213">
        <v>175</v>
      </c>
      <c r="H273" s="26"/>
      <c r="I273" s="26">
        <v>150</v>
      </c>
      <c r="J273" s="209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18">
        <v>8028779530</v>
      </c>
      <c r="G274" s="199">
        <v>300</v>
      </c>
      <c r="H274" s="26"/>
      <c r="I274" s="26">
        <v>200</v>
      </c>
      <c r="J274" s="209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64" t="s">
        <v>65</v>
      </c>
      <c r="F279" s="364"/>
      <c r="G279" s="364"/>
      <c r="H279" s="364"/>
      <c r="I279" s="128">
        <f>G278-I277</f>
        <v>1925.099000000002</v>
      </c>
      <c r="J279" s="170"/>
      <c r="L279" s="8"/>
      <c r="M279" s="8"/>
      <c r="N279" s="8"/>
      <c r="O279" s="8"/>
      <c r="P279" s="364" t="s">
        <v>65</v>
      </c>
      <c r="Q279" s="364"/>
      <c r="R279" s="364"/>
      <c r="S279" s="364"/>
      <c r="T279" s="128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65" t="s">
        <v>141</v>
      </c>
      <c r="D287" s="365"/>
      <c r="E287" s="365"/>
      <c r="N287" s="365" t="s">
        <v>244</v>
      </c>
      <c r="O287" s="365"/>
      <c r="P287" s="365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61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84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7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84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7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84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7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7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68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7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68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7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68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7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68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7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68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7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92">
        <v>853.13</v>
      </c>
      <c r="H298" s="45"/>
      <c r="I298" s="45">
        <v>830</v>
      </c>
      <c r="J298" s="168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7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68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7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68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58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68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24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68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7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68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7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25">
        <v>8028916889</v>
      </c>
      <c r="G304" s="192">
        <v>627.03</v>
      </c>
      <c r="H304" s="45"/>
      <c r="I304" s="45">
        <v>615</v>
      </c>
      <c r="J304" s="168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24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25">
        <v>8028916733</v>
      </c>
      <c r="G305" s="192">
        <v>608.80999999999995</v>
      </c>
      <c r="H305" s="45"/>
      <c r="I305" s="45">
        <v>605.25</v>
      </c>
      <c r="J305" s="168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26">
        <v>8029045437</v>
      </c>
      <c r="R305" s="45">
        <v>250</v>
      </c>
      <c r="S305" s="224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25">
        <v>8028920640</v>
      </c>
      <c r="G306" s="192">
        <v>250</v>
      </c>
      <c r="H306" s="45"/>
      <c r="I306" s="45">
        <v>200</v>
      </c>
      <c r="J306" s="168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40">
        <v>8029055045</v>
      </c>
      <c r="R306" s="156">
        <v>250</v>
      </c>
      <c r="S306" s="224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25">
        <v>8028920609</v>
      </c>
      <c r="G307" s="192">
        <v>250</v>
      </c>
      <c r="H307" s="45"/>
      <c r="I307" s="45">
        <v>200</v>
      </c>
      <c r="J307" s="168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1">
        <v>8029055037</v>
      </c>
      <c r="R307" s="156">
        <v>250</v>
      </c>
      <c r="S307" s="224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25">
        <v>8028920679</v>
      </c>
      <c r="G308" s="192">
        <v>175</v>
      </c>
      <c r="H308" s="45"/>
      <c r="I308" s="45">
        <v>150</v>
      </c>
      <c r="J308" s="168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1">
        <v>8029055030</v>
      </c>
      <c r="R308" s="156">
        <v>250</v>
      </c>
      <c r="S308" s="224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25">
        <v>8028920672</v>
      </c>
      <c r="G309" s="192">
        <v>250</v>
      </c>
      <c r="H309" s="45"/>
      <c r="I309" s="45">
        <v>150</v>
      </c>
      <c r="J309" s="168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1">
        <v>8029055064</v>
      </c>
      <c r="R309" s="156">
        <v>225</v>
      </c>
      <c r="S309" s="224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60">
        <v>703</v>
      </c>
      <c r="I310" s="45">
        <v>90</v>
      </c>
      <c r="J310" s="168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27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60">
        <v>703</v>
      </c>
      <c r="I311" s="45">
        <v>90</v>
      </c>
      <c r="J311" s="168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27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60">
        <v>703</v>
      </c>
      <c r="I312" s="45">
        <v>150</v>
      </c>
      <c r="J312" s="168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27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28">
        <v>8028921572</v>
      </c>
      <c r="G313" s="192">
        <v>283.95999999999998</v>
      </c>
      <c r="H313" s="160"/>
      <c r="I313" s="45">
        <v>260</v>
      </c>
      <c r="J313" s="168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27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92">
        <v>235</v>
      </c>
      <c r="H314" s="160"/>
      <c r="I314" s="45">
        <v>215</v>
      </c>
      <c r="J314" s="168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27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60">
        <v>703</v>
      </c>
      <c r="I315" s="45">
        <v>90</v>
      </c>
      <c r="J315" s="168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27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60">
        <v>703</v>
      </c>
      <c r="I316" s="45">
        <v>90</v>
      </c>
      <c r="J316" s="168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27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60">
        <v>703</v>
      </c>
      <c r="I317" s="45">
        <v>90</v>
      </c>
      <c r="J317" s="168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27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60">
        <v>703</v>
      </c>
      <c r="I318" s="45">
        <v>90</v>
      </c>
      <c r="J318" s="168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58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60">
        <v>703</v>
      </c>
      <c r="I319" s="45">
        <v>90</v>
      </c>
      <c r="J319" s="168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27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60">
        <v>703</v>
      </c>
      <c r="I320" s="45">
        <v>90</v>
      </c>
      <c r="J320" s="168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27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92">
        <v>175</v>
      </c>
      <c r="H321" s="160"/>
      <c r="I321" s="45">
        <v>150</v>
      </c>
      <c r="J321" s="168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27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92">
        <v>250</v>
      </c>
      <c r="H322" s="160"/>
      <c r="I322" s="45">
        <v>200</v>
      </c>
      <c r="J322" s="168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27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60">
        <v>703</v>
      </c>
      <c r="I323" s="45">
        <v>90</v>
      </c>
      <c r="J323" s="168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27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60">
        <v>703</v>
      </c>
      <c r="I324" s="45">
        <v>90</v>
      </c>
      <c r="J324" s="168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27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60">
        <v>703</v>
      </c>
      <c r="I325" s="45">
        <v>90</v>
      </c>
      <c r="J325" s="168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27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60">
        <v>703</v>
      </c>
      <c r="I326" s="45">
        <v>90</v>
      </c>
      <c r="J326" s="168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27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92">
        <v>250</v>
      </c>
      <c r="H327" s="160"/>
      <c r="I327" s="45">
        <v>200</v>
      </c>
      <c r="J327" s="168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27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29">
        <v>704</v>
      </c>
      <c r="I328" s="45">
        <v>200</v>
      </c>
      <c r="J328" s="168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27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29">
        <v>704</v>
      </c>
      <c r="I329" s="45">
        <v>200</v>
      </c>
      <c r="J329" s="168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27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29">
        <v>704</v>
      </c>
      <c r="I330" s="45">
        <v>200</v>
      </c>
      <c r="J330" s="168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27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29">
        <v>704</v>
      </c>
      <c r="I331" s="45">
        <v>150</v>
      </c>
      <c r="J331" s="168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27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29">
        <v>704</v>
      </c>
      <c r="I332" s="45">
        <v>150</v>
      </c>
      <c r="J332" s="168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27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29">
        <v>704</v>
      </c>
      <c r="I333" s="45">
        <v>150</v>
      </c>
      <c r="J333" s="168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27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1">
        <v>8028955402</v>
      </c>
      <c r="G334" s="45">
        <v>250</v>
      </c>
      <c r="H334" s="229">
        <v>704</v>
      </c>
      <c r="I334" s="45">
        <v>200</v>
      </c>
      <c r="J334" s="168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29">
        <v>704</v>
      </c>
      <c r="I335" s="45">
        <v>200</v>
      </c>
      <c r="J335" s="168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38">
        <v>8028965489</v>
      </c>
      <c r="G336" s="45">
        <v>250</v>
      </c>
      <c r="H336" s="230">
        <v>715</v>
      </c>
      <c r="I336" s="45">
        <v>200</v>
      </c>
      <c r="J336" s="168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31">
        <v>8028972126</v>
      </c>
      <c r="G337" s="45">
        <v>250</v>
      </c>
      <c r="H337" s="230">
        <v>715</v>
      </c>
      <c r="I337" s="45">
        <v>200</v>
      </c>
      <c r="J337" s="168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200">
        <v>8028972066</v>
      </c>
      <c r="G338" s="45">
        <v>250</v>
      </c>
      <c r="H338" s="230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30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200">
        <v>8028972138</v>
      </c>
      <c r="G340" s="45">
        <v>175</v>
      </c>
      <c r="H340" s="230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30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30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7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30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7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30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30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30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30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7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30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30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30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30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1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64" t="s">
        <v>65</v>
      </c>
      <c r="F361" s="364"/>
      <c r="G361" s="364"/>
      <c r="H361" s="364"/>
      <c r="I361" s="128">
        <f>G360-I359</f>
        <v>1553.4781999999977</v>
      </c>
      <c r="J361" s="170"/>
      <c r="L361" s="8"/>
      <c r="M361" s="8"/>
      <c r="N361" s="8"/>
      <c r="O361" s="8"/>
      <c r="P361" s="364" t="s">
        <v>65</v>
      </c>
      <c r="Q361" s="364"/>
      <c r="R361" s="364"/>
      <c r="S361" s="364"/>
      <c r="T361" s="128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65" t="s">
        <v>146</v>
      </c>
      <c r="D370" s="365"/>
      <c r="E370" s="365"/>
      <c r="N370" s="365" t="s">
        <v>276</v>
      </c>
      <c r="O370" s="365"/>
      <c r="P370" s="365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61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27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32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27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32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58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32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58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32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58">
        <v>763</v>
      </c>
      <c r="I376" s="45">
        <v>150</v>
      </c>
      <c r="J376" s="168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32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58">
        <v>763</v>
      </c>
      <c r="I377" s="45">
        <v>200</v>
      </c>
      <c r="J377" s="168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32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58">
        <v>763</v>
      </c>
      <c r="I378" s="45">
        <v>200</v>
      </c>
      <c r="J378" s="168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32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58">
        <v>763</v>
      </c>
      <c r="I379" s="45">
        <v>200</v>
      </c>
      <c r="J379" s="168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63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58">
        <v>763</v>
      </c>
      <c r="I380" s="45">
        <v>200</v>
      </c>
      <c r="J380" s="168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63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58">
        <v>763</v>
      </c>
      <c r="I381" s="45">
        <v>200</v>
      </c>
      <c r="J381" s="168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63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33">
        <v>769</v>
      </c>
      <c r="I382" s="45">
        <v>200</v>
      </c>
      <c r="J382" s="168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63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33">
        <v>769</v>
      </c>
      <c r="I383" s="45">
        <v>200</v>
      </c>
      <c r="J383" s="168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63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33">
        <v>769</v>
      </c>
      <c r="I384" s="45">
        <v>200</v>
      </c>
      <c r="J384" s="168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63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33">
        <v>769</v>
      </c>
      <c r="I385" s="45">
        <v>200</v>
      </c>
      <c r="J385" s="168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63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33">
        <v>769</v>
      </c>
      <c r="I386" s="45">
        <v>150</v>
      </c>
      <c r="J386" s="168"/>
      <c r="K386" s="138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63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33">
        <v>769</v>
      </c>
      <c r="I387" s="45">
        <v>150</v>
      </c>
      <c r="J387" s="168"/>
      <c r="K387" s="138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7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33">
        <v>769</v>
      </c>
      <c r="I388" s="45">
        <v>650</v>
      </c>
      <c r="J388" s="168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7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33">
        <v>769</v>
      </c>
      <c r="I389" s="45">
        <v>200</v>
      </c>
      <c r="J389" s="168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63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7">
        <v>777</v>
      </c>
      <c r="I390" s="45">
        <v>200</v>
      </c>
      <c r="J390" s="168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63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33">
        <v>769</v>
      </c>
      <c r="I391" s="45">
        <v>200</v>
      </c>
      <c r="J391" s="168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63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7">
        <v>777</v>
      </c>
      <c r="I392" s="45">
        <v>200</v>
      </c>
      <c r="J392" s="168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63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7">
        <v>777</v>
      </c>
      <c r="I393" s="45">
        <v>200</v>
      </c>
      <c r="J393" s="168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63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7">
        <v>777</v>
      </c>
      <c r="I394" s="45">
        <v>200</v>
      </c>
      <c r="J394" s="168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7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7">
        <v>777</v>
      </c>
      <c r="I395" s="45">
        <v>200</v>
      </c>
      <c r="J395" s="168"/>
      <c r="K395" s="138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7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7">
        <v>777</v>
      </c>
      <c r="I396" s="45">
        <v>200</v>
      </c>
      <c r="J396" s="168"/>
      <c r="K396" s="138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12">
        <v>8029280879</v>
      </c>
      <c r="R396" s="45">
        <v>250</v>
      </c>
      <c r="S396" s="234">
        <v>837</v>
      </c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7">
        <v>777</v>
      </c>
      <c r="I397" s="45">
        <v>200</v>
      </c>
      <c r="J397" s="168"/>
      <c r="K397" s="138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12">
        <v>8029280863</v>
      </c>
      <c r="R397" s="45">
        <v>250</v>
      </c>
      <c r="S397" s="234">
        <v>837</v>
      </c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7">
        <v>777</v>
      </c>
      <c r="I398" s="45">
        <v>150</v>
      </c>
      <c r="J398" s="168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12">
        <v>8029281003</v>
      </c>
      <c r="R398" s="45">
        <v>175</v>
      </c>
      <c r="S398" s="234">
        <v>837</v>
      </c>
      <c r="T398" s="45">
        <v>150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7">
        <v>777</v>
      </c>
      <c r="I399" s="45">
        <v>150</v>
      </c>
      <c r="J399" s="168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12">
        <v>8029280914</v>
      </c>
      <c r="R399" s="45">
        <v>250</v>
      </c>
      <c r="S399" s="234">
        <v>837</v>
      </c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7">
        <v>777</v>
      </c>
      <c r="I400" s="45">
        <v>150</v>
      </c>
      <c r="J400" s="168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12">
        <v>8029282377</v>
      </c>
      <c r="R400" s="45">
        <v>175</v>
      </c>
      <c r="S400" s="234">
        <v>837</v>
      </c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7">
        <v>777</v>
      </c>
      <c r="I401" s="45">
        <v>150</v>
      </c>
      <c r="J401" s="168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12">
        <v>8029282376</v>
      </c>
      <c r="R401" s="45">
        <v>175</v>
      </c>
      <c r="S401" s="234">
        <v>837</v>
      </c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7">
        <v>777</v>
      </c>
      <c r="I402" s="45">
        <v>300</v>
      </c>
      <c r="J402" s="168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12">
        <v>8029292175</v>
      </c>
      <c r="R402" s="45">
        <v>250</v>
      </c>
      <c r="S402" s="234">
        <v>837</v>
      </c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7">
        <v>777</v>
      </c>
      <c r="I403" s="45">
        <v>270</v>
      </c>
      <c r="J403" s="168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12">
        <v>8029292204</v>
      </c>
      <c r="R403" s="45">
        <v>250</v>
      </c>
      <c r="S403" s="234">
        <v>837</v>
      </c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7">
        <v>777</v>
      </c>
      <c r="I404" s="45">
        <v>150</v>
      </c>
      <c r="J404" s="168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12">
        <v>8029292187</v>
      </c>
      <c r="R404" s="45">
        <v>250</v>
      </c>
      <c r="S404" s="234">
        <v>837</v>
      </c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7">
        <v>777</v>
      </c>
      <c r="I405" s="45">
        <v>200</v>
      </c>
      <c r="J405" s="168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12">
        <v>8029292198</v>
      </c>
      <c r="R405" s="45">
        <v>250</v>
      </c>
      <c r="S405" s="234">
        <v>837</v>
      </c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7">
        <v>777</v>
      </c>
      <c r="I406" s="45">
        <v>150</v>
      </c>
      <c r="J406" s="168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12">
        <v>8029302900</v>
      </c>
      <c r="R406" s="45">
        <v>250</v>
      </c>
      <c r="S406" s="234">
        <v>837</v>
      </c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7">
        <v>777</v>
      </c>
      <c r="I407" s="45">
        <v>200</v>
      </c>
      <c r="J407" s="168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12">
        <v>8029302893</v>
      </c>
      <c r="R407" s="45">
        <v>250</v>
      </c>
      <c r="S407" s="234">
        <v>837</v>
      </c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39">
        <v>790</v>
      </c>
      <c r="I408" s="45">
        <v>200</v>
      </c>
      <c r="J408" s="168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12">
        <v>8029302870</v>
      </c>
      <c r="R408" s="45">
        <v>250</v>
      </c>
      <c r="S408" s="234">
        <v>837</v>
      </c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205">
        <v>175</v>
      </c>
      <c r="H409" s="139">
        <v>790</v>
      </c>
      <c r="I409" s="45">
        <v>150</v>
      </c>
      <c r="J409" s="168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12">
        <v>8029302851</v>
      </c>
      <c r="R409" s="45">
        <v>175</v>
      </c>
      <c r="S409" s="234">
        <v>837</v>
      </c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39">
        <v>790</v>
      </c>
      <c r="I410" s="45">
        <v>150</v>
      </c>
      <c r="J410" s="168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12">
        <v>8029305331</v>
      </c>
      <c r="R410" s="45">
        <v>264.10000000000002</v>
      </c>
      <c r="S410" s="234">
        <v>837</v>
      </c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39">
        <v>790</v>
      </c>
      <c r="I411" s="45">
        <v>250</v>
      </c>
      <c r="J411" s="168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12">
        <v>8029305334</v>
      </c>
      <c r="R411" s="45">
        <v>175</v>
      </c>
      <c r="S411" s="234">
        <v>837</v>
      </c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39">
        <v>790</v>
      </c>
      <c r="I412" s="45">
        <v>200</v>
      </c>
      <c r="J412" s="168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12">
        <v>8029305332</v>
      </c>
      <c r="R412" s="45">
        <v>175</v>
      </c>
      <c r="S412" s="234">
        <v>837</v>
      </c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39">
        <v>790</v>
      </c>
      <c r="I413" s="45">
        <v>200</v>
      </c>
      <c r="J413" s="168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12">
        <v>8029309765</v>
      </c>
      <c r="R413" s="45">
        <v>250</v>
      </c>
      <c r="S413" s="234">
        <v>837</v>
      </c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39">
        <v>790</v>
      </c>
      <c r="I414" s="45">
        <v>150</v>
      </c>
      <c r="J414" s="168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12">
        <v>8029312192</v>
      </c>
      <c r="R414" s="45">
        <v>250</v>
      </c>
      <c r="S414" s="234">
        <v>837</v>
      </c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39">
        <v>790</v>
      </c>
      <c r="I415" s="45">
        <v>150</v>
      </c>
      <c r="J415" s="168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12">
        <v>8029312198</v>
      </c>
      <c r="R415" s="45">
        <v>175</v>
      </c>
      <c r="S415" s="234">
        <v>837</v>
      </c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39">
        <v>790</v>
      </c>
      <c r="I416" s="45">
        <v>870</v>
      </c>
      <c r="J416" s="168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12">
        <v>8029312200</v>
      </c>
      <c r="R416" s="45">
        <v>175</v>
      </c>
      <c r="S416" s="234">
        <v>837</v>
      </c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39">
        <v>790</v>
      </c>
      <c r="I417" s="45">
        <v>870</v>
      </c>
      <c r="J417" s="168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12">
        <v>8029315043</v>
      </c>
      <c r="R417" s="45">
        <v>228.35</v>
      </c>
      <c r="S417" s="234">
        <v>837</v>
      </c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39">
        <v>790</v>
      </c>
      <c r="I418" s="45">
        <v>600</v>
      </c>
      <c r="J418" s="168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12">
        <v>8029316638</v>
      </c>
      <c r="R418" s="45">
        <v>175</v>
      </c>
      <c r="S418" s="234">
        <v>837</v>
      </c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39">
        <v>790</v>
      </c>
      <c r="I419" s="45">
        <v>600</v>
      </c>
      <c r="J419" s="168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12">
        <v>8029316688</v>
      </c>
      <c r="R419" s="45">
        <v>175</v>
      </c>
      <c r="S419" s="234">
        <v>837</v>
      </c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39">
        <v>790</v>
      </c>
      <c r="I420" s="45">
        <v>150</v>
      </c>
      <c r="J420" s="168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12">
        <v>8029316642</v>
      </c>
      <c r="R420" s="45">
        <v>175</v>
      </c>
      <c r="S420" s="234">
        <v>837</v>
      </c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39">
        <v>790</v>
      </c>
      <c r="I421" s="26">
        <v>255</v>
      </c>
      <c r="J421" s="87"/>
      <c r="L421" s="7"/>
      <c r="M421" s="8"/>
      <c r="N421" s="8"/>
      <c r="O421" s="8"/>
      <c r="P421" s="8"/>
      <c r="Q421" s="111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39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39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39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39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39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11631.28</v>
      </c>
      <c r="S431" s="26"/>
      <c r="T431" s="28">
        <f>SUM(T372:T430)</f>
        <v>9640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11282.3416</v>
      </c>
      <c r="S432" s="26"/>
      <c r="T432" s="26"/>
    </row>
    <row r="433" spans="1:20" x14ac:dyDescent="0.25">
      <c r="A433" s="8"/>
      <c r="B433" s="8"/>
      <c r="C433" s="8"/>
      <c r="D433" s="8"/>
      <c r="E433" s="364" t="s">
        <v>65</v>
      </c>
      <c r="F433" s="364"/>
      <c r="G433" s="364"/>
      <c r="H433" s="364"/>
      <c r="I433" s="128">
        <f>G432-I431</f>
        <v>1755.1478999999999</v>
      </c>
      <c r="J433" s="170"/>
      <c r="L433" s="8"/>
      <c r="M433" s="8"/>
      <c r="N433" s="8"/>
      <c r="O433" s="8"/>
      <c r="P433" s="364" t="s">
        <v>65</v>
      </c>
      <c r="Q433" s="364"/>
      <c r="R433" s="364"/>
      <c r="S433" s="364"/>
      <c r="T433" s="128">
        <f>R432-T431</f>
        <v>1642.3415999999997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65" t="s">
        <v>0</v>
      </c>
      <c r="D440" s="365"/>
      <c r="E440" s="365"/>
      <c r="N440" s="365" t="s">
        <v>0</v>
      </c>
      <c r="O440" s="365"/>
      <c r="P440" s="365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61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68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68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68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68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68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68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68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68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68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68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68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68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68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68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68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68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68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68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68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68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68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68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68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68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68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68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68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68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68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68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68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68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68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68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68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68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68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68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68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68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68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68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68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68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68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64" t="s">
        <v>65</v>
      </c>
      <c r="F502" s="364"/>
      <c r="G502" s="364"/>
      <c r="H502" s="364"/>
      <c r="I502" s="128">
        <f>G501-I500</f>
        <v>0</v>
      </c>
      <c r="J502" s="170"/>
      <c r="L502" s="8"/>
      <c r="M502" s="8"/>
      <c r="N502" s="8"/>
      <c r="O502" s="8"/>
      <c r="P502" s="364" t="s">
        <v>65</v>
      </c>
      <c r="Q502" s="364"/>
      <c r="R502" s="364"/>
      <c r="S502" s="364"/>
      <c r="T502" s="128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67" t="s">
        <v>0</v>
      </c>
      <c r="D1" s="367"/>
      <c r="E1" s="367"/>
      <c r="M1" s="367" t="s">
        <v>1</v>
      </c>
      <c r="N1" s="367"/>
      <c r="O1" s="367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35"/>
      <c r="B3" s="235"/>
      <c r="C3" s="235"/>
      <c r="D3" s="235"/>
      <c r="E3" s="235"/>
      <c r="F3" s="235"/>
      <c r="G3" s="235"/>
      <c r="H3" s="235"/>
      <c r="I3" s="235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35"/>
      <c r="B4" s="235"/>
      <c r="C4" s="235"/>
      <c r="D4" s="235"/>
      <c r="E4" s="235"/>
      <c r="F4" s="235"/>
      <c r="G4" s="235"/>
      <c r="H4" s="235"/>
      <c r="I4" s="235"/>
      <c r="K4" s="235"/>
      <c r="L4" s="235"/>
      <c r="M4" s="235"/>
      <c r="N4" s="235"/>
      <c r="O4" s="235"/>
      <c r="P4" s="235"/>
      <c r="Q4" s="235"/>
      <c r="R4" s="235"/>
      <c r="S4" s="235"/>
    </row>
    <row r="5" spans="1:19" x14ac:dyDescent="0.25">
      <c r="A5" s="235"/>
      <c r="B5" s="235"/>
      <c r="C5" s="235"/>
      <c r="D5" s="235"/>
      <c r="E5" s="235"/>
      <c r="F5" s="235"/>
      <c r="G5" s="235"/>
      <c r="H5" s="235"/>
      <c r="I5" s="235"/>
      <c r="K5" s="235"/>
      <c r="L5" s="235"/>
      <c r="M5" s="235"/>
      <c r="N5" s="235"/>
      <c r="O5" s="235"/>
      <c r="P5" s="235"/>
      <c r="Q5" s="235"/>
      <c r="R5" s="235"/>
      <c r="S5" s="235"/>
    </row>
    <row r="6" spans="1:19" x14ac:dyDescent="0.25">
      <c r="A6" s="235"/>
      <c r="B6" s="235"/>
      <c r="C6" s="235"/>
      <c r="D6" s="235"/>
      <c r="E6" s="235"/>
      <c r="F6" s="235"/>
      <c r="G6" s="235"/>
      <c r="H6" s="235"/>
      <c r="I6" s="235"/>
      <c r="K6" s="235"/>
      <c r="L6" s="235"/>
      <c r="M6" s="235"/>
      <c r="N6" s="235"/>
      <c r="O6" s="235"/>
      <c r="P6" s="235"/>
      <c r="Q6" s="235"/>
      <c r="R6" s="235"/>
      <c r="S6" s="235"/>
    </row>
    <row r="7" spans="1:19" x14ac:dyDescent="0.25">
      <c r="A7" s="235"/>
      <c r="B7" s="235"/>
      <c r="C7" s="235"/>
      <c r="D7" s="235"/>
      <c r="E7" s="235"/>
      <c r="F7" s="235"/>
      <c r="G7" s="235"/>
      <c r="H7" s="235"/>
      <c r="I7" s="235"/>
      <c r="K7" s="235"/>
      <c r="L7" s="235"/>
      <c r="M7" s="235"/>
      <c r="N7" s="235"/>
      <c r="O7" s="235"/>
      <c r="P7" s="235"/>
      <c r="Q7" s="235"/>
      <c r="R7" s="235"/>
      <c r="S7" s="235"/>
    </row>
    <row r="8" spans="1:19" x14ac:dyDescent="0.25">
      <c r="A8" s="235"/>
      <c r="B8" s="235"/>
      <c r="C8" s="235"/>
      <c r="D8" s="235"/>
      <c r="E8" s="235"/>
      <c r="F8" s="235"/>
      <c r="G8" s="235"/>
      <c r="H8" s="235"/>
      <c r="I8" s="235"/>
      <c r="K8" s="235"/>
      <c r="L8" s="235"/>
      <c r="M8" s="235"/>
      <c r="N8" s="235"/>
      <c r="O8" s="235"/>
      <c r="P8" s="235"/>
      <c r="Q8" s="235"/>
      <c r="R8" s="235"/>
      <c r="S8" s="235"/>
    </row>
    <row r="9" spans="1:19" x14ac:dyDescent="0.25">
      <c r="A9" s="235"/>
      <c r="B9" s="235"/>
      <c r="C9" s="235"/>
      <c r="D9" s="235"/>
      <c r="E9" s="235"/>
      <c r="F9" s="235"/>
      <c r="G9" s="235"/>
      <c r="H9" s="235"/>
      <c r="I9" s="235"/>
      <c r="K9" s="235"/>
      <c r="L9" s="235"/>
      <c r="M9" s="235"/>
      <c r="N9" s="235"/>
      <c r="O9" s="235"/>
      <c r="P9" s="235"/>
      <c r="Q9" s="235"/>
      <c r="R9" s="235"/>
      <c r="S9" s="235"/>
    </row>
    <row r="10" spans="1:19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K10" s="235"/>
      <c r="L10" s="235"/>
      <c r="M10" s="235"/>
      <c r="N10" s="235"/>
      <c r="O10" s="235"/>
      <c r="P10" s="235"/>
      <c r="Q10" s="235"/>
      <c r="R10" s="235"/>
      <c r="S10" s="235"/>
    </row>
    <row r="11" spans="1:19" x14ac:dyDescent="0.25">
      <c r="A11" s="235"/>
      <c r="B11" s="235"/>
      <c r="C11" s="235"/>
      <c r="D11" s="235"/>
      <c r="E11" s="235"/>
      <c r="F11" s="235"/>
      <c r="G11" s="235"/>
      <c r="H11" s="235"/>
      <c r="I11" s="235"/>
      <c r="K11" s="235"/>
      <c r="L11" s="235"/>
      <c r="M11" s="235"/>
      <c r="N11" s="235"/>
      <c r="O11" s="235"/>
      <c r="P11" s="235"/>
      <c r="Q11" s="235"/>
      <c r="R11" s="235"/>
      <c r="S11" s="235"/>
    </row>
    <row r="12" spans="1:19" x14ac:dyDescent="0.25">
      <c r="A12" s="235"/>
      <c r="B12" s="235"/>
      <c r="C12" s="235"/>
      <c r="D12" s="235"/>
      <c r="E12" s="235"/>
      <c r="F12" s="235"/>
      <c r="G12" s="235"/>
      <c r="H12" s="235"/>
      <c r="I12" s="235"/>
      <c r="K12" s="235"/>
      <c r="L12" s="235"/>
      <c r="M12" s="235"/>
      <c r="N12" s="235"/>
      <c r="O12" s="235"/>
      <c r="P12" s="235"/>
      <c r="Q12" s="235"/>
      <c r="R12" s="235"/>
      <c r="S12" s="235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36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36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64" t="s">
        <v>65</v>
      </c>
      <c r="F17" s="364"/>
      <c r="G17" s="364"/>
      <c r="H17" s="364"/>
      <c r="I17" s="128">
        <f>G16-I15</f>
        <v>0</v>
      </c>
      <c r="K17" s="8"/>
      <c r="L17" s="8"/>
      <c r="M17" s="8"/>
      <c r="N17" s="8"/>
      <c r="O17" s="364" t="s">
        <v>65</v>
      </c>
      <c r="P17" s="364"/>
      <c r="Q17" s="364"/>
      <c r="R17" s="364"/>
      <c r="S17" s="128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67" t="s">
        <v>66</v>
      </c>
      <c r="D22" s="367"/>
      <c r="E22" s="367"/>
      <c r="M22" s="367" t="s">
        <v>67</v>
      </c>
      <c r="N22" s="367"/>
      <c r="O22" s="367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37">
        <v>44994</v>
      </c>
      <c r="B24" s="235" t="s">
        <v>74</v>
      </c>
      <c r="C24" s="235" t="s">
        <v>75</v>
      </c>
      <c r="D24" s="235" t="s">
        <v>485</v>
      </c>
      <c r="E24" s="235" t="s">
        <v>28</v>
      </c>
      <c r="F24" s="235"/>
      <c r="G24" s="235">
        <v>180</v>
      </c>
      <c r="H24" s="235">
        <v>478</v>
      </c>
      <c r="I24" s="235">
        <v>170</v>
      </c>
      <c r="K24" s="235"/>
      <c r="L24" s="235"/>
      <c r="M24" s="235"/>
      <c r="N24" s="235"/>
      <c r="O24" s="235"/>
      <c r="P24" s="235"/>
      <c r="Q24" s="235"/>
      <c r="R24" s="235"/>
      <c r="S24" s="235"/>
    </row>
    <row r="25" spans="1:19" x14ac:dyDescent="0.25">
      <c r="A25" s="237">
        <v>45001</v>
      </c>
      <c r="B25" s="235" t="s">
        <v>113</v>
      </c>
      <c r="C25" s="235" t="s">
        <v>34</v>
      </c>
      <c r="D25" s="235" t="s">
        <v>485</v>
      </c>
      <c r="E25" s="235" t="s">
        <v>484</v>
      </c>
      <c r="F25" s="235"/>
      <c r="G25" s="235">
        <v>650</v>
      </c>
      <c r="H25" s="235">
        <v>493</v>
      </c>
      <c r="I25" s="235">
        <v>630</v>
      </c>
      <c r="K25" s="235"/>
      <c r="L25" s="235"/>
      <c r="M25" s="235"/>
      <c r="N25" s="235"/>
      <c r="O25" s="235"/>
      <c r="P25" s="235"/>
      <c r="Q25" s="235"/>
      <c r="R25" s="235"/>
      <c r="S25" s="235"/>
    </row>
    <row r="26" spans="1:19" x14ac:dyDescent="0.25">
      <c r="A26" s="235"/>
      <c r="B26" s="235"/>
      <c r="C26" s="235"/>
      <c r="D26" s="235"/>
      <c r="E26" s="235"/>
      <c r="F26" s="235"/>
      <c r="G26" s="235"/>
      <c r="H26" s="235"/>
      <c r="I26" s="235"/>
      <c r="K26" s="235"/>
      <c r="L26" s="235"/>
      <c r="M26" s="235"/>
      <c r="N26" s="235"/>
      <c r="O26" s="235"/>
      <c r="P26" s="235"/>
      <c r="Q26" s="235"/>
      <c r="R26" s="235"/>
      <c r="S26" s="235"/>
    </row>
    <row r="27" spans="1:19" x14ac:dyDescent="0.25">
      <c r="A27" s="235"/>
      <c r="B27" s="235"/>
      <c r="C27" s="235"/>
      <c r="D27" s="235"/>
      <c r="E27" s="235"/>
      <c r="F27" s="235"/>
      <c r="G27" s="235"/>
      <c r="H27" s="235"/>
      <c r="I27" s="235"/>
      <c r="K27" s="235"/>
      <c r="L27" s="235"/>
      <c r="M27" s="235"/>
      <c r="N27" s="235"/>
      <c r="O27" s="235"/>
      <c r="P27" s="235"/>
      <c r="Q27" s="235"/>
      <c r="R27" s="235"/>
      <c r="S27" s="235"/>
    </row>
    <row r="28" spans="1:19" x14ac:dyDescent="0.25">
      <c r="A28" s="235"/>
      <c r="B28" s="235"/>
      <c r="C28" s="235"/>
      <c r="D28" s="235"/>
      <c r="E28" s="235"/>
      <c r="F28" s="235"/>
      <c r="G28" s="235"/>
      <c r="H28" s="235"/>
      <c r="I28" s="235"/>
      <c r="K28" s="235"/>
      <c r="L28" s="235"/>
      <c r="M28" s="235"/>
      <c r="N28" s="235"/>
      <c r="O28" s="235"/>
      <c r="P28" s="235"/>
      <c r="Q28" s="235"/>
      <c r="R28" s="235"/>
      <c r="S28" s="235"/>
    </row>
    <row r="29" spans="1:19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K29" s="235"/>
      <c r="L29" s="235"/>
      <c r="M29" s="235"/>
      <c r="N29" s="235"/>
      <c r="O29" s="235"/>
      <c r="P29" s="235"/>
      <c r="Q29" s="235"/>
      <c r="R29" s="235"/>
      <c r="S29" s="235"/>
    </row>
    <row r="30" spans="1:19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K30" s="235"/>
      <c r="L30" s="235"/>
      <c r="M30" s="235"/>
      <c r="N30" s="235"/>
      <c r="O30" s="235"/>
      <c r="P30" s="235"/>
      <c r="Q30" s="235"/>
      <c r="R30" s="235"/>
      <c r="S30" s="235"/>
    </row>
    <row r="31" spans="1:19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K31" s="235"/>
      <c r="L31" s="235"/>
      <c r="M31" s="235"/>
      <c r="N31" s="235"/>
      <c r="O31" s="235"/>
      <c r="P31" s="235"/>
      <c r="Q31" s="235"/>
      <c r="R31" s="235"/>
      <c r="S31" s="235"/>
    </row>
    <row r="32" spans="1:19" x14ac:dyDescent="0.25">
      <c r="A32" s="235"/>
      <c r="B32" s="235"/>
      <c r="C32" s="235"/>
      <c r="D32" s="235"/>
      <c r="E32" s="235"/>
      <c r="F32" s="235"/>
      <c r="G32" s="235"/>
      <c r="H32" s="235"/>
      <c r="I32" s="235"/>
      <c r="K32" s="235"/>
      <c r="L32" s="235"/>
      <c r="M32" s="235"/>
      <c r="N32" s="235"/>
      <c r="O32" s="235"/>
      <c r="P32" s="235"/>
      <c r="Q32" s="235"/>
      <c r="R32" s="235"/>
      <c r="S32" s="235"/>
    </row>
    <row r="33" spans="1:19" x14ac:dyDescent="0.25">
      <c r="A33" s="235"/>
      <c r="B33" s="235"/>
      <c r="C33" s="235"/>
      <c r="D33" s="235"/>
      <c r="E33" s="235"/>
      <c r="F33" s="235"/>
      <c r="G33" s="235"/>
      <c r="H33" s="235"/>
      <c r="I33" s="235"/>
      <c r="K33" s="235"/>
      <c r="L33" s="235"/>
      <c r="M33" s="235"/>
      <c r="N33" s="235"/>
      <c r="O33" s="235"/>
      <c r="P33" s="235"/>
      <c r="Q33" s="235"/>
      <c r="R33" s="235"/>
      <c r="S33" s="235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36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36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64" t="s">
        <v>65</v>
      </c>
      <c r="F38" s="364"/>
      <c r="G38" s="364"/>
      <c r="H38" s="364"/>
      <c r="I38" s="128">
        <f>G37-I36</f>
        <v>21.700000000000045</v>
      </c>
      <c r="K38" s="8"/>
      <c r="L38" s="8"/>
      <c r="M38" s="8"/>
      <c r="N38" s="8"/>
      <c r="O38" s="364" t="s">
        <v>65</v>
      </c>
      <c r="P38" s="364"/>
      <c r="Q38" s="364"/>
      <c r="R38" s="364"/>
      <c r="S38" s="128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67" t="s">
        <v>191</v>
      </c>
      <c r="D43" s="367"/>
      <c r="E43" s="367"/>
      <c r="M43" s="367" t="s">
        <v>98</v>
      </c>
      <c r="N43" s="367"/>
      <c r="O43" s="367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K45" s="237">
        <v>45104</v>
      </c>
      <c r="L45" s="235" t="s">
        <v>486</v>
      </c>
      <c r="M45" s="235" t="s">
        <v>487</v>
      </c>
      <c r="N45" s="235" t="s">
        <v>488</v>
      </c>
      <c r="O45" s="235" t="s">
        <v>489</v>
      </c>
      <c r="P45" s="235">
        <v>8990</v>
      </c>
      <c r="Q45" s="235">
        <v>700</v>
      </c>
      <c r="R45" s="235">
        <v>604</v>
      </c>
      <c r="S45" s="235">
        <v>580</v>
      </c>
    </row>
    <row r="46" spans="1:19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K46" s="237">
        <v>45104</v>
      </c>
      <c r="L46" s="235" t="s">
        <v>490</v>
      </c>
      <c r="M46" s="235" t="s">
        <v>491</v>
      </c>
      <c r="N46" s="235" t="s">
        <v>488</v>
      </c>
      <c r="O46" s="235" t="s">
        <v>489</v>
      </c>
      <c r="P46" s="235"/>
      <c r="Q46" s="235">
        <v>700</v>
      </c>
      <c r="R46" s="235">
        <v>604</v>
      </c>
      <c r="S46" s="235">
        <v>580</v>
      </c>
    </row>
    <row r="47" spans="1:19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K47" s="235"/>
      <c r="L47" s="235"/>
      <c r="M47" s="235"/>
      <c r="N47" s="235"/>
      <c r="O47" s="235"/>
      <c r="P47" s="235"/>
      <c r="Q47" s="235"/>
      <c r="R47" s="235"/>
      <c r="S47" s="235"/>
    </row>
    <row r="48" spans="1:19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K48" s="235"/>
      <c r="L48" s="235"/>
      <c r="M48" s="235"/>
      <c r="N48" s="235"/>
      <c r="O48" s="235"/>
      <c r="P48" s="235"/>
      <c r="Q48" s="235"/>
      <c r="R48" s="235"/>
      <c r="S48" s="235"/>
    </row>
    <row r="49" spans="1:19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K49" s="235"/>
      <c r="L49" s="235"/>
      <c r="M49" s="235"/>
      <c r="N49" s="235"/>
      <c r="O49" s="235"/>
      <c r="P49" s="235"/>
      <c r="Q49" s="235"/>
      <c r="R49" s="235"/>
      <c r="S49" s="235"/>
    </row>
    <row r="50" spans="1:19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K50" s="235"/>
      <c r="L50" s="235"/>
      <c r="M50" s="235"/>
      <c r="N50" s="235"/>
      <c r="O50" s="235"/>
      <c r="P50" s="235"/>
      <c r="Q50" s="235"/>
      <c r="R50" s="235"/>
      <c r="S50" s="235"/>
    </row>
    <row r="51" spans="1:19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K51" s="235"/>
      <c r="L51" s="235"/>
      <c r="M51" s="235"/>
      <c r="N51" s="235"/>
      <c r="O51" s="235"/>
      <c r="P51" s="235"/>
      <c r="Q51" s="235"/>
      <c r="R51" s="235"/>
      <c r="S51" s="235"/>
    </row>
    <row r="52" spans="1:19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K52" s="235"/>
      <c r="L52" s="235"/>
      <c r="M52" s="235"/>
      <c r="N52" s="235"/>
      <c r="O52" s="235"/>
      <c r="P52" s="235"/>
      <c r="Q52" s="235"/>
      <c r="R52" s="235"/>
      <c r="S52" s="235"/>
    </row>
    <row r="53" spans="1:19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K53" s="235"/>
      <c r="L53" s="235"/>
      <c r="M53" s="235"/>
      <c r="N53" s="235"/>
      <c r="O53" s="235"/>
      <c r="P53" s="235"/>
      <c r="Q53" s="235"/>
      <c r="R53" s="235"/>
      <c r="S53" s="235"/>
    </row>
    <row r="54" spans="1:19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K54" s="235"/>
      <c r="L54" s="235"/>
      <c r="M54" s="235"/>
      <c r="N54" s="235"/>
      <c r="O54" s="235"/>
      <c r="P54" s="235"/>
      <c r="Q54" s="235"/>
      <c r="R54" s="235"/>
      <c r="S54" s="235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36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36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64" t="s">
        <v>65</v>
      </c>
      <c r="F59" s="364"/>
      <c r="G59" s="364"/>
      <c r="H59" s="364"/>
      <c r="I59" s="128">
        <f>G58-I57</f>
        <v>0</v>
      </c>
      <c r="K59" s="8"/>
      <c r="L59" s="8"/>
      <c r="M59" s="8"/>
      <c r="N59" s="8"/>
      <c r="O59" s="364" t="s">
        <v>65</v>
      </c>
      <c r="P59" s="364"/>
      <c r="Q59" s="364"/>
      <c r="R59" s="364"/>
      <c r="S59" s="128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67" t="s">
        <v>120</v>
      </c>
      <c r="D66" s="367"/>
      <c r="E66" s="367"/>
      <c r="M66" s="367" t="s">
        <v>121</v>
      </c>
      <c r="N66" s="367"/>
      <c r="O66" s="367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37">
        <v>45112</v>
      </c>
      <c r="B68" s="235" t="s">
        <v>126</v>
      </c>
      <c r="C68" s="235" t="s">
        <v>27</v>
      </c>
      <c r="D68" s="235" t="s">
        <v>483</v>
      </c>
      <c r="E68" s="235" t="s">
        <v>72</v>
      </c>
      <c r="F68" s="235">
        <v>2269</v>
      </c>
      <c r="G68" s="235">
        <v>180</v>
      </c>
      <c r="H68" s="235">
        <v>628</v>
      </c>
      <c r="I68" s="235">
        <v>170</v>
      </c>
      <c r="K68" s="235"/>
      <c r="L68" s="235"/>
      <c r="M68" s="235"/>
      <c r="N68" s="235"/>
      <c r="O68" s="235"/>
      <c r="P68" s="235"/>
      <c r="Q68" s="235"/>
      <c r="R68" s="235"/>
      <c r="S68" s="235"/>
    </row>
    <row r="69" spans="1:19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K69" s="235"/>
      <c r="L69" s="235"/>
      <c r="M69" s="235"/>
      <c r="N69" s="235"/>
      <c r="O69" s="235"/>
      <c r="P69" s="235"/>
      <c r="Q69" s="235"/>
      <c r="R69" s="235"/>
      <c r="S69" s="235"/>
    </row>
    <row r="70" spans="1:19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K70" s="235"/>
      <c r="L70" s="235"/>
      <c r="M70" s="235"/>
      <c r="N70" s="235"/>
      <c r="O70" s="235"/>
      <c r="P70" s="235"/>
      <c r="Q70" s="235"/>
      <c r="R70" s="235"/>
      <c r="S70" s="235"/>
    </row>
    <row r="71" spans="1:19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K71" s="235"/>
      <c r="L71" s="235"/>
      <c r="M71" s="235"/>
      <c r="N71" s="235"/>
      <c r="O71" s="235"/>
      <c r="P71" s="235"/>
      <c r="Q71" s="235"/>
      <c r="R71" s="235"/>
      <c r="S71" s="235"/>
    </row>
    <row r="72" spans="1:19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K72" s="235"/>
      <c r="L72" s="235"/>
      <c r="M72" s="235"/>
      <c r="N72" s="235"/>
      <c r="O72" s="235"/>
      <c r="P72" s="235"/>
      <c r="Q72" s="235"/>
      <c r="R72" s="235"/>
      <c r="S72" s="235"/>
    </row>
    <row r="73" spans="1:19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K73" s="235"/>
      <c r="L73" s="235"/>
      <c r="M73" s="235"/>
      <c r="N73" s="235"/>
      <c r="O73" s="235"/>
      <c r="P73" s="235"/>
      <c r="Q73" s="235"/>
      <c r="R73" s="235"/>
      <c r="S73" s="235"/>
    </row>
    <row r="74" spans="1:19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K74" s="235"/>
      <c r="L74" s="235"/>
      <c r="M74" s="235"/>
      <c r="N74" s="235"/>
      <c r="O74" s="235"/>
      <c r="P74" s="235"/>
      <c r="Q74" s="235"/>
      <c r="R74" s="235"/>
      <c r="S74" s="235"/>
    </row>
    <row r="75" spans="1:19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K75" s="235"/>
      <c r="L75" s="235"/>
      <c r="M75" s="235"/>
      <c r="N75" s="235"/>
      <c r="O75" s="235"/>
      <c r="P75" s="235"/>
      <c r="Q75" s="235"/>
      <c r="R75" s="235"/>
      <c r="S75" s="235"/>
    </row>
    <row r="76" spans="1:19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K76" s="235"/>
      <c r="L76" s="235"/>
      <c r="M76" s="235"/>
      <c r="N76" s="235"/>
      <c r="O76" s="235"/>
      <c r="P76" s="235"/>
      <c r="Q76" s="235"/>
      <c r="R76" s="235"/>
      <c r="S76" s="235"/>
    </row>
    <row r="77" spans="1:19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K77" s="235"/>
      <c r="L77" s="235"/>
      <c r="M77" s="235"/>
      <c r="N77" s="235"/>
      <c r="O77" s="235"/>
      <c r="P77" s="235"/>
      <c r="Q77" s="235"/>
      <c r="R77" s="235"/>
      <c r="S77" s="235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36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36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64" t="s">
        <v>65</v>
      </c>
      <c r="F82" s="364"/>
      <c r="G82" s="364"/>
      <c r="H82" s="364"/>
      <c r="I82" s="128">
        <f>G81-I80</f>
        <v>8.1999999999999886</v>
      </c>
      <c r="K82" s="8"/>
      <c r="L82" s="8"/>
      <c r="M82" s="8"/>
      <c r="N82" s="8"/>
      <c r="O82" s="364" t="s">
        <v>65</v>
      </c>
      <c r="P82" s="364"/>
      <c r="Q82" s="364"/>
      <c r="R82" s="364"/>
      <c r="S82" s="128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67" t="s">
        <v>141</v>
      </c>
      <c r="D88" s="367"/>
      <c r="E88" s="367"/>
      <c r="M88" s="367" t="s">
        <v>244</v>
      </c>
      <c r="N88" s="367"/>
      <c r="O88" s="367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K90" s="235"/>
      <c r="L90" s="235"/>
      <c r="M90" s="235"/>
      <c r="N90" s="235"/>
      <c r="O90" s="235"/>
      <c r="P90" s="235"/>
      <c r="Q90" s="235"/>
      <c r="R90" s="235"/>
      <c r="S90" s="235"/>
    </row>
    <row r="91" spans="1:19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K91" s="235"/>
      <c r="L91" s="235"/>
      <c r="M91" s="235"/>
      <c r="N91" s="235"/>
      <c r="O91" s="235"/>
      <c r="P91" s="235"/>
      <c r="Q91" s="235"/>
      <c r="R91" s="235"/>
      <c r="S91" s="235"/>
    </row>
    <row r="92" spans="1:19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K92" s="235"/>
      <c r="L92" s="235"/>
      <c r="M92" s="235"/>
      <c r="N92" s="235"/>
      <c r="O92" s="235"/>
      <c r="P92" s="235"/>
      <c r="Q92" s="235"/>
      <c r="R92" s="235"/>
      <c r="S92" s="235"/>
    </row>
    <row r="93" spans="1:19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K93" s="235"/>
      <c r="L93" s="235"/>
      <c r="M93" s="235"/>
      <c r="N93" s="235"/>
      <c r="O93" s="235"/>
      <c r="P93" s="235"/>
      <c r="Q93" s="235"/>
      <c r="R93" s="235"/>
      <c r="S93" s="235"/>
    </row>
    <row r="94" spans="1:19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K94" s="235"/>
      <c r="L94" s="235"/>
      <c r="M94" s="235"/>
      <c r="N94" s="235"/>
      <c r="O94" s="235"/>
      <c r="P94" s="235"/>
      <c r="Q94" s="235"/>
      <c r="R94" s="235"/>
      <c r="S94" s="235"/>
    </row>
    <row r="95" spans="1:19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K95" s="235"/>
      <c r="L95" s="235"/>
      <c r="M95" s="235"/>
      <c r="N95" s="235"/>
      <c r="O95" s="235"/>
      <c r="P95" s="235"/>
      <c r="Q95" s="235"/>
      <c r="R95" s="235"/>
      <c r="S95" s="235"/>
    </row>
    <row r="96" spans="1:19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K96" s="235"/>
      <c r="L96" s="235"/>
      <c r="M96" s="235"/>
      <c r="N96" s="235"/>
      <c r="O96" s="235"/>
      <c r="P96" s="235"/>
      <c r="Q96" s="235"/>
      <c r="R96" s="235"/>
      <c r="S96" s="235"/>
    </row>
    <row r="97" spans="1:19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K97" s="235"/>
      <c r="L97" s="235"/>
      <c r="M97" s="235"/>
      <c r="N97" s="235"/>
      <c r="O97" s="235"/>
      <c r="P97" s="235"/>
      <c r="Q97" s="235"/>
      <c r="R97" s="235"/>
      <c r="S97" s="235"/>
    </row>
    <row r="98" spans="1:19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K98" s="235"/>
      <c r="L98" s="235"/>
      <c r="M98" s="235"/>
      <c r="N98" s="235"/>
      <c r="O98" s="235"/>
      <c r="P98" s="235"/>
      <c r="Q98" s="235"/>
      <c r="R98" s="235"/>
      <c r="S98" s="235"/>
    </row>
    <row r="99" spans="1:19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K99" s="235"/>
      <c r="L99" s="235"/>
      <c r="M99" s="235"/>
      <c r="N99" s="235"/>
      <c r="O99" s="235"/>
      <c r="P99" s="235"/>
      <c r="Q99" s="235"/>
      <c r="R99" s="235"/>
      <c r="S99" s="235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36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36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64" t="s">
        <v>65</v>
      </c>
      <c r="F104" s="364"/>
      <c r="G104" s="364"/>
      <c r="H104" s="364"/>
      <c r="I104" s="128">
        <f>G103-I102</f>
        <v>0</v>
      </c>
      <c r="K104" s="8"/>
      <c r="L104" s="8"/>
      <c r="M104" s="8"/>
      <c r="N104" s="8"/>
      <c r="O104" s="364" t="s">
        <v>65</v>
      </c>
      <c r="P104" s="364"/>
      <c r="Q104" s="364"/>
      <c r="R104" s="364"/>
      <c r="S104" s="128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67" t="s">
        <v>146</v>
      </c>
      <c r="D109" s="367"/>
      <c r="E109" s="367"/>
      <c r="M109" s="367" t="s">
        <v>276</v>
      </c>
      <c r="N109" s="367"/>
      <c r="O109" s="367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K111" s="237">
        <v>45266</v>
      </c>
      <c r="L111" s="235" t="s">
        <v>225</v>
      </c>
      <c r="M111" s="235" t="s">
        <v>45</v>
      </c>
      <c r="N111" s="235" t="s">
        <v>492</v>
      </c>
      <c r="O111" s="235" t="s">
        <v>20</v>
      </c>
      <c r="P111" s="235">
        <v>3021</v>
      </c>
      <c r="Q111" s="235">
        <v>180</v>
      </c>
      <c r="R111" s="235">
        <v>813</v>
      </c>
      <c r="S111" s="235">
        <v>170</v>
      </c>
    </row>
    <row r="112" spans="1:19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K112" s="235"/>
      <c r="L112" s="235"/>
      <c r="M112" s="235"/>
      <c r="N112" s="235"/>
      <c r="O112" s="235"/>
      <c r="P112" s="235"/>
      <c r="Q112" s="235"/>
      <c r="R112" s="235"/>
      <c r="S112" s="235"/>
    </row>
    <row r="113" spans="1:19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K113" s="235"/>
      <c r="L113" s="235"/>
      <c r="M113" s="235"/>
      <c r="N113" s="235"/>
      <c r="O113" s="235"/>
      <c r="P113" s="235"/>
      <c r="Q113" s="235"/>
      <c r="R113" s="235"/>
      <c r="S113" s="235"/>
    </row>
    <row r="114" spans="1:19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K114" s="235"/>
      <c r="L114" s="235"/>
      <c r="M114" s="235"/>
      <c r="N114" s="235"/>
      <c r="O114" s="235"/>
      <c r="P114" s="235"/>
      <c r="Q114" s="235"/>
      <c r="R114" s="235"/>
      <c r="S114" s="235"/>
    </row>
    <row r="115" spans="1:19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K115" s="235"/>
      <c r="L115" s="235"/>
      <c r="M115" s="235"/>
      <c r="N115" s="235"/>
      <c r="O115" s="235"/>
      <c r="P115" s="235"/>
      <c r="Q115" s="235"/>
      <c r="R115" s="235"/>
      <c r="S115" s="235"/>
    </row>
    <row r="116" spans="1:19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K116" s="235"/>
      <c r="L116" s="235"/>
      <c r="M116" s="235"/>
      <c r="N116" s="235"/>
      <c r="O116" s="235"/>
      <c r="P116" s="235"/>
      <c r="Q116" s="235"/>
      <c r="R116" s="235"/>
      <c r="S116" s="235"/>
    </row>
    <row r="117" spans="1:19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K117" s="235"/>
      <c r="L117" s="235"/>
      <c r="M117" s="235"/>
      <c r="N117" s="235"/>
      <c r="O117" s="235"/>
      <c r="P117" s="235"/>
      <c r="Q117" s="235"/>
      <c r="R117" s="235"/>
      <c r="S117" s="235"/>
    </row>
    <row r="118" spans="1:19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K118" s="235"/>
      <c r="L118" s="235"/>
      <c r="M118" s="235"/>
      <c r="N118" s="235"/>
      <c r="O118" s="235"/>
      <c r="P118" s="235"/>
      <c r="Q118" s="235"/>
      <c r="R118" s="235"/>
      <c r="S118" s="235"/>
    </row>
    <row r="119" spans="1:19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K119" s="235"/>
      <c r="L119" s="235"/>
      <c r="M119" s="235"/>
      <c r="N119" s="235"/>
      <c r="O119" s="235"/>
      <c r="P119" s="235"/>
      <c r="Q119" s="235"/>
      <c r="R119" s="235"/>
      <c r="S119" s="235"/>
    </row>
    <row r="120" spans="1:19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K120" s="235"/>
      <c r="L120" s="235"/>
      <c r="M120" s="235"/>
      <c r="N120" s="235"/>
      <c r="O120" s="235"/>
      <c r="P120" s="235"/>
      <c r="Q120" s="235"/>
      <c r="R120" s="235"/>
      <c r="S120" s="235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36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36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64" t="s">
        <v>65</v>
      </c>
      <c r="F125" s="364"/>
      <c r="G125" s="364"/>
      <c r="H125" s="364"/>
      <c r="I125" s="128">
        <f>G124-I123</f>
        <v>0</v>
      </c>
      <c r="K125" s="8"/>
      <c r="L125" s="8"/>
      <c r="M125" s="8"/>
      <c r="N125" s="8"/>
      <c r="O125" s="364" t="s">
        <v>65</v>
      </c>
      <c r="P125" s="364"/>
      <c r="Q125" s="364"/>
      <c r="R125" s="364"/>
      <c r="S125" s="128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65" t="s">
        <v>0</v>
      </c>
      <c r="D1" s="365"/>
      <c r="E1" s="365"/>
      <c r="N1" s="365" t="s">
        <v>1</v>
      </c>
      <c r="O1" s="365"/>
      <c r="P1" s="365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38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39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40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40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40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40"/>
      <c r="U14" s="10"/>
    </row>
    <row r="15" spans="1:21" x14ac:dyDescent="0.25">
      <c r="A15" s="7"/>
      <c r="B15" s="8"/>
      <c r="C15" s="8"/>
      <c r="D15" s="8"/>
      <c r="E15" s="8"/>
      <c r="F15" s="360" t="s">
        <v>65</v>
      </c>
      <c r="G15" s="360"/>
      <c r="H15" s="360"/>
      <c r="I15" s="360"/>
      <c r="J15" s="128">
        <f>G14-J13</f>
        <v>28.199999999999989</v>
      </c>
      <c r="L15" s="7"/>
      <c r="M15" s="8"/>
      <c r="N15" s="8"/>
      <c r="O15" s="8"/>
      <c r="P15" s="8"/>
      <c r="Q15" s="360" t="s">
        <v>65</v>
      </c>
      <c r="R15" s="360"/>
      <c r="S15" s="360"/>
      <c r="T15" s="360"/>
      <c r="U15" s="128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65" t="s">
        <v>66</v>
      </c>
      <c r="D20" s="365"/>
      <c r="E20" s="365"/>
      <c r="N20" s="365" t="s">
        <v>67</v>
      </c>
      <c r="O20" s="365"/>
      <c r="P20" s="365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39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40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40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40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40"/>
      <c r="U33" s="10"/>
    </row>
    <row r="34" spans="1:32" x14ac:dyDescent="0.25">
      <c r="A34" s="7"/>
      <c r="B34" s="8"/>
      <c r="C34" s="8"/>
      <c r="D34" s="8"/>
      <c r="E34" s="8"/>
      <c r="F34" s="360" t="s">
        <v>65</v>
      </c>
      <c r="G34" s="360"/>
      <c r="H34" s="360"/>
      <c r="I34" s="360"/>
      <c r="J34" s="128">
        <f>G33-J32</f>
        <v>18.199999999999989</v>
      </c>
      <c r="L34" s="7"/>
      <c r="M34" s="8"/>
      <c r="N34" s="8"/>
      <c r="O34" s="8"/>
      <c r="P34" s="8"/>
      <c r="Q34" s="360" t="s">
        <v>65</v>
      </c>
      <c r="R34" s="360"/>
      <c r="S34" s="360"/>
      <c r="T34" s="360"/>
      <c r="U34" s="128">
        <f>R33-U32</f>
        <v>72.799999999999955</v>
      </c>
    </row>
    <row r="38" spans="1:32" ht="26.25" x14ac:dyDescent="0.4">
      <c r="C38" s="365" t="s">
        <v>191</v>
      </c>
      <c r="D38" s="365"/>
      <c r="E38" s="365"/>
      <c r="N38" s="365" t="s">
        <v>98</v>
      </c>
      <c r="O38" s="365"/>
      <c r="P38" s="365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39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40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40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40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40"/>
      <c r="U51" s="10"/>
    </row>
    <row r="52" spans="1:21" x14ac:dyDescent="0.25">
      <c r="A52" s="7"/>
      <c r="B52" s="8"/>
      <c r="C52" s="8"/>
      <c r="D52" s="8"/>
      <c r="E52" s="8"/>
      <c r="F52" s="360" t="s">
        <v>65</v>
      </c>
      <c r="G52" s="360"/>
      <c r="H52" s="360"/>
      <c r="I52" s="360"/>
      <c r="J52" s="128">
        <f>G51-J50</f>
        <v>126.90000000000009</v>
      </c>
      <c r="L52" s="7"/>
      <c r="M52" s="8"/>
      <c r="N52" s="8"/>
      <c r="O52" s="8"/>
      <c r="P52" s="8"/>
      <c r="Q52" s="360" t="s">
        <v>65</v>
      </c>
      <c r="R52" s="360"/>
      <c r="S52" s="360"/>
      <c r="T52" s="360"/>
      <c r="U52" s="128">
        <f>R51-U50</f>
        <v>127.40000000000009</v>
      </c>
    </row>
    <row r="57" spans="1:21" ht="26.25" x14ac:dyDescent="0.4">
      <c r="C57" s="365" t="s">
        <v>120</v>
      </c>
      <c r="D57" s="365"/>
      <c r="E57" s="365"/>
      <c r="N57" s="365" t="s">
        <v>121</v>
      </c>
      <c r="O57" s="365"/>
      <c r="P57" s="365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41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41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39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40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40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40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40"/>
      <c r="U70" s="10"/>
    </row>
    <row r="71" spans="1:21" x14ac:dyDescent="0.25">
      <c r="A71" s="7"/>
      <c r="B71" s="8"/>
      <c r="C71" s="8"/>
      <c r="D71" s="8"/>
      <c r="E71" s="8"/>
      <c r="F71" s="360" t="s">
        <v>65</v>
      </c>
      <c r="G71" s="360"/>
      <c r="H71" s="360"/>
      <c r="I71" s="360"/>
      <c r="J71" s="128">
        <f>G70-J69</f>
        <v>145.59999999999991</v>
      </c>
      <c r="L71" s="7"/>
      <c r="M71" s="8"/>
      <c r="N71" s="8"/>
      <c r="O71" s="8"/>
      <c r="P71" s="8"/>
      <c r="Q71" s="360" t="s">
        <v>65</v>
      </c>
      <c r="R71" s="360"/>
      <c r="S71" s="360"/>
      <c r="T71" s="360"/>
      <c r="U71" s="128">
        <f>R70-U69</f>
        <v>90.799999999999955</v>
      </c>
    </row>
    <row r="75" spans="1:21" ht="26.25" x14ac:dyDescent="0.4">
      <c r="C75" s="365" t="s">
        <v>141</v>
      </c>
      <c r="D75" s="365"/>
      <c r="E75" s="365"/>
      <c r="N75" s="365" t="s">
        <v>244</v>
      </c>
      <c r="O75" s="365"/>
      <c r="P75" s="365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39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40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40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40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40"/>
      <c r="U88" s="10"/>
    </row>
    <row r="89" spans="1:21" x14ac:dyDescent="0.25">
      <c r="A89" s="7"/>
      <c r="B89" s="8"/>
      <c r="C89" s="8"/>
      <c r="D89" s="8"/>
      <c r="E89" s="8"/>
      <c r="F89" s="360" t="s">
        <v>65</v>
      </c>
      <c r="G89" s="360"/>
      <c r="H89" s="360"/>
      <c r="I89" s="360"/>
      <c r="J89" s="128">
        <f>G88-J87</f>
        <v>72.799999999999955</v>
      </c>
      <c r="L89" s="7"/>
      <c r="M89" s="8"/>
      <c r="N89" s="8"/>
      <c r="O89" s="8"/>
      <c r="P89" s="8"/>
      <c r="Q89" s="360" t="s">
        <v>65</v>
      </c>
      <c r="R89" s="360"/>
      <c r="S89" s="360"/>
      <c r="T89" s="360"/>
      <c r="U89" s="128">
        <f>R88-U87</f>
        <v>111.79999999999995</v>
      </c>
    </row>
    <row r="94" spans="1:21" ht="26.25" x14ac:dyDescent="0.4">
      <c r="C94" s="365" t="s">
        <v>146</v>
      </c>
      <c r="D94" s="365"/>
      <c r="E94" s="365"/>
      <c r="N94" s="365" t="s">
        <v>276</v>
      </c>
      <c r="O94" s="365"/>
      <c r="P94" s="365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42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42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42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42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42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42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39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40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40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40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40"/>
      <c r="U107" s="10"/>
    </row>
    <row r="108" spans="1:21" x14ac:dyDescent="0.25">
      <c r="A108" s="7"/>
      <c r="B108" s="8"/>
      <c r="C108" s="8"/>
      <c r="D108" s="8"/>
      <c r="E108" s="8"/>
      <c r="F108" s="360" t="s">
        <v>65</v>
      </c>
      <c r="G108" s="360"/>
      <c r="H108" s="360"/>
      <c r="I108" s="360"/>
      <c r="J108" s="128">
        <f>G107-J106</f>
        <v>208.20000000000005</v>
      </c>
      <c r="L108" s="7"/>
      <c r="M108" s="8"/>
      <c r="N108" s="8"/>
      <c r="O108" s="8"/>
      <c r="P108" s="8"/>
      <c r="Q108" s="360" t="s">
        <v>65</v>
      </c>
      <c r="R108" s="360"/>
      <c r="S108" s="360"/>
      <c r="T108" s="360"/>
      <c r="U108" s="128">
        <f>R107-U106</f>
        <v>18.199999999999989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65" t="s">
        <v>0</v>
      </c>
      <c r="C1" s="365"/>
      <c r="D1" s="365"/>
      <c r="E1" s="365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43" t="s">
        <v>511</v>
      </c>
      <c r="H2" s="243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65" t="s">
        <v>1</v>
      </c>
      <c r="Q2" s="365"/>
      <c r="R2" s="365"/>
      <c r="S2" s="365"/>
      <c r="T2" s="365"/>
    </row>
    <row r="3" spans="1:28" x14ac:dyDescent="0.25">
      <c r="A3" s="244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45">
        <v>423</v>
      </c>
      <c r="L3" s="246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43" t="s">
        <v>511</v>
      </c>
      <c r="W3" s="243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44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45">
        <v>423</v>
      </c>
      <c r="L4" s="246">
        <f t="shared" si="2"/>
        <v>135.22399999999999</v>
      </c>
      <c r="M4" s="10">
        <f t="shared" si="3"/>
        <v>133.87175999999999</v>
      </c>
      <c r="O4" s="244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45">
        <v>452</v>
      </c>
      <c r="AA4" s="246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44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45">
        <v>423</v>
      </c>
      <c r="L5" s="246">
        <f t="shared" si="2"/>
        <v>171.51750000000001</v>
      </c>
      <c r="M5" s="10">
        <f t="shared" si="3"/>
        <v>169.80232500000002</v>
      </c>
      <c r="O5" s="244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45">
        <v>452</v>
      </c>
      <c r="AA5" s="246">
        <f t="shared" si="6"/>
        <v>145.22399999999999</v>
      </c>
      <c r="AB5" s="10">
        <f t="shared" si="7"/>
        <v>143.77176</v>
      </c>
    </row>
    <row r="6" spans="1:28" x14ac:dyDescent="0.25">
      <c r="A6" s="244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45">
        <v>436</v>
      </c>
      <c r="L6" s="246">
        <f t="shared" si="2"/>
        <v>147.01499999999999</v>
      </c>
      <c r="M6" s="10">
        <f t="shared" si="3"/>
        <v>145.54485</v>
      </c>
      <c r="O6" s="244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45">
        <v>452</v>
      </c>
      <c r="AA6" s="246">
        <f t="shared" si="6"/>
        <v>196.02</v>
      </c>
      <c r="AB6" s="10">
        <f t="shared" si="7"/>
        <v>194.0598</v>
      </c>
    </row>
    <row r="7" spans="1:28" x14ac:dyDescent="0.25">
      <c r="A7" s="244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45">
        <v>436</v>
      </c>
      <c r="L7" s="246">
        <f t="shared" si="2"/>
        <v>147.01499999999999</v>
      </c>
      <c r="M7" s="10">
        <f t="shared" si="3"/>
        <v>145.54485</v>
      </c>
      <c r="O7" s="244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45">
        <v>453</v>
      </c>
      <c r="AA7" s="246">
        <f t="shared" si="6"/>
        <v>147.01499999999999</v>
      </c>
      <c r="AB7" s="10">
        <f t="shared" si="7"/>
        <v>145.54485</v>
      </c>
    </row>
    <row r="8" spans="1:28" x14ac:dyDescent="0.25">
      <c r="A8" s="244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45">
        <v>437</v>
      </c>
      <c r="L8" s="246">
        <f t="shared" si="2"/>
        <v>210.64699999999999</v>
      </c>
      <c r="M8" s="10">
        <f t="shared" si="3"/>
        <v>208.54052999999999</v>
      </c>
      <c r="O8" s="244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45">
        <v>452</v>
      </c>
      <c r="AA8" s="246">
        <f t="shared" si="6"/>
        <v>96.617000000000019</v>
      </c>
      <c r="AB8" s="10">
        <f t="shared" si="7"/>
        <v>95.650830000000013</v>
      </c>
    </row>
    <row r="9" spans="1:28" x14ac:dyDescent="0.25">
      <c r="A9" s="244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45">
        <v>436</v>
      </c>
      <c r="L9" s="246">
        <f t="shared" si="2"/>
        <v>135.22399999999999</v>
      </c>
      <c r="M9" s="10">
        <f t="shared" si="3"/>
        <v>133.87175999999999</v>
      </c>
      <c r="O9" s="244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45">
        <v>469</v>
      </c>
      <c r="AA9" s="246">
        <f t="shared" si="6"/>
        <v>368.45800000000008</v>
      </c>
      <c r="AB9" s="10">
        <f t="shared" si="7"/>
        <v>364.7734200000001</v>
      </c>
    </row>
    <row r="10" spans="1:28" x14ac:dyDescent="0.25">
      <c r="A10" s="244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45">
        <v>437</v>
      </c>
      <c r="L10" s="246">
        <f t="shared" si="2"/>
        <v>171.51750000000001</v>
      </c>
      <c r="M10" s="10">
        <f t="shared" si="3"/>
        <v>169.80232500000002</v>
      </c>
      <c r="O10" s="244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45"/>
      <c r="AA10" s="246">
        <f t="shared" si="6"/>
        <v>0</v>
      </c>
      <c r="AB10" s="10">
        <f t="shared" si="7"/>
        <v>0</v>
      </c>
    </row>
    <row r="11" spans="1:28" x14ac:dyDescent="0.25">
      <c r="A11" s="244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45">
        <v>437</v>
      </c>
      <c r="L11" s="246">
        <f t="shared" si="2"/>
        <v>171.51750000000001</v>
      </c>
      <c r="M11" s="10">
        <f t="shared" si="3"/>
        <v>169.80232500000002</v>
      </c>
      <c r="O11" s="244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45">
        <v>468</v>
      </c>
      <c r="AA11" s="246">
        <f t="shared" si="6"/>
        <v>171.51750000000001</v>
      </c>
      <c r="AB11" s="10">
        <f t="shared" si="7"/>
        <v>169.80232500000002</v>
      </c>
    </row>
    <row r="12" spans="1:28" x14ac:dyDescent="0.25">
      <c r="A12" s="244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45">
        <v>436</v>
      </c>
      <c r="L12" s="246">
        <f t="shared" si="2"/>
        <v>147.01499999999999</v>
      </c>
      <c r="M12" s="10">
        <f t="shared" si="3"/>
        <v>145.54485</v>
      </c>
      <c r="O12" s="244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45">
        <v>468</v>
      </c>
      <c r="AA12" s="246">
        <f t="shared" si="6"/>
        <v>145.22399999999999</v>
      </c>
      <c r="AB12" s="10">
        <f t="shared" si="7"/>
        <v>143.77176</v>
      </c>
    </row>
    <row r="13" spans="1:28" x14ac:dyDescent="0.25">
      <c r="A13" s="244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45"/>
      <c r="L13" s="246">
        <f t="shared" si="2"/>
        <v>0</v>
      </c>
      <c r="M13" s="10">
        <f t="shared" si="3"/>
        <v>0</v>
      </c>
      <c r="O13" s="244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45">
        <v>468</v>
      </c>
      <c r="AA13" s="246">
        <f t="shared" si="6"/>
        <v>147.01499999999999</v>
      </c>
      <c r="AB13" s="10">
        <f t="shared" si="7"/>
        <v>145.54485</v>
      </c>
    </row>
    <row r="14" spans="1:28" x14ac:dyDescent="0.25">
      <c r="A14" s="244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45"/>
      <c r="L14" s="246">
        <f t="shared" si="2"/>
        <v>0</v>
      </c>
      <c r="M14" s="10">
        <f t="shared" si="3"/>
        <v>0</v>
      </c>
      <c r="O14" s="244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45">
        <v>468</v>
      </c>
      <c r="AA14" s="246">
        <f t="shared" si="6"/>
        <v>155.02500000000001</v>
      </c>
      <c r="AB14" s="10">
        <f t="shared" si="7"/>
        <v>153.47475</v>
      </c>
    </row>
    <row r="15" spans="1:28" x14ac:dyDescent="0.25">
      <c r="A15" s="244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45"/>
      <c r="L15" s="246">
        <f t="shared" si="2"/>
        <v>0</v>
      </c>
      <c r="M15" s="10">
        <f t="shared" si="3"/>
        <v>0</v>
      </c>
      <c r="O15" s="244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45"/>
      <c r="AA15" s="246">
        <f t="shared" si="6"/>
        <v>0</v>
      </c>
      <c r="AB15" s="10">
        <f t="shared" si="7"/>
        <v>0</v>
      </c>
    </row>
    <row r="16" spans="1:28" x14ac:dyDescent="0.25">
      <c r="A16" s="244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45"/>
      <c r="L16" s="246">
        <f t="shared" si="2"/>
        <v>0</v>
      </c>
      <c r="M16" s="10">
        <f t="shared" si="3"/>
        <v>0</v>
      </c>
      <c r="O16" s="244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45"/>
      <c r="AA16" s="246">
        <f t="shared" si="6"/>
        <v>0</v>
      </c>
      <c r="AB16" s="10">
        <f t="shared" si="7"/>
        <v>0</v>
      </c>
    </row>
    <row r="17" spans="1:41" x14ac:dyDescent="0.25">
      <c r="A17" s="244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47"/>
      <c r="J17" s="55">
        <f t="shared" si="1"/>
        <v>0</v>
      </c>
      <c r="K17" s="245"/>
      <c r="L17" s="246">
        <f t="shared" si="2"/>
        <v>0</v>
      </c>
      <c r="M17" s="10">
        <f t="shared" si="3"/>
        <v>0</v>
      </c>
      <c r="O17" s="244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45"/>
      <c r="AA17" s="246">
        <f t="shared" si="6"/>
        <v>0</v>
      </c>
      <c r="AB17" s="10">
        <f t="shared" si="7"/>
        <v>0</v>
      </c>
    </row>
    <row r="18" spans="1:41" x14ac:dyDescent="0.25">
      <c r="A18" s="244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47"/>
      <c r="J18" s="55">
        <f t="shared" si="1"/>
        <v>0</v>
      </c>
      <c r="K18" s="245"/>
      <c r="L18" s="246">
        <f t="shared" si="2"/>
        <v>0</v>
      </c>
      <c r="M18" s="10">
        <f t="shared" si="3"/>
        <v>0</v>
      </c>
      <c r="O18" s="244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47"/>
      <c r="Y18" s="55">
        <f t="shared" si="5"/>
        <v>0</v>
      </c>
      <c r="Z18" s="245"/>
      <c r="AA18" s="246">
        <f t="shared" si="6"/>
        <v>0</v>
      </c>
      <c r="AB18" s="10">
        <f t="shared" si="7"/>
        <v>0</v>
      </c>
    </row>
    <row r="19" spans="1:41" x14ac:dyDescent="0.25">
      <c r="A19" s="244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45"/>
      <c r="L19" s="246">
        <f t="shared" si="2"/>
        <v>0</v>
      </c>
      <c r="M19" s="10">
        <f t="shared" si="3"/>
        <v>0</v>
      </c>
      <c r="O19" s="244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47"/>
      <c r="Y19" s="55">
        <f t="shared" si="5"/>
        <v>0</v>
      </c>
      <c r="Z19" s="245"/>
      <c r="AA19" s="246">
        <f t="shared" si="6"/>
        <v>0</v>
      </c>
      <c r="AB19" s="10">
        <f t="shared" si="7"/>
        <v>0</v>
      </c>
    </row>
    <row r="20" spans="1:41" x14ac:dyDescent="0.25">
      <c r="A20" s="244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45"/>
      <c r="L20" s="246">
        <f t="shared" si="2"/>
        <v>0</v>
      </c>
      <c r="M20" s="10">
        <f t="shared" si="3"/>
        <v>0</v>
      </c>
      <c r="O20" s="244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45"/>
      <c r="AA20" s="246">
        <f t="shared" si="6"/>
        <v>0</v>
      </c>
      <c r="AB20" s="10">
        <f t="shared" si="7"/>
        <v>0</v>
      </c>
    </row>
    <row r="21" spans="1:41" x14ac:dyDescent="0.25">
      <c r="A21" s="244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45"/>
      <c r="L21" s="246">
        <f t="shared" si="2"/>
        <v>0</v>
      </c>
      <c r="M21" s="10">
        <f t="shared" si="3"/>
        <v>0</v>
      </c>
      <c r="O21" s="244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45"/>
      <c r="AA21" s="246">
        <f t="shared" si="6"/>
        <v>0</v>
      </c>
      <c r="AB21" s="10">
        <f t="shared" si="7"/>
        <v>0</v>
      </c>
    </row>
    <row r="22" spans="1:41" x14ac:dyDescent="0.25">
      <c r="A22" s="244"/>
      <c r="B22" s="12"/>
      <c r="C22" s="12"/>
      <c r="D22" s="12"/>
      <c r="E22" s="12"/>
      <c r="F22" s="55"/>
      <c r="G22" s="55"/>
      <c r="H22" s="55"/>
      <c r="I22" s="12"/>
      <c r="J22" s="55"/>
      <c r="K22" s="245"/>
      <c r="L22" s="245"/>
      <c r="M22" s="10"/>
      <c r="O22" s="244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45"/>
      <c r="AA22" s="246">
        <f t="shared" si="6"/>
        <v>0</v>
      </c>
      <c r="AB22" s="10">
        <f t="shared" si="7"/>
        <v>0</v>
      </c>
    </row>
    <row r="23" spans="1:41" x14ac:dyDescent="0.25">
      <c r="A23" s="244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44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45"/>
      <c r="AA23" s="245"/>
      <c r="AB23" s="10"/>
    </row>
    <row r="24" spans="1:41" x14ac:dyDescent="0.25">
      <c r="A24" s="244"/>
      <c r="B24" s="12"/>
      <c r="C24" s="12"/>
      <c r="D24" s="12"/>
      <c r="E24" s="12"/>
      <c r="F24" s="24" t="s">
        <v>526</v>
      </c>
      <c r="G24" s="248">
        <f>G23*0.99</f>
        <v>2058.21</v>
      </c>
      <c r="H24" s="248"/>
      <c r="I24" s="8"/>
      <c r="J24" s="8"/>
      <c r="K24" s="10"/>
      <c r="L24" s="10"/>
      <c r="M24" s="10"/>
      <c r="O24" s="244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64" t="s">
        <v>65</v>
      </c>
      <c r="G25" s="364"/>
      <c r="H25" s="364"/>
      <c r="I25" s="364"/>
      <c r="J25" s="249"/>
      <c r="K25" s="250">
        <f>G24-J23</f>
        <v>20.789999999999964</v>
      </c>
      <c r="L25" s="251"/>
      <c r="M25" s="44"/>
      <c r="O25" s="244"/>
      <c r="P25" s="12"/>
      <c r="Q25" s="12"/>
      <c r="R25" s="12"/>
      <c r="S25" s="12"/>
      <c r="T25" s="12"/>
      <c r="U25" s="24" t="s">
        <v>526</v>
      </c>
      <c r="V25" s="248">
        <f>V24*0.99</f>
        <v>2308.1354999999999</v>
      </c>
      <c r="W25" s="248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64" t="s">
        <v>65</v>
      </c>
      <c r="V26" s="364"/>
      <c r="W26" s="364"/>
      <c r="X26" s="364"/>
      <c r="Y26" s="249"/>
      <c r="Z26" s="250">
        <f>V25-Y24</f>
        <v>23.314499999999953</v>
      </c>
      <c r="AA26" s="251"/>
      <c r="AB26" s="44"/>
    </row>
    <row r="30" spans="1:41" ht="26.25" x14ac:dyDescent="0.4">
      <c r="B30" s="365" t="s">
        <v>66</v>
      </c>
      <c r="C30" s="365"/>
      <c r="D30" s="365"/>
      <c r="E30" s="365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43" t="s">
        <v>511</v>
      </c>
      <c r="H31" s="243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65" t="s">
        <v>67</v>
      </c>
      <c r="Q31" s="365"/>
      <c r="R31" s="365"/>
      <c r="S31" s="365"/>
      <c r="T31" s="365"/>
    </row>
    <row r="32" spans="1:41" x14ac:dyDescent="0.25">
      <c r="A32" s="244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52">
        <v>488</v>
      </c>
      <c r="L32" s="246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43" t="s">
        <v>511</v>
      </c>
      <c r="W32" s="243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53"/>
      <c r="AK32" s="253"/>
      <c r="AL32" s="35"/>
      <c r="AM32" s="35"/>
      <c r="AN32" s="35"/>
      <c r="AO32" s="35"/>
    </row>
    <row r="33" spans="1:43" x14ac:dyDescent="0.25">
      <c r="A33" s="244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46">
        <f t="shared" si="10"/>
        <v>145.22399999999999</v>
      </c>
      <c r="M33" s="10">
        <f t="shared" si="11"/>
        <v>143.77176</v>
      </c>
      <c r="O33" s="244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45">
        <v>519</v>
      </c>
      <c r="AA33" s="246">
        <f t="shared" ref="AA33:AA51" si="14">W33-X33</f>
        <v>196.02</v>
      </c>
      <c r="AB33" s="10">
        <f t="shared" ref="AB33:AB51" si="15">AA33*0.99</f>
        <v>194.0598</v>
      </c>
      <c r="AD33" s="254"/>
      <c r="AI33" s="44"/>
      <c r="AJ33" s="44"/>
      <c r="AK33" s="44"/>
      <c r="AL33" s="44"/>
      <c r="AM33" s="44"/>
      <c r="AN33" s="255"/>
      <c r="AO33" s="44"/>
    </row>
    <row r="34" spans="1:43" x14ac:dyDescent="0.25">
      <c r="A34" s="244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46">
        <f t="shared" si="10"/>
        <v>147.01499999999999</v>
      </c>
      <c r="M34" s="10">
        <f t="shared" si="11"/>
        <v>145.54485</v>
      </c>
      <c r="O34" s="244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45">
        <v>520</v>
      </c>
      <c r="AA34" s="246">
        <f t="shared" si="14"/>
        <v>339.05499999999995</v>
      </c>
      <c r="AB34" s="10">
        <f t="shared" si="15"/>
        <v>335.66444999999993</v>
      </c>
      <c r="AD34" s="254"/>
      <c r="AI34" s="44"/>
      <c r="AJ34" s="44"/>
      <c r="AK34" s="44"/>
      <c r="AL34" s="44"/>
      <c r="AM34" s="44"/>
      <c r="AN34" s="255"/>
      <c r="AO34" s="44"/>
    </row>
    <row r="35" spans="1:43" x14ac:dyDescent="0.25">
      <c r="A35" s="244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52">
        <v>488</v>
      </c>
      <c r="L35" s="246">
        <f t="shared" si="10"/>
        <v>147.01499999999999</v>
      </c>
      <c r="M35" s="10">
        <f t="shared" si="11"/>
        <v>145.54485</v>
      </c>
      <c r="O35" s="244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45">
        <v>519</v>
      </c>
      <c r="AA35" s="246">
        <f t="shared" si="14"/>
        <v>147.01499999999999</v>
      </c>
      <c r="AB35" s="10">
        <f t="shared" si="15"/>
        <v>145.54485</v>
      </c>
      <c r="AD35" s="254"/>
      <c r="AI35" s="44"/>
      <c r="AJ35" s="44"/>
      <c r="AK35" s="44"/>
      <c r="AL35" s="44"/>
      <c r="AM35" s="44"/>
      <c r="AN35" s="255"/>
      <c r="AO35" s="44"/>
    </row>
    <row r="36" spans="1:43" x14ac:dyDescent="0.25">
      <c r="A36" s="244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46">
        <f t="shared" si="10"/>
        <v>339.05499999999995</v>
      </c>
      <c r="M36" s="10">
        <f t="shared" si="11"/>
        <v>335.66444999999993</v>
      </c>
      <c r="O36" s="244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45">
        <v>520</v>
      </c>
      <c r="AA36" s="246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53"/>
      <c r="AL36" s="253"/>
      <c r="AM36" s="35"/>
      <c r="AN36" s="35"/>
      <c r="AO36" s="35"/>
    </row>
    <row r="37" spans="1:43" x14ac:dyDescent="0.25">
      <c r="A37" s="244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46">
        <f t="shared" si="10"/>
        <v>468.45800000000008</v>
      </c>
      <c r="M37" s="10">
        <f t="shared" si="11"/>
        <v>463.7734200000001</v>
      </c>
      <c r="O37" s="244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45">
        <v>519</v>
      </c>
      <c r="AA37" s="246">
        <f t="shared" si="14"/>
        <v>147.01499999999999</v>
      </c>
      <c r="AB37" s="10">
        <f t="shared" si="15"/>
        <v>145.54485</v>
      </c>
      <c r="AD37" s="254"/>
      <c r="AJ37" s="44"/>
      <c r="AK37" s="44"/>
      <c r="AL37" s="44"/>
      <c r="AM37" s="44"/>
      <c r="AN37" s="44"/>
      <c r="AO37" s="256"/>
    </row>
    <row r="38" spans="1:43" x14ac:dyDescent="0.25">
      <c r="A38" s="244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52">
        <v>488</v>
      </c>
      <c r="L38" s="246">
        <f t="shared" si="10"/>
        <v>145.02500000000001</v>
      </c>
      <c r="M38" s="10">
        <f t="shared" si="11"/>
        <v>143.57474999999999</v>
      </c>
      <c r="O38" s="244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45">
        <v>520</v>
      </c>
      <c r="AA38" s="246">
        <f t="shared" si="14"/>
        <v>368.45800000000008</v>
      </c>
      <c r="AB38" s="10">
        <f t="shared" si="15"/>
        <v>364.7734200000001</v>
      </c>
      <c r="AD38" s="254"/>
      <c r="AJ38" s="44"/>
      <c r="AK38" s="44"/>
      <c r="AL38" s="44"/>
      <c r="AM38" s="44"/>
      <c r="AN38" s="44"/>
      <c r="AO38" s="256"/>
      <c r="AP38" s="35"/>
      <c r="AQ38" s="35"/>
    </row>
    <row r="39" spans="1:43" x14ac:dyDescent="0.25">
      <c r="A39" s="244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57">
        <v>502</v>
      </c>
      <c r="L39" s="246">
        <f t="shared" si="10"/>
        <v>388.45800000000008</v>
      </c>
      <c r="M39" s="10">
        <f t="shared" si="11"/>
        <v>384.57342000000006</v>
      </c>
      <c r="O39" s="244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45">
        <v>519</v>
      </c>
      <c r="AA39" s="246">
        <f t="shared" si="14"/>
        <v>171.51750000000001</v>
      </c>
      <c r="AB39" s="10">
        <f t="shared" si="15"/>
        <v>169.80232500000002</v>
      </c>
      <c r="AD39" s="254"/>
      <c r="AJ39" s="44"/>
      <c r="AK39" s="44"/>
      <c r="AL39" s="44"/>
      <c r="AM39" s="44"/>
      <c r="AN39" s="44"/>
      <c r="AO39" s="256"/>
    </row>
    <row r="40" spans="1:43" x14ac:dyDescent="0.25">
      <c r="A40" s="244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58">
        <v>501</v>
      </c>
      <c r="L40" s="246">
        <f t="shared" si="10"/>
        <v>147.01499999999999</v>
      </c>
      <c r="M40" s="10">
        <f t="shared" si="11"/>
        <v>145.54485</v>
      </c>
      <c r="O40" s="244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46">
        <f t="shared" si="14"/>
        <v>145.22399999999999</v>
      </c>
      <c r="AB40" s="10">
        <f t="shared" si="15"/>
        <v>143.77176</v>
      </c>
      <c r="AD40" s="254"/>
      <c r="AJ40" s="44"/>
      <c r="AK40" s="44"/>
      <c r="AL40" s="44"/>
      <c r="AM40" s="44"/>
      <c r="AN40" s="44"/>
      <c r="AO40" s="256"/>
    </row>
    <row r="41" spans="1:43" x14ac:dyDescent="0.25">
      <c r="A41" s="244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58">
        <v>501</v>
      </c>
      <c r="L41" s="246">
        <f t="shared" si="10"/>
        <v>147.01499999999999</v>
      </c>
      <c r="M41" s="10">
        <f t="shared" si="11"/>
        <v>145.54485</v>
      </c>
      <c r="O41" s="244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45">
        <v>534</v>
      </c>
      <c r="AA41" s="246">
        <f t="shared" si="14"/>
        <v>147.01499999999999</v>
      </c>
      <c r="AB41" s="10">
        <f t="shared" si="15"/>
        <v>145.54485</v>
      </c>
      <c r="AD41" s="254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43" t="s">
        <v>511</v>
      </c>
      <c r="AM41" s="243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44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57">
        <v>502</v>
      </c>
      <c r="L42" s="246">
        <f t="shared" si="10"/>
        <v>171.51750000000001</v>
      </c>
      <c r="M42" s="10">
        <f t="shared" si="11"/>
        <v>169.80232500000002</v>
      </c>
      <c r="O42" s="244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46">
        <f t="shared" si="14"/>
        <v>147.01499999999999</v>
      </c>
      <c r="AB42" s="10">
        <f t="shared" si="15"/>
        <v>145.54485</v>
      </c>
      <c r="AF42" s="244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46">
        <v>388.45800000000003</v>
      </c>
      <c r="AQ42" s="10">
        <v>384.57342</v>
      </c>
    </row>
    <row r="43" spans="1:43" x14ac:dyDescent="0.25">
      <c r="A43" s="244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58">
        <v>501</v>
      </c>
      <c r="L43" s="246">
        <f t="shared" si="10"/>
        <v>147.01499999999999</v>
      </c>
      <c r="M43" s="10">
        <f t="shared" si="11"/>
        <v>145.54485</v>
      </c>
      <c r="O43" s="244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45">
        <v>434</v>
      </c>
      <c r="AA43" s="246">
        <f t="shared" si="14"/>
        <v>115.22399999999999</v>
      </c>
      <c r="AB43" s="10">
        <f t="shared" si="15"/>
        <v>114.07175999999998</v>
      </c>
      <c r="AF43" s="244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46">
        <v>171.51750000000001</v>
      </c>
      <c r="AQ43" s="10">
        <v>169.802325</v>
      </c>
    </row>
    <row r="44" spans="1:43" x14ac:dyDescent="0.25">
      <c r="A44" s="244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45"/>
      <c r="L44" s="246">
        <f t="shared" si="10"/>
        <v>0</v>
      </c>
      <c r="M44" s="10">
        <f t="shared" si="11"/>
        <v>0</v>
      </c>
      <c r="O44" s="244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46">
        <f t="shared" si="14"/>
        <v>115.22399999999999</v>
      </c>
      <c r="AB44" s="10">
        <f t="shared" si="15"/>
        <v>114.07175999999998</v>
      </c>
    </row>
    <row r="45" spans="1:43" x14ac:dyDescent="0.25">
      <c r="A45" s="244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45"/>
      <c r="L45" s="246">
        <f t="shared" si="10"/>
        <v>0</v>
      </c>
      <c r="M45" s="10">
        <f t="shared" si="11"/>
        <v>0</v>
      </c>
      <c r="O45" s="244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46">
        <f t="shared" si="14"/>
        <v>115.22399999999999</v>
      </c>
      <c r="AB45" s="10">
        <f t="shared" si="15"/>
        <v>114.07175999999998</v>
      </c>
      <c r="AD45" s="35"/>
      <c r="AE45" s="35"/>
      <c r="AF45" s="244">
        <v>45007</v>
      </c>
      <c r="AG45" s="12" t="s">
        <v>497</v>
      </c>
      <c r="AH45" s="12" t="s">
        <v>535</v>
      </c>
      <c r="AI45" s="10">
        <v>384.57342</v>
      </c>
      <c r="AJ45" s="35"/>
      <c r="AK45" s="253"/>
      <c r="AL45" s="253"/>
      <c r="AM45" s="35"/>
      <c r="AN45" s="35"/>
    </row>
    <row r="46" spans="1:43" x14ac:dyDescent="0.25">
      <c r="A46" s="244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47"/>
      <c r="J46" s="55">
        <f t="shared" si="9"/>
        <v>0</v>
      </c>
      <c r="K46" s="245"/>
      <c r="L46" s="246">
        <f t="shared" si="10"/>
        <v>0</v>
      </c>
      <c r="M46" s="10">
        <f t="shared" si="11"/>
        <v>0</v>
      </c>
      <c r="O46" s="244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46">
        <f t="shared" si="14"/>
        <v>171.51750000000001</v>
      </c>
      <c r="AB46" s="10">
        <f t="shared" si="15"/>
        <v>169.80232500000002</v>
      </c>
      <c r="AD46" s="254"/>
      <c r="AF46" s="244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56"/>
    </row>
    <row r="47" spans="1:43" x14ac:dyDescent="0.25">
      <c r="A47" s="244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47"/>
      <c r="J47" s="55">
        <f t="shared" si="9"/>
        <v>0</v>
      </c>
      <c r="K47" s="245"/>
      <c r="L47" s="246">
        <f t="shared" si="10"/>
        <v>0</v>
      </c>
      <c r="M47" s="10">
        <f t="shared" si="11"/>
        <v>0</v>
      </c>
      <c r="O47" s="244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47"/>
      <c r="Y47" s="55">
        <f t="shared" si="13"/>
        <v>169.785</v>
      </c>
      <c r="Z47" s="245">
        <v>534</v>
      </c>
      <c r="AA47" s="246">
        <f t="shared" si="14"/>
        <v>171.51750000000001</v>
      </c>
      <c r="AB47" s="10">
        <f t="shared" si="15"/>
        <v>169.80232500000002</v>
      </c>
      <c r="AD47" s="254"/>
      <c r="AJ47" s="44"/>
      <c r="AK47" s="44"/>
      <c r="AL47" s="44"/>
      <c r="AM47" s="44"/>
      <c r="AN47" s="44"/>
      <c r="AO47" s="256"/>
    </row>
    <row r="48" spans="1:43" x14ac:dyDescent="0.25">
      <c r="A48" s="244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45"/>
      <c r="L48" s="246">
        <f t="shared" si="10"/>
        <v>0</v>
      </c>
      <c r="M48" s="10">
        <f t="shared" si="11"/>
        <v>0</v>
      </c>
      <c r="O48" s="244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47"/>
      <c r="Y48" s="55">
        <f t="shared" si="13"/>
        <v>145.53</v>
      </c>
      <c r="Z48" s="245">
        <v>534</v>
      </c>
      <c r="AA48" s="246">
        <f t="shared" si="14"/>
        <v>147.01499999999999</v>
      </c>
      <c r="AB48" s="10">
        <f t="shared" si="15"/>
        <v>145.54485</v>
      </c>
      <c r="AD48" s="254"/>
      <c r="AJ48" s="44"/>
      <c r="AK48" s="44"/>
      <c r="AL48" s="44"/>
      <c r="AM48" s="259"/>
      <c r="AN48" s="44"/>
      <c r="AO48" s="256"/>
    </row>
    <row r="49" spans="1:41" x14ac:dyDescent="0.25">
      <c r="A49" s="244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45"/>
      <c r="L49" s="246">
        <f t="shared" si="10"/>
        <v>0</v>
      </c>
      <c r="M49" s="10">
        <f t="shared" si="11"/>
        <v>0</v>
      </c>
      <c r="O49" s="244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45">
        <v>534</v>
      </c>
      <c r="AA49" s="246">
        <f t="shared" si="14"/>
        <v>147.01499999999999</v>
      </c>
      <c r="AB49" s="10">
        <f t="shared" si="15"/>
        <v>145.54485</v>
      </c>
      <c r="AC49" s="260" t="s">
        <v>395</v>
      </c>
      <c r="AD49" s="254"/>
      <c r="AJ49" s="44"/>
      <c r="AK49" s="44"/>
      <c r="AL49" s="44"/>
      <c r="AM49" s="259"/>
      <c r="AN49" s="44"/>
      <c r="AO49" s="256"/>
    </row>
    <row r="50" spans="1:41" x14ac:dyDescent="0.25">
      <c r="A50" s="244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45"/>
      <c r="L50" s="246">
        <f t="shared" si="10"/>
        <v>0</v>
      </c>
      <c r="M50" s="10">
        <f t="shared" si="11"/>
        <v>0</v>
      </c>
      <c r="O50" s="244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45"/>
      <c r="AA50" s="246">
        <f t="shared" si="14"/>
        <v>0</v>
      </c>
      <c r="AB50" s="10">
        <f t="shared" si="15"/>
        <v>0</v>
      </c>
      <c r="AD50" s="254"/>
      <c r="AJ50" s="44"/>
      <c r="AK50" s="44"/>
      <c r="AL50" s="44"/>
      <c r="AM50" s="44"/>
      <c r="AN50" s="44"/>
      <c r="AO50" s="256"/>
    </row>
    <row r="51" spans="1:41" x14ac:dyDescent="0.25">
      <c r="A51" s="244"/>
      <c r="B51" s="12"/>
      <c r="C51" s="12"/>
      <c r="D51" s="12"/>
      <c r="E51" s="12"/>
      <c r="F51" s="55"/>
      <c r="G51" s="55"/>
      <c r="H51" s="55"/>
      <c r="I51" s="12"/>
      <c r="J51" s="55"/>
      <c r="K51" s="245"/>
      <c r="L51" s="245"/>
      <c r="M51" s="10"/>
      <c r="O51" s="244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45"/>
      <c r="AA51" s="246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44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44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45"/>
      <c r="AA52" s="245"/>
      <c r="AB52" s="10"/>
    </row>
    <row r="53" spans="1:41" x14ac:dyDescent="0.25">
      <c r="A53" s="244"/>
      <c r="B53" s="12"/>
      <c r="C53" s="12"/>
      <c r="D53" s="12"/>
      <c r="E53" s="12"/>
      <c r="F53" s="24" t="s">
        <v>526</v>
      </c>
      <c r="G53" s="248">
        <f>G52*0.99</f>
        <v>3209.8274999999999</v>
      </c>
      <c r="H53" s="248"/>
      <c r="I53" s="8"/>
      <c r="J53" s="8"/>
      <c r="K53" s="10"/>
      <c r="L53" s="10"/>
      <c r="M53" s="10"/>
      <c r="O53" s="244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64" t="s">
        <v>65</v>
      </c>
      <c r="G54" s="364"/>
      <c r="H54" s="364"/>
      <c r="I54" s="364"/>
      <c r="J54" s="249"/>
      <c r="K54" s="250">
        <f>G53-J52</f>
        <v>32.422499999999218</v>
      </c>
      <c r="L54" s="251"/>
      <c r="M54" s="44"/>
      <c r="O54" s="244"/>
      <c r="P54" s="12"/>
      <c r="Q54" s="12"/>
      <c r="R54" s="12"/>
      <c r="S54" s="12"/>
      <c r="T54" s="12"/>
      <c r="U54" s="24" t="s">
        <v>526</v>
      </c>
      <c r="V54" s="248">
        <f>V53*0.99</f>
        <v>3788.0864999999999</v>
      </c>
      <c r="W54" s="248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64" t="s">
        <v>65</v>
      </c>
      <c r="V55" s="364"/>
      <c r="W55" s="364"/>
      <c r="X55" s="364"/>
      <c r="Y55" s="249"/>
      <c r="Z55" s="250">
        <f>V54-Y53</f>
        <v>38.263499999999112</v>
      </c>
      <c r="AA55" s="251"/>
      <c r="AB55" s="44"/>
    </row>
    <row r="60" spans="1:41" ht="26.25" x14ac:dyDescent="0.4">
      <c r="B60" s="365" t="s">
        <v>191</v>
      </c>
      <c r="C60" s="365"/>
      <c r="D60" s="365"/>
      <c r="E60" s="365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43" t="s">
        <v>511</v>
      </c>
      <c r="H61" s="243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65" t="s">
        <v>98</v>
      </c>
      <c r="Q61" s="365"/>
      <c r="R61" s="365"/>
      <c r="S61" s="365"/>
      <c r="T61" s="365"/>
    </row>
    <row r="62" spans="1:41" x14ac:dyDescent="0.25">
      <c r="A62" s="244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46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43" t="s">
        <v>511</v>
      </c>
      <c r="W62" s="243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44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46">
        <f t="shared" si="18"/>
        <v>147.01499999999999</v>
      </c>
      <c r="M63" s="10">
        <f t="shared" si="19"/>
        <v>145.54485</v>
      </c>
      <c r="O63" s="244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45">
        <v>597</v>
      </c>
      <c r="AA63" s="246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44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46">
        <f t="shared" si="18"/>
        <v>135.22399999999999</v>
      </c>
      <c r="M64" s="10">
        <f t="shared" si="19"/>
        <v>133.87175999999999</v>
      </c>
      <c r="O64" s="244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45">
        <v>597</v>
      </c>
      <c r="AA64" s="246">
        <f t="shared" si="22"/>
        <v>147.01499999999999</v>
      </c>
      <c r="AB64" s="10">
        <f t="shared" si="23"/>
        <v>145.54485</v>
      </c>
    </row>
    <row r="65" spans="1:40" x14ac:dyDescent="0.25">
      <c r="A65" s="244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46">
        <f t="shared" si="18"/>
        <v>135.22399999999999</v>
      </c>
      <c r="M65" s="10">
        <f t="shared" si="19"/>
        <v>133.87175999999999</v>
      </c>
      <c r="O65" s="244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45">
        <v>596</v>
      </c>
      <c r="AA65" s="246">
        <f t="shared" si="22"/>
        <v>147.01499999999999</v>
      </c>
      <c r="AB65" s="10">
        <f t="shared" si="23"/>
        <v>145.54485</v>
      </c>
    </row>
    <row r="66" spans="1:40" x14ac:dyDescent="0.25">
      <c r="A66" s="244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46">
        <f t="shared" si="18"/>
        <v>468.45800000000008</v>
      </c>
      <c r="M66" s="10">
        <f t="shared" si="19"/>
        <v>463.7734200000001</v>
      </c>
      <c r="O66" s="244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45">
        <v>597</v>
      </c>
      <c r="AA66" s="246">
        <f t="shared" si="22"/>
        <v>135.22399999999999</v>
      </c>
      <c r="AB66" s="10">
        <f t="shared" si="23"/>
        <v>133.87175999999999</v>
      </c>
    </row>
    <row r="67" spans="1:40" x14ac:dyDescent="0.25">
      <c r="A67" s="244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46">
        <f t="shared" si="18"/>
        <v>468.45800000000008</v>
      </c>
      <c r="M67" s="10">
        <f t="shared" si="19"/>
        <v>463.7734200000001</v>
      </c>
      <c r="O67" s="244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45">
        <v>596</v>
      </c>
      <c r="AA67" s="246">
        <f t="shared" si="22"/>
        <v>147.01499999999999</v>
      </c>
      <c r="AB67" s="10">
        <f t="shared" si="23"/>
        <v>145.54485</v>
      </c>
    </row>
    <row r="68" spans="1:40" x14ac:dyDescent="0.25">
      <c r="A68" s="244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46">
        <f t="shared" si="18"/>
        <v>135.22399999999999</v>
      </c>
      <c r="M68" s="10">
        <f t="shared" si="19"/>
        <v>133.87175999999999</v>
      </c>
      <c r="O68" s="244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45">
        <v>596</v>
      </c>
      <c r="AA68" s="246">
        <f t="shared" si="22"/>
        <v>147.01499999999999</v>
      </c>
      <c r="AB68" s="10">
        <f t="shared" si="23"/>
        <v>145.54485</v>
      </c>
    </row>
    <row r="69" spans="1:40" x14ac:dyDescent="0.25">
      <c r="A69" s="244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46">
        <f t="shared" si="18"/>
        <v>110.7513</v>
      </c>
      <c r="M69" s="10">
        <f t="shared" si="19"/>
        <v>109.643787</v>
      </c>
      <c r="O69" s="244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45"/>
      <c r="AA69" s="246">
        <f t="shared" si="22"/>
        <v>0</v>
      </c>
      <c r="AB69" s="10">
        <f t="shared" si="23"/>
        <v>0</v>
      </c>
    </row>
    <row r="70" spans="1:40" x14ac:dyDescent="0.25">
      <c r="A70" s="244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46">
        <f t="shared" si="18"/>
        <v>110.7513</v>
      </c>
      <c r="M70" s="10">
        <f t="shared" si="19"/>
        <v>109.643787</v>
      </c>
      <c r="O70" s="244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45">
        <v>597</v>
      </c>
      <c r="AA70" s="246">
        <f t="shared" si="22"/>
        <v>147.01499999999999</v>
      </c>
      <c r="AB70" s="10">
        <f t="shared" si="23"/>
        <v>145.54485</v>
      </c>
    </row>
    <row r="71" spans="1:40" x14ac:dyDescent="0.25">
      <c r="A71" s="244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46">
        <f t="shared" si="18"/>
        <v>196.02</v>
      </c>
      <c r="M71" s="10">
        <f t="shared" si="19"/>
        <v>194.0598</v>
      </c>
      <c r="O71" s="244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45">
        <v>609</v>
      </c>
      <c r="AA71" s="246">
        <f t="shared" si="22"/>
        <v>147.01499999999999</v>
      </c>
      <c r="AB71" s="10">
        <f t="shared" si="23"/>
        <v>145.54485</v>
      </c>
    </row>
    <row r="72" spans="1:40" x14ac:dyDescent="0.25">
      <c r="A72" s="244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61">
        <v>567</v>
      </c>
      <c r="L72" s="246">
        <f t="shared" si="18"/>
        <v>135.22399999999999</v>
      </c>
      <c r="M72" s="10">
        <f t="shared" si="19"/>
        <v>133.87175999999999</v>
      </c>
      <c r="O72" s="244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45">
        <v>608</v>
      </c>
      <c r="AA72" s="246">
        <f t="shared" si="22"/>
        <v>135.22399999999999</v>
      </c>
      <c r="AB72" s="10">
        <f t="shared" si="23"/>
        <v>133.87175999999999</v>
      </c>
    </row>
    <row r="73" spans="1:40" x14ac:dyDescent="0.25">
      <c r="A73" s="244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61">
        <v>567</v>
      </c>
      <c r="L73" s="246">
        <f t="shared" si="18"/>
        <v>44.104499999999994</v>
      </c>
      <c r="M73" s="10">
        <f t="shared" si="19"/>
        <v>43.663454999999992</v>
      </c>
      <c r="O73" s="244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45">
        <v>608</v>
      </c>
      <c r="AA73" s="246">
        <f t="shared" si="22"/>
        <v>135.22399999999999</v>
      </c>
      <c r="AB73" s="10">
        <f t="shared" si="23"/>
        <v>133.87175999999999</v>
      </c>
    </row>
    <row r="74" spans="1:40" x14ac:dyDescent="0.25">
      <c r="A74" s="244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45"/>
      <c r="L74" s="246">
        <f t="shared" si="18"/>
        <v>147.01499999999999</v>
      </c>
      <c r="M74" s="10">
        <f t="shared" si="19"/>
        <v>145.54485</v>
      </c>
      <c r="O74" s="244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45">
        <v>609</v>
      </c>
      <c r="AA74" s="246">
        <f t="shared" si="22"/>
        <v>147.01499999999999</v>
      </c>
      <c r="AB74" s="10">
        <f t="shared" si="23"/>
        <v>145.54485</v>
      </c>
    </row>
    <row r="75" spans="1:40" x14ac:dyDescent="0.25">
      <c r="A75" s="244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45"/>
      <c r="L75" s="246">
        <f t="shared" si="18"/>
        <v>0</v>
      </c>
      <c r="M75" s="10">
        <f t="shared" si="19"/>
        <v>0</v>
      </c>
      <c r="O75" s="244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45"/>
      <c r="AA75" s="246">
        <f t="shared" si="22"/>
        <v>0</v>
      </c>
      <c r="AB75" s="10">
        <f t="shared" si="23"/>
        <v>0</v>
      </c>
    </row>
    <row r="76" spans="1:40" x14ac:dyDescent="0.25">
      <c r="A76" s="244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47"/>
      <c r="J76" s="55">
        <f t="shared" si="17"/>
        <v>0</v>
      </c>
      <c r="K76" s="245"/>
      <c r="L76" s="246">
        <f t="shared" si="18"/>
        <v>0</v>
      </c>
      <c r="M76" s="10">
        <f t="shared" si="19"/>
        <v>0</v>
      </c>
      <c r="O76" s="244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45"/>
      <c r="AA76" s="246">
        <f t="shared" si="22"/>
        <v>0</v>
      </c>
      <c r="AB76" s="10">
        <f t="shared" si="23"/>
        <v>0</v>
      </c>
    </row>
    <row r="77" spans="1:40" x14ac:dyDescent="0.25">
      <c r="A77" s="244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47"/>
      <c r="J77" s="55">
        <f t="shared" si="17"/>
        <v>0</v>
      </c>
      <c r="K77" s="245"/>
      <c r="L77" s="246">
        <f t="shared" si="18"/>
        <v>0</v>
      </c>
      <c r="M77" s="10">
        <f t="shared" si="19"/>
        <v>0</v>
      </c>
      <c r="O77" s="244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47"/>
      <c r="Y77" s="55">
        <f t="shared" si="21"/>
        <v>0</v>
      </c>
      <c r="Z77" s="245"/>
      <c r="AA77" s="246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53"/>
      <c r="AN77" s="35"/>
    </row>
    <row r="78" spans="1:40" x14ac:dyDescent="0.25">
      <c r="A78" s="244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45"/>
      <c r="L78" s="246">
        <f t="shared" si="18"/>
        <v>0</v>
      </c>
      <c r="M78" s="10">
        <f t="shared" si="19"/>
        <v>0</v>
      </c>
      <c r="O78" s="244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47"/>
      <c r="Y78" s="55">
        <f t="shared" si="21"/>
        <v>0</v>
      </c>
      <c r="Z78" s="245"/>
      <c r="AA78" s="246">
        <f t="shared" si="22"/>
        <v>0</v>
      </c>
      <c r="AB78" s="10">
        <f t="shared" si="23"/>
        <v>0</v>
      </c>
      <c r="AF78" s="254"/>
      <c r="AL78" s="44"/>
      <c r="AM78" s="44"/>
      <c r="AN78" s="44"/>
    </row>
    <row r="79" spans="1:40" x14ac:dyDescent="0.25">
      <c r="A79" s="244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45"/>
      <c r="L79" s="246">
        <f t="shared" si="18"/>
        <v>0</v>
      </c>
      <c r="M79" s="10">
        <f t="shared" si="19"/>
        <v>0</v>
      </c>
      <c r="O79" s="244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45"/>
      <c r="AA79" s="246">
        <f t="shared" si="22"/>
        <v>0</v>
      </c>
      <c r="AB79" s="10">
        <f t="shared" si="23"/>
        <v>0</v>
      </c>
      <c r="AF79" s="254"/>
      <c r="AL79" s="44"/>
      <c r="AM79" s="44"/>
      <c r="AN79" s="44"/>
    </row>
    <row r="80" spans="1:40" x14ac:dyDescent="0.25">
      <c r="A80" s="244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45"/>
      <c r="L80" s="246">
        <f t="shared" si="18"/>
        <v>0</v>
      </c>
      <c r="M80" s="10">
        <f t="shared" si="19"/>
        <v>0</v>
      </c>
      <c r="O80" s="244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45"/>
      <c r="AA80" s="246">
        <f t="shared" si="22"/>
        <v>0</v>
      </c>
      <c r="AB80" s="10">
        <f t="shared" si="23"/>
        <v>0</v>
      </c>
    </row>
    <row r="81" spans="1:28" x14ac:dyDescent="0.25">
      <c r="A81" s="244"/>
      <c r="B81" s="12"/>
      <c r="C81" s="12"/>
      <c r="D81" s="12"/>
      <c r="E81" s="12"/>
      <c r="F81" s="55"/>
      <c r="G81" s="55"/>
      <c r="H81" s="55"/>
      <c r="I81" s="12"/>
      <c r="J81" s="55"/>
      <c r="K81" s="245"/>
      <c r="L81" s="245"/>
      <c r="M81" s="10"/>
      <c r="O81" s="244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45"/>
      <c r="AA81" s="246">
        <f t="shared" si="22"/>
        <v>0</v>
      </c>
      <c r="AB81" s="10">
        <f t="shared" si="23"/>
        <v>0</v>
      </c>
    </row>
    <row r="82" spans="1:28" x14ac:dyDescent="0.25">
      <c r="A82" s="244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44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45"/>
      <c r="AA82" s="245"/>
      <c r="AB82" s="10"/>
    </row>
    <row r="83" spans="1:28" x14ac:dyDescent="0.25">
      <c r="A83" s="244"/>
      <c r="B83" s="12"/>
      <c r="C83" s="12"/>
      <c r="D83" s="12"/>
      <c r="E83" s="12"/>
      <c r="F83" s="24" t="s">
        <v>526</v>
      </c>
      <c r="G83" s="248">
        <f>G82*0.99</f>
        <v>2980.4841000000001</v>
      </c>
      <c r="H83" s="248"/>
      <c r="I83" s="8"/>
      <c r="J83" s="8"/>
      <c r="K83" s="10"/>
      <c r="L83" s="10"/>
      <c r="M83" s="10"/>
      <c r="O83" s="244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64" t="s">
        <v>65</v>
      </c>
      <c r="G84" s="364"/>
      <c r="H84" s="364"/>
      <c r="I84" s="364"/>
      <c r="J84" s="249"/>
      <c r="K84" s="250">
        <f>G83-J82</f>
        <v>30.10590000000002</v>
      </c>
      <c r="L84" s="251"/>
      <c r="M84" s="44"/>
      <c r="O84" s="244"/>
      <c r="P84" s="12"/>
      <c r="Q84" s="12"/>
      <c r="R84" s="12"/>
      <c r="S84" s="12"/>
      <c r="T84" s="12"/>
      <c r="U84" s="24" t="s">
        <v>526</v>
      </c>
      <c r="V84" s="248">
        <f>V83*0.99</f>
        <v>1881.7919999999997</v>
      </c>
      <c r="W84" s="248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64" t="s">
        <v>65</v>
      </c>
      <c r="V85" s="364"/>
      <c r="W85" s="364"/>
      <c r="X85" s="364"/>
      <c r="Y85" s="249"/>
      <c r="Z85" s="250">
        <f>V84-Y83</f>
        <v>19.007999999999811</v>
      </c>
      <c r="AA85" s="251"/>
      <c r="AB85" s="44"/>
    </row>
    <row r="91" spans="1:28" ht="26.25" x14ac:dyDescent="0.4">
      <c r="B91" s="365" t="s">
        <v>120</v>
      </c>
      <c r="C91" s="365"/>
      <c r="D91" s="365"/>
      <c r="E91" s="365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43" t="s">
        <v>511</v>
      </c>
      <c r="H92" s="243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65" t="s">
        <v>121</v>
      </c>
      <c r="Q92" s="365"/>
      <c r="R92" s="365"/>
      <c r="S92" s="365"/>
      <c r="T92" s="365"/>
    </row>
    <row r="93" spans="1:28" x14ac:dyDescent="0.25">
      <c r="A93" s="244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45">
        <v>631</v>
      </c>
      <c r="L93" s="246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43" t="s">
        <v>511</v>
      </c>
      <c r="W93" s="243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44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45">
        <v>631</v>
      </c>
      <c r="L94" s="246">
        <f t="shared" si="26"/>
        <v>147.01499999999999</v>
      </c>
      <c r="M94" s="10">
        <f t="shared" si="27"/>
        <v>145.54485</v>
      </c>
      <c r="O94" s="244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62">
        <v>640</v>
      </c>
      <c r="AA94" s="246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44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45">
        <v>632</v>
      </c>
      <c r="L95" s="246">
        <f t="shared" si="26"/>
        <v>98.01</v>
      </c>
      <c r="M95" s="10">
        <f t="shared" si="27"/>
        <v>97.029899999999998</v>
      </c>
      <c r="O95" s="244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45">
        <v>660</v>
      </c>
      <c r="AA95" s="246">
        <f t="shared" si="30"/>
        <v>147.01499999999999</v>
      </c>
      <c r="AB95" s="10">
        <f t="shared" si="31"/>
        <v>145.54485</v>
      </c>
    </row>
    <row r="96" spans="1:28" x14ac:dyDescent="0.25">
      <c r="A96" s="244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45">
        <v>632</v>
      </c>
      <c r="L96" s="246">
        <f t="shared" si="26"/>
        <v>98.01</v>
      </c>
      <c r="M96" s="10">
        <f t="shared" si="27"/>
        <v>97.029899999999998</v>
      </c>
      <c r="O96" s="244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58">
        <v>659</v>
      </c>
      <c r="AA96" s="246">
        <f t="shared" si="30"/>
        <v>196.02</v>
      </c>
      <c r="AB96" s="10">
        <f t="shared" si="31"/>
        <v>194.0598</v>
      </c>
    </row>
    <row r="97" spans="1:28" x14ac:dyDescent="0.25">
      <c r="A97" s="244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45">
        <v>641</v>
      </c>
      <c r="L97" s="246">
        <f t="shared" si="26"/>
        <v>147.01499999999999</v>
      </c>
      <c r="M97" s="10">
        <f t="shared" si="27"/>
        <v>145.54485</v>
      </c>
      <c r="O97" s="244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45">
        <v>660</v>
      </c>
      <c r="AA97" s="246">
        <f t="shared" si="30"/>
        <v>147.01499999999999</v>
      </c>
      <c r="AB97" s="10">
        <f t="shared" si="31"/>
        <v>145.54485</v>
      </c>
    </row>
    <row r="98" spans="1:28" x14ac:dyDescent="0.25">
      <c r="A98" s="244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45"/>
      <c r="L98" s="246">
        <f t="shared" si="26"/>
        <v>0</v>
      </c>
      <c r="M98" s="10">
        <f t="shared" si="27"/>
        <v>0</v>
      </c>
      <c r="O98" s="244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58">
        <v>659</v>
      </c>
      <c r="AA98" s="246">
        <f t="shared" si="30"/>
        <v>147.01499999999999</v>
      </c>
      <c r="AB98" s="10">
        <f t="shared" si="31"/>
        <v>145.54485</v>
      </c>
    </row>
    <row r="99" spans="1:28" x14ac:dyDescent="0.25">
      <c r="A99" s="244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45"/>
      <c r="L99" s="246">
        <f t="shared" si="26"/>
        <v>0</v>
      </c>
      <c r="M99" s="10">
        <f t="shared" si="27"/>
        <v>0</v>
      </c>
      <c r="O99" s="244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45">
        <v>660</v>
      </c>
      <c r="AA99" s="246">
        <f t="shared" si="30"/>
        <v>171.51750000000001</v>
      </c>
      <c r="AB99" s="10">
        <f t="shared" si="31"/>
        <v>169.80232500000002</v>
      </c>
    </row>
    <row r="100" spans="1:28" x14ac:dyDescent="0.25">
      <c r="A100" s="244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45"/>
      <c r="L100" s="246">
        <f t="shared" si="26"/>
        <v>0</v>
      </c>
      <c r="M100" s="10">
        <f t="shared" si="27"/>
        <v>0</v>
      </c>
      <c r="O100" s="244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58">
        <v>659</v>
      </c>
      <c r="AA100" s="246">
        <f t="shared" si="30"/>
        <v>439.05499999999995</v>
      </c>
      <c r="AB100" s="10">
        <f t="shared" si="31"/>
        <v>434.66444999999993</v>
      </c>
    </row>
    <row r="101" spans="1:28" x14ac:dyDescent="0.25">
      <c r="A101" s="244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45"/>
      <c r="L101" s="246">
        <f t="shared" si="26"/>
        <v>0</v>
      </c>
      <c r="M101" s="10">
        <f t="shared" si="27"/>
        <v>0</v>
      </c>
      <c r="O101" s="244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58">
        <v>659</v>
      </c>
      <c r="AA101" s="246">
        <f t="shared" si="30"/>
        <v>294.02999999999997</v>
      </c>
      <c r="AB101" s="10">
        <f t="shared" si="31"/>
        <v>291.08969999999999</v>
      </c>
    </row>
    <row r="102" spans="1:28" x14ac:dyDescent="0.25">
      <c r="A102" s="244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45"/>
      <c r="L102" s="246">
        <f t="shared" si="26"/>
        <v>0</v>
      </c>
      <c r="M102" s="10">
        <f t="shared" si="27"/>
        <v>0</v>
      </c>
      <c r="O102" s="244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45">
        <v>660</v>
      </c>
      <c r="AA102" s="246">
        <f t="shared" si="30"/>
        <v>147.01499999999999</v>
      </c>
      <c r="AB102" s="10">
        <f t="shared" si="31"/>
        <v>145.54485</v>
      </c>
    </row>
    <row r="103" spans="1:28" x14ac:dyDescent="0.25">
      <c r="A103" s="244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45"/>
      <c r="L103" s="246">
        <f t="shared" si="26"/>
        <v>0</v>
      </c>
      <c r="M103" s="10">
        <f t="shared" si="27"/>
        <v>0</v>
      </c>
      <c r="O103" s="244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58">
        <v>659</v>
      </c>
      <c r="AA103" s="246">
        <f t="shared" si="30"/>
        <v>135.22399999999999</v>
      </c>
      <c r="AB103" s="10">
        <f t="shared" si="31"/>
        <v>133.87175999999999</v>
      </c>
    </row>
    <row r="104" spans="1:28" x14ac:dyDescent="0.25">
      <c r="A104" s="244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45"/>
      <c r="L104" s="246">
        <f t="shared" si="26"/>
        <v>0</v>
      </c>
      <c r="M104" s="10">
        <f t="shared" si="27"/>
        <v>0</v>
      </c>
      <c r="O104" s="244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58">
        <v>659</v>
      </c>
      <c r="AA104" s="246">
        <f t="shared" si="30"/>
        <v>147.01499999999999</v>
      </c>
      <c r="AB104" s="10">
        <f t="shared" si="31"/>
        <v>145.54485</v>
      </c>
    </row>
    <row r="105" spans="1:28" x14ac:dyDescent="0.25">
      <c r="A105" s="244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45"/>
      <c r="L105" s="246">
        <f t="shared" si="26"/>
        <v>0</v>
      </c>
      <c r="M105" s="10">
        <f t="shared" si="27"/>
        <v>0</v>
      </c>
      <c r="O105" s="244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45">
        <v>660</v>
      </c>
      <c r="AA105" s="246">
        <f t="shared" si="30"/>
        <v>145.22399999999999</v>
      </c>
      <c r="AB105" s="10">
        <f t="shared" si="31"/>
        <v>143.77176</v>
      </c>
    </row>
    <row r="106" spans="1:28" x14ac:dyDescent="0.25">
      <c r="A106" s="244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45"/>
      <c r="L106" s="246">
        <f t="shared" si="26"/>
        <v>0</v>
      </c>
      <c r="M106" s="10">
        <f t="shared" si="27"/>
        <v>0</v>
      </c>
      <c r="O106" s="244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58">
        <v>659</v>
      </c>
      <c r="AA106" s="246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44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47"/>
      <c r="J107" s="55">
        <f t="shared" si="25"/>
        <v>0</v>
      </c>
      <c r="K107" s="245"/>
      <c r="L107" s="246">
        <f t="shared" si="26"/>
        <v>0</v>
      </c>
      <c r="M107" s="10">
        <f t="shared" si="27"/>
        <v>0</v>
      </c>
      <c r="O107" s="244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45">
        <v>660</v>
      </c>
      <c r="AA107" s="246">
        <f t="shared" si="30"/>
        <v>98.01</v>
      </c>
      <c r="AB107" s="10">
        <f t="shared" si="31"/>
        <v>97.029899999999998</v>
      </c>
    </row>
    <row r="108" spans="1:28" x14ac:dyDescent="0.25">
      <c r="A108" s="244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47"/>
      <c r="J108" s="55">
        <f t="shared" si="25"/>
        <v>0</v>
      </c>
      <c r="K108" s="245"/>
      <c r="L108" s="246">
        <f t="shared" si="26"/>
        <v>0</v>
      </c>
      <c r="M108" s="10">
        <f t="shared" si="27"/>
        <v>0</v>
      </c>
      <c r="O108" s="244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47"/>
      <c r="Y108" s="55">
        <f t="shared" si="29"/>
        <v>291.06</v>
      </c>
      <c r="Z108" s="245">
        <v>675</v>
      </c>
      <c r="AA108" s="246">
        <f t="shared" si="30"/>
        <v>294.02999999999997</v>
      </c>
      <c r="AB108" s="10">
        <f t="shared" si="31"/>
        <v>291.08969999999999</v>
      </c>
    </row>
    <row r="109" spans="1:28" x14ac:dyDescent="0.25">
      <c r="A109" s="244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45"/>
      <c r="L109" s="246">
        <f t="shared" si="26"/>
        <v>0</v>
      </c>
      <c r="M109" s="10">
        <f t="shared" si="27"/>
        <v>0</v>
      </c>
      <c r="O109" s="244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47">
        <v>90</v>
      </c>
      <c r="Y109" s="55">
        <f t="shared" si="29"/>
        <v>232.84799999999998</v>
      </c>
      <c r="Z109" s="245">
        <v>674</v>
      </c>
      <c r="AA109" s="246">
        <f t="shared" si="30"/>
        <v>145.22399999999999</v>
      </c>
      <c r="AB109" s="10">
        <f t="shared" si="31"/>
        <v>143.77176</v>
      </c>
    </row>
    <row r="110" spans="1:28" x14ac:dyDescent="0.25">
      <c r="A110" s="244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45"/>
      <c r="L110" s="246">
        <f t="shared" si="26"/>
        <v>0</v>
      </c>
      <c r="M110" s="10">
        <f t="shared" si="27"/>
        <v>0</v>
      </c>
      <c r="O110" s="244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45">
        <v>675</v>
      </c>
      <c r="AA110" s="246">
        <f t="shared" si="30"/>
        <v>147.01499999999999</v>
      </c>
      <c r="AB110" s="10">
        <f t="shared" si="31"/>
        <v>145.54485</v>
      </c>
    </row>
    <row r="111" spans="1:28" x14ac:dyDescent="0.25">
      <c r="A111" s="244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45"/>
      <c r="L111" s="246">
        <f t="shared" si="26"/>
        <v>0</v>
      </c>
      <c r="M111" s="10">
        <f t="shared" si="27"/>
        <v>0</v>
      </c>
      <c r="O111" s="244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45">
        <v>674</v>
      </c>
      <c r="AA111" s="246">
        <f t="shared" si="30"/>
        <v>147.01499999999999</v>
      </c>
      <c r="AB111" s="10">
        <f t="shared" si="31"/>
        <v>145.54485</v>
      </c>
    </row>
    <row r="112" spans="1:28" x14ac:dyDescent="0.25">
      <c r="A112" s="244"/>
      <c r="B112" s="12"/>
      <c r="C112" s="12"/>
      <c r="D112" s="12"/>
      <c r="E112" s="12"/>
      <c r="F112" s="55"/>
      <c r="G112" s="55"/>
      <c r="H112" s="55"/>
      <c r="I112" s="12"/>
      <c r="J112" s="55"/>
      <c r="K112" s="245"/>
      <c r="L112" s="245"/>
      <c r="M112" s="10"/>
      <c r="O112" s="244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45"/>
      <c r="AA112" s="246">
        <f t="shared" si="30"/>
        <v>0</v>
      </c>
      <c r="AB112" s="10">
        <f t="shared" si="31"/>
        <v>0</v>
      </c>
    </row>
    <row r="113" spans="1:28" x14ac:dyDescent="0.25">
      <c r="A113" s="244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44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45"/>
      <c r="AA113" s="245"/>
      <c r="AB113" s="10"/>
    </row>
    <row r="114" spans="1:28" x14ac:dyDescent="0.25">
      <c r="A114" s="244"/>
      <c r="B114" s="12"/>
      <c r="C114" s="12"/>
      <c r="D114" s="12"/>
      <c r="E114" s="12"/>
      <c r="F114" s="24" t="s">
        <v>526</v>
      </c>
      <c r="G114" s="248">
        <f>G113*0.99</f>
        <v>661.5675</v>
      </c>
      <c r="H114" s="248"/>
      <c r="I114" s="8"/>
      <c r="J114" s="8"/>
      <c r="K114" s="10"/>
      <c r="L114" s="10"/>
      <c r="M114" s="10"/>
      <c r="O114" s="244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64" t="s">
        <v>65</v>
      </c>
      <c r="G115" s="364"/>
      <c r="H115" s="364"/>
      <c r="I115" s="364"/>
      <c r="J115" s="249"/>
      <c r="K115" s="250">
        <f>G114-J113</f>
        <v>6.6825000000000045</v>
      </c>
      <c r="L115" s="251"/>
      <c r="M115" s="44"/>
      <c r="O115" s="244"/>
      <c r="P115" s="12"/>
      <c r="Q115" s="12"/>
      <c r="R115" s="12"/>
      <c r="S115" s="12"/>
      <c r="T115" s="12"/>
      <c r="U115" s="24" t="s">
        <v>526</v>
      </c>
      <c r="V115" s="248">
        <f>V114*0.99</f>
        <v>4131.1215000000002</v>
      </c>
      <c r="W115" s="248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64" t="s">
        <v>65</v>
      </c>
      <c r="V116" s="364"/>
      <c r="W116" s="364"/>
      <c r="X116" s="364"/>
      <c r="Y116" s="249"/>
      <c r="Z116" s="250">
        <f>V115-Y114</f>
        <v>41.728499999999713</v>
      </c>
      <c r="AA116" s="251"/>
      <c r="AB116" s="44"/>
    </row>
    <row r="123" spans="1:28" ht="26.25" x14ac:dyDescent="0.4">
      <c r="B123" s="365" t="s">
        <v>141</v>
      </c>
      <c r="C123" s="365"/>
      <c r="D123" s="365"/>
      <c r="E123" s="365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43" t="s">
        <v>511</v>
      </c>
      <c r="H124" s="243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65" t="s">
        <v>244</v>
      </c>
      <c r="Q124" s="365"/>
      <c r="R124" s="365"/>
      <c r="S124" s="365"/>
      <c r="T124" s="365"/>
    </row>
    <row r="125" spans="1:28" x14ac:dyDescent="0.25">
      <c r="A125" s="244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57">
        <v>697</v>
      </c>
      <c r="L125" s="246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43" t="s">
        <v>511</v>
      </c>
      <c r="W125" s="243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44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57">
        <v>697</v>
      </c>
      <c r="L126" s="246">
        <f t="shared" si="34"/>
        <v>135.22399999999999</v>
      </c>
      <c r="M126" s="10">
        <f t="shared" si="35"/>
        <v>133.87175999999999</v>
      </c>
      <c r="O126" s="263">
        <v>45205</v>
      </c>
      <c r="P126" s="204" t="s">
        <v>125</v>
      </c>
      <c r="Q126" s="204" t="s">
        <v>32</v>
      </c>
      <c r="R126" s="204" t="s">
        <v>557</v>
      </c>
      <c r="S126" s="204" t="s">
        <v>558</v>
      </c>
      <c r="T126" s="204"/>
      <c r="U126" s="264">
        <v>340</v>
      </c>
      <c r="V126" s="264">
        <f t="shared" ref="V126:W145" si="36">U126*0.99</f>
        <v>336.6</v>
      </c>
      <c r="W126" s="264">
        <f t="shared" si="36"/>
        <v>333.23400000000004</v>
      </c>
      <c r="X126" s="264">
        <v>170</v>
      </c>
      <c r="Y126" s="264">
        <f t="shared" ref="Y126:Y145" si="37">W126*0.96</f>
        <v>319.90464000000003</v>
      </c>
      <c r="Z126" s="265">
        <v>735</v>
      </c>
      <c r="AA126" s="266">
        <f t="shared" ref="AA126:AA133" si="38">W126-X126</f>
        <v>163.23400000000004</v>
      </c>
      <c r="AB126" s="264">
        <f t="shared" ref="AB126:AB133" si="39">AA126*0.96</f>
        <v>156.70464000000004</v>
      </c>
    </row>
    <row r="127" spans="1:28" x14ac:dyDescent="0.25">
      <c r="A127" s="244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57">
        <v>697</v>
      </c>
      <c r="L127" s="246">
        <f t="shared" si="34"/>
        <v>171.51750000000001</v>
      </c>
      <c r="M127" s="10">
        <f t="shared" si="35"/>
        <v>169.80232500000002</v>
      </c>
      <c r="O127" s="263">
        <v>45208</v>
      </c>
      <c r="P127" s="204" t="s">
        <v>559</v>
      </c>
      <c r="Q127" s="204" t="s">
        <v>32</v>
      </c>
      <c r="R127" s="204" t="s">
        <v>560</v>
      </c>
      <c r="S127" s="204" t="s">
        <v>551</v>
      </c>
      <c r="T127" s="204"/>
      <c r="U127" s="264">
        <v>240</v>
      </c>
      <c r="V127" s="264">
        <f t="shared" si="36"/>
        <v>237.6</v>
      </c>
      <c r="W127" s="264">
        <f t="shared" si="36"/>
        <v>235.22399999999999</v>
      </c>
      <c r="X127" s="264"/>
      <c r="Y127" s="264">
        <f t="shared" si="37"/>
        <v>225.81503999999998</v>
      </c>
      <c r="Z127" s="265">
        <v>735</v>
      </c>
      <c r="AA127" s="266">
        <f t="shared" si="38"/>
        <v>235.22399999999999</v>
      </c>
      <c r="AB127" s="264">
        <f t="shared" si="39"/>
        <v>225.81503999999998</v>
      </c>
    </row>
    <row r="128" spans="1:28" x14ac:dyDescent="0.25">
      <c r="A128" s="244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57">
        <v>697</v>
      </c>
      <c r="L128" s="246">
        <f t="shared" si="34"/>
        <v>39.204000000000001</v>
      </c>
      <c r="M128" s="10">
        <f t="shared" si="35"/>
        <v>38.811959999999999</v>
      </c>
      <c r="O128" s="263">
        <v>45211</v>
      </c>
      <c r="P128" s="204" t="s">
        <v>143</v>
      </c>
      <c r="Q128" s="204" t="s">
        <v>37</v>
      </c>
      <c r="R128" s="204" t="s">
        <v>557</v>
      </c>
      <c r="S128" s="204" t="s">
        <v>558</v>
      </c>
      <c r="T128" s="204"/>
      <c r="U128" s="264">
        <v>340</v>
      </c>
      <c r="V128" s="264">
        <f t="shared" si="36"/>
        <v>336.6</v>
      </c>
      <c r="W128" s="264">
        <f t="shared" si="36"/>
        <v>333.23400000000004</v>
      </c>
      <c r="X128" s="264">
        <v>170</v>
      </c>
      <c r="Y128" s="264">
        <f t="shared" si="37"/>
        <v>319.90464000000003</v>
      </c>
      <c r="Z128" s="265">
        <v>736</v>
      </c>
      <c r="AA128" s="266">
        <f t="shared" si="38"/>
        <v>163.23400000000004</v>
      </c>
      <c r="AB128" s="264">
        <f t="shared" si="39"/>
        <v>156.70464000000004</v>
      </c>
    </row>
    <row r="129" spans="1:28" x14ac:dyDescent="0.25">
      <c r="A129" s="244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57">
        <v>697</v>
      </c>
      <c r="L129" s="246">
        <f t="shared" si="34"/>
        <v>171.51750000000001</v>
      </c>
      <c r="M129" s="10">
        <f t="shared" si="35"/>
        <v>169.80232500000002</v>
      </c>
      <c r="O129" s="263"/>
      <c r="P129" s="204"/>
      <c r="Q129" s="204"/>
      <c r="R129" s="204"/>
      <c r="S129" s="204"/>
      <c r="T129" s="204"/>
      <c r="U129" s="264"/>
      <c r="V129" s="264">
        <f t="shared" si="36"/>
        <v>0</v>
      </c>
      <c r="W129" s="264">
        <f t="shared" si="36"/>
        <v>0</v>
      </c>
      <c r="X129" s="264"/>
      <c r="Y129" s="264">
        <f t="shared" si="37"/>
        <v>0</v>
      </c>
      <c r="Z129" s="265"/>
      <c r="AA129" s="266">
        <f t="shared" si="38"/>
        <v>0</v>
      </c>
      <c r="AB129" s="264">
        <f t="shared" si="39"/>
        <v>0</v>
      </c>
    </row>
    <row r="130" spans="1:28" x14ac:dyDescent="0.25">
      <c r="A130" s="244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67">
        <v>698</v>
      </c>
      <c r="L130" s="246">
        <f t="shared" si="34"/>
        <v>539.05499999999995</v>
      </c>
      <c r="M130" s="10">
        <f t="shared" si="35"/>
        <v>533.66444999999999</v>
      </c>
      <c r="O130" s="263">
        <v>45212</v>
      </c>
      <c r="P130" s="204" t="s">
        <v>143</v>
      </c>
      <c r="Q130" s="204" t="s">
        <v>37</v>
      </c>
      <c r="R130" s="204" t="s">
        <v>560</v>
      </c>
      <c r="S130" s="204" t="s">
        <v>28</v>
      </c>
      <c r="T130" s="204"/>
      <c r="U130" s="264">
        <v>150</v>
      </c>
      <c r="V130" s="264">
        <f t="shared" si="36"/>
        <v>148.5</v>
      </c>
      <c r="W130" s="264">
        <f t="shared" si="36"/>
        <v>147.01499999999999</v>
      </c>
      <c r="X130" s="264"/>
      <c r="Y130" s="264">
        <f t="shared" si="37"/>
        <v>141.13439999999997</v>
      </c>
      <c r="Z130" s="265">
        <v>736</v>
      </c>
      <c r="AA130" s="266">
        <f t="shared" si="38"/>
        <v>147.01499999999999</v>
      </c>
      <c r="AB130" s="264">
        <f t="shared" si="39"/>
        <v>141.13439999999997</v>
      </c>
    </row>
    <row r="131" spans="1:28" x14ac:dyDescent="0.25">
      <c r="A131" s="244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67">
        <v>698</v>
      </c>
      <c r="L131" s="246">
        <f t="shared" si="34"/>
        <v>41.164200000000001</v>
      </c>
      <c r="M131" s="10">
        <f t="shared" si="35"/>
        <v>40.752558000000001</v>
      </c>
      <c r="O131" s="263">
        <v>45215</v>
      </c>
      <c r="P131" s="204" t="s">
        <v>143</v>
      </c>
      <c r="Q131" s="204" t="s">
        <v>37</v>
      </c>
      <c r="R131" s="204" t="s">
        <v>560</v>
      </c>
      <c r="S131" s="204" t="s">
        <v>563</v>
      </c>
      <c r="T131" s="204"/>
      <c r="U131" s="264">
        <v>550</v>
      </c>
      <c r="V131" s="264">
        <f t="shared" si="36"/>
        <v>544.5</v>
      </c>
      <c r="W131" s="264">
        <f t="shared" si="36"/>
        <v>539.05499999999995</v>
      </c>
      <c r="X131" s="264">
        <v>270</v>
      </c>
      <c r="Y131" s="264">
        <f t="shared" si="37"/>
        <v>517.49279999999999</v>
      </c>
      <c r="Z131" s="265">
        <v>736</v>
      </c>
      <c r="AA131" s="266">
        <f t="shared" si="38"/>
        <v>269.05499999999995</v>
      </c>
      <c r="AB131" s="264">
        <f t="shared" si="39"/>
        <v>258.29279999999994</v>
      </c>
    </row>
    <row r="132" spans="1:28" x14ac:dyDescent="0.25">
      <c r="A132" s="244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67">
        <v>698</v>
      </c>
      <c r="L132" s="246">
        <f t="shared" si="34"/>
        <v>44.104499999999994</v>
      </c>
      <c r="M132" s="10">
        <f t="shared" si="35"/>
        <v>43.663454999999992</v>
      </c>
      <c r="O132" s="263">
        <v>45216</v>
      </c>
      <c r="P132" s="204" t="s">
        <v>143</v>
      </c>
      <c r="Q132" s="204" t="s">
        <v>37</v>
      </c>
      <c r="R132" s="204" t="s">
        <v>564</v>
      </c>
      <c r="S132" s="204" t="s">
        <v>558</v>
      </c>
      <c r="T132" s="204"/>
      <c r="U132" s="264">
        <v>340</v>
      </c>
      <c r="V132" s="264">
        <f t="shared" si="36"/>
        <v>336.6</v>
      </c>
      <c r="W132" s="264">
        <f t="shared" si="36"/>
        <v>333.23400000000004</v>
      </c>
      <c r="X132" s="264">
        <v>170</v>
      </c>
      <c r="Y132" s="264">
        <f t="shared" si="37"/>
        <v>319.90464000000003</v>
      </c>
      <c r="Z132" s="265">
        <v>736</v>
      </c>
      <c r="AA132" s="266">
        <f t="shared" si="38"/>
        <v>163.23400000000004</v>
      </c>
      <c r="AB132" s="264">
        <f t="shared" si="39"/>
        <v>156.70464000000004</v>
      </c>
    </row>
    <row r="133" spans="1:28" x14ac:dyDescent="0.25">
      <c r="A133" s="244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45"/>
      <c r="L133" s="246">
        <f t="shared" si="34"/>
        <v>147.01499999999999</v>
      </c>
      <c r="M133" s="10">
        <f t="shared" ref="M133:M143" si="41">L133*0.96</f>
        <v>141.13439999999997</v>
      </c>
      <c r="O133" s="263">
        <v>45217</v>
      </c>
      <c r="P133" s="204" t="s">
        <v>143</v>
      </c>
      <c r="Q133" s="204" t="s">
        <v>37</v>
      </c>
      <c r="R133" s="204" t="s">
        <v>565</v>
      </c>
      <c r="S133" s="204" t="s">
        <v>493</v>
      </c>
      <c r="T133" s="204"/>
      <c r="U133" s="264">
        <v>150</v>
      </c>
      <c r="V133" s="264">
        <f t="shared" si="36"/>
        <v>148.5</v>
      </c>
      <c r="W133" s="264">
        <f t="shared" si="36"/>
        <v>147.01499999999999</v>
      </c>
      <c r="X133" s="264"/>
      <c r="Y133" s="264">
        <f t="shared" si="37"/>
        <v>141.13439999999997</v>
      </c>
      <c r="Z133" s="265">
        <v>736</v>
      </c>
      <c r="AA133" s="266">
        <f t="shared" si="38"/>
        <v>147.01499999999999</v>
      </c>
      <c r="AB133" s="264">
        <f t="shared" si="39"/>
        <v>141.13439999999997</v>
      </c>
    </row>
    <row r="134" spans="1:28" x14ac:dyDescent="0.25">
      <c r="A134" s="244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45"/>
      <c r="L134" s="246">
        <f t="shared" si="34"/>
        <v>144.62700000000001</v>
      </c>
      <c r="M134" s="10">
        <f t="shared" si="41"/>
        <v>138.84192000000002</v>
      </c>
      <c r="O134" s="263"/>
      <c r="P134" s="204"/>
      <c r="Q134" s="204"/>
      <c r="R134" s="204"/>
      <c r="S134" s="204"/>
      <c r="T134" s="204"/>
      <c r="U134" s="264"/>
      <c r="V134" s="264">
        <f t="shared" si="36"/>
        <v>0</v>
      </c>
      <c r="W134" s="264">
        <f t="shared" si="36"/>
        <v>0</v>
      </c>
      <c r="X134" s="264"/>
      <c r="Y134" s="264">
        <f t="shared" si="37"/>
        <v>0</v>
      </c>
      <c r="Z134" s="265"/>
      <c r="AA134" s="266"/>
      <c r="AB134" s="264"/>
    </row>
    <row r="135" spans="1:28" x14ac:dyDescent="0.25">
      <c r="A135" s="244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45"/>
      <c r="L135" s="246">
        <f t="shared" si="34"/>
        <v>135.22399999999999</v>
      </c>
      <c r="M135" s="10">
        <f t="shared" si="41"/>
        <v>129.81503999999998</v>
      </c>
      <c r="O135" s="263">
        <v>45218</v>
      </c>
      <c r="P135" s="204" t="s">
        <v>143</v>
      </c>
      <c r="Q135" s="204" t="s">
        <v>37</v>
      </c>
      <c r="R135" s="204" t="s">
        <v>560</v>
      </c>
      <c r="S135" s="204" t="s">
        <v>203</v>
      </c>
      <c r="T135" s="204"/>
      <c r="U135" s="264">
        <v>670</v>
      </c>
      <c r="V135" s="264">
        <f t="shared" si="36"/>
        <v>663.3</v>
      </c>
      <c r="W135" s="264">
        <f t="shared" si="36"/>
        <v>656.66699999999992</v>
      </c>
      <c r="X135" s="264">
        <v>330</v>
      </c>
      <c r="Y135" s="264">
        <f t="shared" si="37"/>
        <v>630.40031999999985</v>
      </c>
      <c r="Z135" s="265">
        <v>736</v>
      </c>
      <c r="AA135" s="266">
        <f t="shared" ref="AA135:AA145" si="42">W135-X135</f>
        <v>326.66699999999992</v>
      </c>
      <c r="AB135" s="264">
        <f t="shared" ref="AB135:AB145" si="43">AA135*0.96</f>
        <v>313.6003199999999</v>
      </c>
    </row>
    <row r="136" spans="1:28" x14ac:dyDescent="0.25">
      <c r="A136" s="268">
        <v>45194</v>
      </c>
      <c r="B136" s="63" t="s">
        <v>29</v>
      </c>
      <c r="C136" s="63" t="s">
        <v>85</v>
      </c>
      <c r="D136" s="63" t="s">
        <v>566</v>
      </c>
      <c r="E136" s="63"/>
      <c r="F136" s="269">
        <v>100</v>
      </c>
      <c r="G136" s="269">
        <f t="shared" si="32"/>
        <v>99</v>
      </c>
      <c r="H136" s="269">
        <f t="shared" si="32"/>
        <v>98.01</v>
      </c>
      <c r="I136" s="269"/>
      <c r="J136" s="269">
        <f t="shared" si="40"/>
        <v>94.089600000000004</v>
      </c>
      <c r="K136" s="270">
        <v>737</v>
      </c>
      <c r="L136" s="271">
        <f t="shared" si="34"/>
        <v>98.01</v>
      </c>
      <c r="M136" s="269">
        <f t="shared" si="41"/>
        <v>94.089600000000004</v>
      </c>
      <c r="O136" s="263">
        <v>45218</v>
      </c>
      <c r="P136" s="204" t="s">
        <v>125</v>
      </c>
      <c r="Q136" s="204" t="s">
        <v>32</v>
      </c>
      <c r="R136" s="204" t="s">
        <v>560</v>
      </c>
      <c r="S136" s="204" t="s">
        <v>454</v>
      </c>
      <c r="T136" s="204"/>
      <c r="U136" s="264">
        <v>267</v>
      </c>
      <c r="V136" s="264">
        <f t="shared" si="36"/>
        <v>264.33</v>
      </c>
      <c r="W136" s="264">
        <f t="shared" si="36"/>
        <v>261.68669999999997</v>
      </c>
      <c r="X136" s="264">
        <v>100</v>
      </c>
      <c r="Y136" s="264">
        <f t="shared" si="37"/>
        <v>251.21923199999998</v>
      </c>
      <c r="Z136" s="265">
        <v>735</v>
      </c>
      <c r="AA136" s="266">
        <f t="shared" si="42"/>
        <v>161.68669999999997</v>
      </c>
      <c r="AB136" s="264">
        <f t="shared" si="43"/>
        <v>155.21923199999998</v>
      </c>
    </row>
    <row r="137" spans="1:28" x14ac:dyDescent="0.25">
      <c r="A137" s="244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45"/>
      <c r="L137" s="246">
        <f t="shared" si="34"/>
        <v>147.01499999999999</v>
      </c>
      <c r="M137" s="10">
        <f t="shared" si="41"/>
        <v>141.13439999999997</v>
      </c>
      <c r="O137" s="263">
        <v>45201</v>
      </c>
      <c r="P137" s="204" t="s">
        <v>567</v>
      </c>
      <c r="Q137" s="204" t="s">
        <v>85</v>
      </c>
      <c r="R137" s="204" t="s">
        <v>395</v>
      </c>
      <c r="S137" s="204"/>
      <c r="T137" s="204"/>
      <c r="U137" s="264">
        <v>100</v>
      </c>
      <c r="V137" s="264">
        <f t="shared" si="36"/>
        <v>99</v>
      </c>
      <c r="W137" s="264">
        <f t="shared" si="36"/>
        <v>98.01</v>
      </c>
      <c r="X137" s="264"/>
      <c r="Y137" s="264">
        <f t="shared" si="37"/>
        <v>94.089600000000004</v>
      </c>
      <c r="Z137" s="265">
        <v>737</v>
      </c>
      <c r="AA137" s="266">
        <f t="shared" si="42"/>
        <v>98.01</v>
      </c>
      <c r="AB137" s="264">
        <f t="shared" si="43"/>
        <v>94.089600000000004</v>
      </c>
    </row>
    <row r="138" spans="1:28" x14ac:dyDescent="0.25">
      <c r="A138" s="244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45"/>
      <c r="L138" s="246">
        <f t="shared" si="34"/>
        <v>147.01499999999999</v>
      </c>
      <c r="M138" s="10">
        <f t="shared" si="41"/>
        <v>141.13439999999997</v>
      </c>
      <c r="O138" s="244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72">
        <v>749</v>
      </c>
      <c r="AA138" s="246">
        <f t="shared" si="42"/>
        <v>171.51750000000001</v>
      </c>
      <c r="AB138" s="10">
        <f t="shared" si="43"/>
        <v>164.6568</v>
      </c>
    </row>
    <row r="139" spans="1:28" x14ac:dyDescent="0.25">
      <c r="A139" s="244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47">
        <v>100</v>
      </c>
      <c r="J139" s="55">
        <f t="shared" si="40"/>
        <v>225.81503999999998</v>
      </c>
      <c r="K139" s="245"/>
      <c r="L139" s="246">
        <f t="shared" si="34"/>
        <v>135.22399999999999</v>
      </c>
      <c r="M139" s="10">
        <f t="shared" si="41"/>
        <v>129.81503999999998</v>
      </c>
      <c r="O139" s="244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45">
        <v>750</v>
      </c>
      <c r="AA139" s="246">
        <f t="shared" si="42"/>
        <v>163.23400000000004</v>
      </c>
      <c r="AB139" s="10">
        <f t="shared" si="43"/>
        <v>156.70464000000004</v>
      </c>
    </row>
    <row r="140" spans="1:28" x14ac:dyDescent="0.25">
      <c r="A140" s="268">
        <v>45198</v>
      </c>
      <c r="B140" s="63" t="s">
        <v>568</v>
      </c>
      <c r="C140" s="63" t="s">
        <v>85</v>
      </c>
      <c r="D140" s="63"/>
      <c r="E140" s="63"/>
      <c r="F140" s="269">
        <v>100</v>
      </c>
      <c r="G140" s="269">
        <f t="shared" si="32"/>
        <v>99</v>
      </c>
      <c r="H140" s="269">
        <f t="shared" si="32"/>
        <v>98.01</v>
      </c>
      <c r="I140" s="273"/>
      <c r="J140" s="269">
        <f t="shared" si="40"/>
        <v>94.089600000000004</v>
      </c>
      <c r="K140" s="270">
        <v>737</v>
      </c>
      <c r="L140" s="271">
        <f t="shared" si="34"/>
        <v>98.01</v>
      </c>
      <c r="M140" s="269">
        <f t="shared" si="41"/>
        <v>94.089600000000004</v>
      </c>
      <c r="O140" s="244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45">
        <v>750</v>
      </c>
      <c r="AA140" s="246">
        <f t="shared" si="42"/>
        <v>656.66699999999992</v>
      </c>
      <c r="AB140" s="10">
        <f t="shared" si="43"/>
        <v>630.40031999999985</v>
      </c>
    </row>
    <row r="141" spans="1:28" x14ac:dyDescent="0.25">
      <c r="A141" s="244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45"/>
      <c r="L141" s="246">
        <f t="shared" si="34"/>
        <v>147.01499999999999</v>
      </c>
      <c r="M141" s="10">
        <f t="shared" si="41"/>
        <v>141.13439999999997</v>
      </c>
      <c r="O141" s="244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47"/>
      <c r="Y141" s="55">
        <f t="shared" si="37"/>
        <v>141.13439999999997</v>
      </c>
      <c r="Z141" s="272">
        <v>749</v>
      </c>
      <c r="AA141" s="246">
        <f t="shared" si="42"/>
        <v>147.01499999999999</v>
      </c>
      <c r="AB141" s="10">
        <f t="shared" si="43"/>
        <v>141.13439999999997</v>
      </c>
    </row>
    <row r="142" spans="1:28" x14ac:dyDescent="0.25">
      <c r="A142" s="244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45"/>
      <c r="L142" s="246">
        <f t="shared" si="34"/>
        <v>0</v>
      </c>
      <c r="M142" s="10">
        <f t="shared" si="41"/>
        <v>0</v>
      </c>
      <c r="O142" s="244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47"/>
      <c r="Y142" s="55">
        <f t="shared" si="37"/>
        <v>141.13439999999997</v>
      </c>
      <c r="Z142" s="245">
        <v>750</v>
      </c>
      <c r="AA142" s="246">
        <f t="shared" si="42"/>
        <v>147.01499999999999</v>
      </c>
      <c r="AB142" s="10">
        <f t="shared" si="43"/>
        <v>141.13439999999997</v>
      </c>
    </row>
    <row r="143" spans="1:28" x14ac:dyDescent="0.25">
      <c r="A143" s="244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45"/>
      <c r="L143" s="246">
        <f t="shared" si="34"/>
        <v>0</v>
      </c>
      <c r="M143" s="10">
        <f t="shared" si="41"/>
        <v>0</v>
      </c>
      <c r="O143" s="244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45">
        <v>753</v>
      </c>
      <c r="AA143" s="246">
        <f t="shared" si="42"/>
        <v>147.01499999999999</v>
      </c>
      <c r="AB143" s="10">
        <f t="shared" si="43"/>
        <v>141.13439999999997</v>
      </c>
    </row>
    <row r="144" spans="1:28" x14ac:dyDescent="0.25">
      <c r="A144" s="244"/>
      <c r="B144" s="12"/>
      <c r="C144" s="12"/>
      <c r="D144" s="12"/>
      <c r="E144" s="12"/>
      <c r="F144" s="55"/>
      <c r="G144" s="55"/>
      <c r="H144" s="55"/>
      <c r="I144" s="12"/>
      <c r="J144" s="55"/>
      <c r="K144" s="245"/>
      <c r="L144" s="245"/>
      <c r="M144" s="10">
        <f>L144*0.97</f>
        <v>0</v>
      </c>
      <c r="O144" s="244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45"/>
      <c r="AA144" s="246">
        <f t="shared" si="42"/>
        <v>0</v>
      </c>
      <c r="AB144" s="10">
        <f t="shared" si="43"/>
        <v>0</v>
      </c>
    </row>
    <row r="145" spans="1:28" x14ac:dyDescent="0.25">
      <c r="A145" s="244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44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45"/>
      <c r="AA145" s="246">
        <f t="shared" si="42"/>
        <v>0</v>
      </c>
      <c r="AB145" s="10">
        <f t="shared" si="43"/>
        <v>0</v>
      </c>
    </row>
    <row r="146" spans="1:28" x14ac:dyDescent="0.25">
      <c r="A146" s="244"/>
      <c r="B146" s="12"/>
      <c r="C146" s="12"/>
      <c r="D146" s="12"/>
      <c r="E146" s="12"/>
      <c r="F146" s="24" t="s">
        <v>526</v>
      </c>
      <c r="G146" s="248">
        <f>G145*0.99</f>
        <v>2907.9566999999997</v>
      </c>
      <c r="H146" s="248"/>
      <c r="I146" s="8"/>
      <c r="J146" s="8"/>
      <c r="K146" s="10"/>
      <c r="L146" s="10"/>
      <c r="M146" s="10"/>
      <c r="O146" s="244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45"/>
      <c r="AA146" s="245"/>
      <c r="AB146" s="10"/>
    </row>
    <row r="147" spans="1:28" ht="15.75" x14ac:dyDescent="0.25">
      <c r="A147" s="15"/>
      <c r="B147" s="12"/>
      <c r="C147" s="12"/>
      <c r="D147" s="12"/>
      <c r="E147" s="12"/>
      <c r="F147" s="364" t="s">
        <v>65</v>
      </c>
      <c r="G147" s="364"/>
      <c r="H147" s="364"/>
      <c r="I147" s="364"/>
      <c r="J147" s="249"/>
      <c r="K147" s="250">
        <f>G146-J145</f>
        <v>74.794500000000426</v>
      </c>
      <c r="L147" s="251"/>
      <c r="M147" s="44"/>
      <c r="O147" s="244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44"/>
      <c r="P148" s="12"/>
      <c r="Q148" s="12"/>
      <c r="R148" s="12"/>
      <c r="S148" s="12"/>
      <c r="T148" s="12"/>
      <c r="U148" s="24" t="s">
        <v>526</v>
      </c>
      <c r="V148" s="248">
        <f>V147*0.99</f>
        <v>4686.8381999999992</v>
      </c>
      <c r="W148" s="248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64" t="s">
        <v>65</v>
      </c>
      <c r="V149" s="364"/>
      <c r="W149" s="364"/>
      <c r="X149" s="364"/>
      <c r="Y149" s="249"/>
      <c r="Z149" s="250">
        <f>V148-Y147</f>
        <v>187.47352799999953</v>
      </c>
      <c r="AA149" s="251"/>
      <c r="AB149" s="44"/>
    </row>
    <row r="153" spans="1:28" ht="26.25" x14ac:dyDescent="0.4">
      <c r="B153" s="365" t="s">
        <v>146</v>
      </c>
      <c r="C153" s="365"/>
      <c r="D153" s="365"/>
      <c r="E153" s="365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43" t="s">
        <v>511</v>
      </c>
      <c r="H154" s="243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44">
        <v>45236</v>
      </c>
      <c r="B155" s="12" t="s">
        <v>148</v>
      </c>
      <c r="C155" s="12" t="s">
        <v>32</v>
      </c>
      <c r="D155" s="12" t="s">
        <v>560</v>
      </c>
      <c r="E155" s="274" t="s">
        <v>28</v>
      </c>
      <c r="F155" s="55">
        <v>150</v>
      </c>
      <c r="G155" s="275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45">
        <v>774</v>
      </c>
      <c r="L155" s="246">
        <f t="shared" ref="L155:L186" si="46">H155-I155</f>
        <v>147.01499999999999</v>
      </c>
      <c r="M155" s="10">
        <f t="shared" ref="M155:M186" si="47">L155*0.96</f>
        <v>141.13439999999997</v>
      </c>
      <c r="P155" s="365" t="s">
        <v>276</v>
      </c>
      <c r="Q155" s="365"/>
      <c r="R155" s="365"/>
      <c r="S155" s="365"/>
      <c r="T155" s="365"/>
    </row>
    <row r="156" spans="1:28" x14ac:dyDescent="0.25">
      <c r="A156" s="244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46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43" t="s">
        <v>511</v>
      </c>
      <c r="W156" s="243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44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76">
        <v>771</v>
      </c>
      <c r="L157" s="246">
        <f t="shared" si="46"/>
        <v>480.697</v>
      </c>
      <c r="M157" s="10">
        <f t="shared" si="47"/>
        <v>461.46911999999998</v>
      </c>
      <c r="O157" s="244">
        <v>45264</v>
      </c>
      <c r="P157" s="12" t="s">
        <v>143</v>
      </c>
      <c r="Q157" s="12" t="s">
        <v>571</v>
      </c>
      <c r="R157" s="218" t="s">
        <v>493</v>
      </c>
      <c r="S157" s="12" t="s">
        <v>519</v>
      </c>
      <c r="T157" s="12"/>
      <c r="U157" s="55">
        <v>240</v>
      </c>
      <c r="V157" s="55">
        <f t="shared" ref="V157:W178" si="48">U157*0.99</f>
        <v>237.6</v>
      </c>
      <c r="W157" s="55">
        <f t="shared" si="48"/>
        <v>235.22399999999999</v>
      </c>
      <c r="X157" s="55">
        <v>100</v>
      </c>
      <c r="Y157" s="55">
        <f t="shared" ref="Y157:Y178" si="49">V157*0.96</f>
        <v>228.09599999999998</v>
      </c>
      <c r="Z157" s="277">
        <v>831</v>
      </c>
      <c r="AA157" s="246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44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75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45">
        <v>774</v>
      </c>
      <c r="L158" s="246">
        <f t="shared" si="46"/>
        <v>269.05499999999995</v>
      </c>
      <c r="M158" s="10">
        <f t="shared" si="47"/>
        <v>258.29279999999994</v>
      </c>
      <c r="O158" s="244">
        <v>45264</v>
      </c>
      <c r="P158" s="12" t="s">
        <v>135</v>
      </c>
      <c r="Q158" s="12" t="s">
        <v>32</v>
      </c>
      <c r="R158" s="12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45">
        <v>830</v>
      </c>
      <c r="AA158" s="246">
        <f t="shared" si="50"/>
        <v>135.22399999999999</v>
      </c>
      <c r="AB158" s="10">
        <f t="shared" si="51"/>
        <v>133.87175999999999</v>
      </c>
    </row>
    <row r="159" spans="1:28" x14ac:dyDescent="0.25">
      <c r="A159" s="244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75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45">
        <v>774</v>
      </c>
      <c r="L159" s="246">
        <f t="shared" si="46"/>
        <v>163.23400000000004</v>
      </c>
      <c r="M159" s="10">
        <f t="shared" si="47"/>
        <v>156.70464000000004</v>
      </c>
      <c r="O159" s="244">
        <v>45265</v>
      </c>
      <c r="P159" s="12" t="s">
        <v>143</v>
      </c>
      <c r="Q159" s="12" t="s">
        <v>37</v>
      </c>
      <c r="R159" s="218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277">
        <v>831</v>
      </c>
      <c r="AA159" s="246">
        <f t="shared" si="50"/>
        <v>147.01499999999999</v>
      </c>
      <c r="AB159" s="10">
        <f t="shared" si="51"/>
        <v>145.54485</v>
      </c>
    </row>
    <row r="160" spans="1:28" x14ac:dyDescent="0.25">
      <c r="A160" s="244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76">
        <v>771</v>
      </c>
      <c r="L160" s="246">
        <f t="shared" si="46"/>
        <v>147.01499999999999</v>
      </c>
      <c r="M160" s="10">
        <f t="shared" si="47"/>
        <v>141.13439999999997</v>
      </c>
      <c r="O160" s="244">
        <v>45267</v>
      </c>
      <c r="P160" s="12" t="s">
        <v>241</v>
      </c>
      <c r="Q160" s="12" t="s">
        <v>14</v>
      </c>
      <c r="R160" s="12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278">
        <v>829</v>
      </c>
      <c r="AA160" s="246">
        <f t="shared" si="50"/>
        <v>333.23400000000004</v>
      </c>
      <c r="AB160" s="10">
        <f t="shared" si="51"/>
        <v>329.90166000000005</v>
      </c>
    </row>
    <row r="161" spans="1:28" x14ac:dyDescent="0.25">
      <c r="A161" s="244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75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45">
        <v>774</v>
      </c>
      <c r="L161" s="246">
        <f t="shared" si="46"/>
        <v>164.62700000000001</v>
      </c>
      <c r="M161" s="10">
        <f t="shared" si="47"/>
        <v>158.04192</v>
      </c>
      <c r="O161" s="279">
        <v>45267</v>
      </c>
      <c r="P161" s="280" t="s">
        <v>275</v>
      </c>
      <c r="Q161" s="280" t="s">
        <v>32</v>
      </c>
      <c r="R161" s="280" t="s">
        <v>493</v>
      </c>
      <c r="S161" s="280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45">
        <v>830</v>
      </c>
      <c r="AA161" s="246">
        <f t="shared" si="50"/>
        <v>147.01499999999999</v>
      </c>
      <c r="AB161" s="10">
        <f t="shared" si="51"/>
        <v>145.54485</v>
      </c>
    </row>
    <row r="162" spans="1:28" x14ac:dyDescent="0.25">
      <c r="A162" s="244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75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45">
        <v>774</v>
      </c>
      <c r="L162" s="246">
        <f t="shared" si="46"/>
        <v>147.01499999999999</v>
      </c>
      <c r="M162" s="10">
        <f t="shared" si="47"/>
        <v>141.13439999999997</v>
      </c>
      <c r="O162" s="244">
        <v>45271</v>
      </c>
      <c r="P162" s="12" t="s">
        <v>143</v>
      </c>
      <c r="Q162" s="12" t="s">
        <v>37</v>
      </c>
      <c r="R162" s="218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277">
        <v>831</v>
      </c>
      <c r="AA162" s="246">
        <f t="shared" si="50"/>
        <v>147.01499999999999</v>
      </c>
      <c r="AB162" s="10">
        <f t="shared" si="51"/>
        <v>145.54485</v>
      </c>
    </row>
    <row r="163" spans="1:28" x14ac:dyDescent="0.25">
      <c r="A163" s="244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76">
        <v>771</v>
      </c>
      <c r="L163" s="246">
        <f t="shared" si="46"/>
        <v>213.23400000000004</v>
      </c>
      <c r="M163" s="10">
        <f t="shared" si="47"/>
        <v>204.70464000000004</v>
      </c>
      <c r="O163" s="244">
        <v>45271</v>
      </c>
      <c r="P163" s="12" t="s">
        <v>275</v>
      </c>
      <c r="Q163" s="12" t="s">
        <v>32</v>
      </c>
      <c r="R163" s="12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45">
        <v>830</v>
      </c>
      <c r="AA163" s="246">
        <f t="shared" si="50"/>
        <v>147.01499999999999</v>
      </c>
      <c r="AB163" s="10">
        <f t="shared" si="51"/>
        <v>145.54485</v>
      </c>
    </row>
    <row r="164" spans="1:28" x14ac:dyDescent="0.25">
      <c r="A164" s="244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75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45">
        <v>774</v>
      </c>
      <c r="L164" s="246">
        <f t="shared" si="46"/>
        <v>163.23400000000004</v>
      </c>
      <c r="M164" s="10">
        <f t="shared" si="47"/>
        <v>156.70464000000004</v>
      </c>
      <c r="O164" s="244">
        <v>45272</v>
      </c>
      <c r="P164" s="12" t="s">
        <v>275</v>
      </c>
      <c r="Q164" s="12" t="s">
        <v>32</v>
      </c>
      <c r="R164" s="12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45">
        <v>830</v>
      </c>
      <c r="AA164" s="246">
        <f t="shared" si="50"/>
        <v>171.51750000000001</v>
      </c>
      <c r="AB164" s="10">
        <f t="shared" si="51"/>
        <v>169.80232500000002</v>
      </c>
    </row>
    <row r="165" spans="1:28" x14ac:dyDescent="0.25">
      <c r="A165" s="244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46">
        <f t="shared" si="46"/>
        <v>196.02</v>
      </c>
      <c r="M165" s="10">
        <f t="shared" si="47"/>
        <v>188.17920000000001</v>
      </c>
      <c r="O165" s="244">
        <v>45272</v>
      </c>
      <c r="P165" s="12" t="s">
        <v>143</v>
      </c>
      <c r="Q165" s="12" t="s">
        <v>37</v>
      </c>
      <c r="R165" s="218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277">
        <v>831</v>
      </c>
      <c r="AA165" s="246">
        <f t="shared" si="50"/>
        <v>171.51750000000001</v>
      </c>
      <c r="AB165" s="10">
        <f t="shared" si="51"/>
        <v>169.80232500000002</v>
      </c>
    </row>
    <row r="166" spans="1:28" x14ac:dyDescent="0.25">
      <c r="A166" s="244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46">
        <f t="shared" si="46"/>
        <v>171.51750000000001</v>
      </c>
      <c r="M166" s="10">
        <f t="shared" si="47"/>
        <v>164.6568</v>
      </c>
      <c r="O166" s="244">
        <v>45272</v>
      </c>
      <c r="P166" s="12" t="s">
        <v>275</v>
      </c>
      <c r="Q166" s="12" t="s">
        <v>85</v>
      </c>
      <c r="R166" s="12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258">
        <v>828</v>
      </c>
      <c r="AA166" s="246">
        <f t="shared" si="50"/>
        <v>171.51750000000001</v>
      </c>
      <c r="AB166" s="10">
        <f t="shared" si="51"/>
        <v>169.80232500000002</v>
      </c>
    </row>
    <row r="167" spans="1:28" x14ac:dyDescent="0.25">
      <c r="A167" s="244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75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45">
        <v>774</v>
      </c>
      <c r="L167" s="246">
        <f t="shared" si="46"/>
        <v>144.62700000000001</v>
      </c>
      <c r="M167" s="10">
        <f t="shared" si="47"/>
        <v>138.84192000000002</v>
      </c>
      <c r="O167" s="244">
        <v>45275</v>
      </c>
      <c r="P167" s="12" t="s">
        <v>275</v>
      </c>
      <c r="Q167" s="12" t="s">
        <v>32</v>
      </c>
      <c r="R167" s="12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45">
        <v>830</v>
      </c>
      <c r="AA167" s="246">
        <f t="shared" si="50"/>
        <v>171.51750000000001</v>
      </c>
      <c r="AB167" s="10">
        <f t="shared" si="51"/>
        <v>169.80232500000002</v>
      </c>
    </row>
    <row r="168" spans="1:28" x14ac:dyDescent="0.25">
      <c r="A168" s="244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75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45">
        <v>774</v>
      </c>
      <c r="L168" s="246">
        <f t="shared" si="46"/>
        <v>164.62700000000001</v>
      </c>
      <c r="M168" s="10">
        <f t="shared" si="47"/>
        <v>158.04192</v>
      </c>
      <c r="O168" s="244">
        <v>45275</v>
      </c>
      <c r="P168" s="12" t="s">
        <v>241</v>
      </c>
      <c r="Q168" s="12" t="s">
        <v>14</v>
      </c>
      <c r="R168" s="12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278">
        <v>829</v>
      </c>
      <c r="AA168" s="246">
        <f t="shared" si="50"/>
        <v>171.51750000000001</v>
      </c>
      <c r="AB168" s="10">
        <f t="shared" si="51"/>
        <v>169.80232500000002</v>
      </c>
    </row>
    <row r="169" spans="1:28" x14ac:dyDescent="0.25">
      <c r="A169" s="244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76">
        <v>771</v>
      </c>
      <c r="L169" s="246">
        <f t="shared" si="46"/>
        <v>135.22399999999999</v>
      </c>
      <c r="M169" s="10">
        <f t="shared" si="47"/>
        <v>129.81503999999998</v>
      </c>
      <c r="O169" s="244">
        <v>45276</v>
      </c>
      <c r="P169" s="12" t="s">
        <v>275</v>
      </c>
      <c r="Q169" s="12" t="s">
        <v>32</v>
      </c>
      <c r="R169" s="12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45">
        <v>830</v>
      </c>
      <c r="AA169" s="246">
        <f t="shared" si="50"/>
        <v>171.51750000000001</v>
      </c>
      <c r="AB169" s="10">
        <f t="shared" si="51"/>
        <v>169.80232500000002</v>
      </c>
    </row>
    <row r="170" spans="1:28" x14ac:dyDescent="0.25">
      <c r="A170" s="244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47">
        <v>290</v>
      </c>
      <c r="J170" s="55">
        <f t="shared" si="45"/>
        <v>551.23199999999997</v>
      </c>
      <c r="K170" s="245">
        <v>788</v>
      </c>
      <c r="L170" s="246">
        <f t="shared" si="46"/>
        <v>278.45800000000008</v>
      </c>
      <c r="M170" s="10">
        <f t="shared" si="47"/>
        <v>267.31968000000006</v>
      </c>
      <c r="O170" s="244">
        <v>45278</v>
      </c>
      <c r="P170" s="12" t="s">
        <v>143</v>
      </c>
      <c r="Q170" s="12" t="s">
        <v>37</v>
      </c>
      <c r="R170" s="218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277">
        <v>831</v>
      </c>
      <c r="AA170" s="246">
        <f t="shared" si="50"/>
        <v>147.01499999999999</v>
      </c>
      <c r="AB170" s="10">
        <f t="shared" si="51"/>
        <v>145.54485</v>
      </c>
    </row>
    <row r="171" spans="1:28" x14ac:dyDescent="0.25">
      <c r="A171" s="244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47"/>
      <c r="J171" s="55">
        <f t="shared" si="45"/>
        <v>190.07999999999998</v>
      </c>
      <c r="K171" s="245">
        <v>786</v>
      </c>
      <c r="L171" s="246">
        <f t="shared" si="46"/>
        <v>196.02</v>
      </c>
      <c r="M171" s="10">
        <f t="shared" si="47"/>
        <v>188.17920000000001</v>
      </c>
      <c r="O171" s="244">
        <v>45278</v>
      </c>
      <c r="P171" s="12" t="s">
        <v>143</v>
      </c>
      <c r="Q171" s="12" t="s">
        <v>37</v>
      </c>
      <c r="R171" s="218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277">
        <v>831</v>
      </c>
      <c r="AA171" s="246">
        <f t="shared" si="50"/>
        <v>235.22399999999999</v>
      </c>
      <c r="AB171" s="10">
        <f t="shared" si="51"/>
        <v>232.87175999999999</v>
      </c>
    </row>
    <row r="172" spans="1:28" x14ac:dyDescent="0.25">
      <c r="A172" s="244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45">
        <v>788</v>
      </c>
      <c r="L172" s="246">
        <f t="shared" si="46"/>
        <v>163.23400000000004</v>
      </c>
      <c r="M172" s="10">
        <f t="shared" si="47"/>
        <v>156.70464000000004</v>
      </c>
      <c r="O172" s="244">
        <v>45278</v>
      </c>
      <c r="P172" s="12" t="s">
        <v>125</v>
      </c>
      <c r="Q172" s="12" t="s">
        <v>32</v>
      </c>
      <c r="R172" s="12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47">
        <v>100</v>
      </c>
      <c r="Y172" s="55">
        <f t="shared" si="49"/>
        <v>228.09599999999998</v>
      </c>
      <c r="Z172" s="245">
        <v>830</v>
      </c>
      <c r="AA172" s="246">
        <f t="shared" si="50"/>
        <v>135.22399999999999</v>
      </c>
      <c r="AB172" s="10">
        <f t="shared" si="51"/>
        <v>133.87175999999999</v>
      </c>
    </row>
    <row r="173" spans="1:28" x14ac:dyDescent="0.25">
      <c r="A173" s="244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45">
        <v>786</v>
      </c>
      <c r="L173" s="246">
        <f t="shared" si="46"/>
        <v>456.66699999999992</v>
      </c>
      <c r="M173" s="10">
        <f t="shared" si="47"/>
        <v>438.40031999999991</v>
      </c>
      <c r="O173" s="244">
        <v>45280</v>
      </c>
      <c r="P173" s="12" t="s">
        <v>125</v>
      </c>
      <c r="Q173" s="12" t="s">
        <v>32</v>
      </c>
      <c r="R173" s="12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47">
        <v>100</v>
      </c>
      <c r="Y173" s="55">
        <f t="shared" si="49"/>
        <v>133.05599999999998</v>
      </c>
      <c r="Z173" s="245">
        <v>830</v>
      </c>
      <c r="AA173" s="246">
        <f t="shared" si="50"/>
        <v>37.213999999999999</v>
      </c>
      <c r="AB173" s="10">
        <f t="shared" si="51"/>
        <v>36.841859999999997</v>
      </c>
    </row>
    <row r="174" spans="1:28" x14ac:dyDescent="0.25">
      <c r="A174" s="244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45">
        <v>788</v>
      </c>
      <c r="L174" s="246">
        <f t="shared" si="46"/>
        <v>164.62700000000001</v>
      </c>
      <c r="M174" s="10">
        <f t="shared" si="47"/>
        <v>158.04192</v>
      </c>
      <c r="O174" s="244">
        <v>45280</v>
      </c>
      <c r="P174" s="12" t="s">
        <v>143</v>
      </c>
      <c r="Q174" s="12" t="s">
        <v>37</v>
      </c>
      <c r="R174" s="218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47">
        <v>270</v>
      </c>
      <c r="Y174" s="55">
        <f t="shared" si="49"/>
        <v>522.72</v>
      </c>
      <c r="Z174" s="277">
        <v>831</v>
      </c>
      <c r="AA174" s="246">
        <f t="shared" si="50"/>
        <v>269.05499999999995</v>
      </c>
      <c r="AB174" s="10">
        <f t="shared" si="51"/>
        <v>266.36444999999992</v>
      </c>
    </row>
    <row r="175" spans="1:28" x14ac:dyDescent="0.25">
      <c r="A175" s="244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45">
        <v>786</v>
      </c>
      <c r="L175" s="246">
        <f t="shared" si="46"/>
        <v>333.23400000000004</v>
      </c>
      <c r="M175" s="10">
        <f t="shared" si="47"/>
        <v>319.90464000000003</v>
      </c>
      <c r="O175" s="244" t="s">
        <v>295</v>
      </c>
      <c r="P175" s="12" t="s">
        <v>125</v>
      </c>
      <c r="Q175" s="12" t="s">
        <v>32</v>
      </c>
      <c r="R175" s="12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45">
        <v>830</v>
      </c>
      <c r="AA175" s="246">
        <f t="shared" si="50"/>
        <v>147.01499999999999</v>
      </c>
      <c r="AB175" s="10">
        <f t="shared" si="51"/>
        <v>145.54485</v>
      </c>
    </row>
    <row r="176" spans="1:28" x14ac:dyDescent="0.25">
      <c r="A176" s="244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45">
        <v>788</v>
      </c>
      <c r="L176" s="245">
        <f t="shared" si="46"/>
        <v>365.07500000000005</v>
      </c>
      <c r="M176" s="10">
        <f t="shared" si="47"/>
        <v>350.47200000000004</v>
      </c>
      <c r="O176" s="244">
        <v>45281</v>
      </c>
      <c r="P176" s="12" t="s">
        <v>125</v>
      </c>
      <c r="Q176" s="12" t="s">
        <v>32</v>
      </c>
      <c r="R176" s="12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108">
        <v>833</v>
      </c>
      <c r="AA176" s="246">
        <f t="shared" si="50"/>
        <v>239.05499999999995</v>
      </c>
      <c r="AB176" s="10">
        <f t="shared" si="51"/>
        <v>236.66444999999996</v>
      </c>
    </row>
    <row r="177" spans="1:28" x14ac:dyDescent="0.25">
      <c r="A177" s="244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81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45">
        <v>787</v>
      </c>
      <c r="L177" s="245">
        <f t="shared" si="46"/>
        <v>135.22399999999999</v>
      </c>
      <c r="M177" s="10">
        <f t="shared" si="47"/>
        <v>129.81503999999998</v>
      </c>
      <c r="O177" s="244">
        <v>45647</v>
      </c>
      <c r="P177" s="12" t="s">
        <v>125</v>
      </c>
      <c r="Q177" s="12" t="s">
        <v>32</v>
      </c>
      <c r="R177" s="12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108">
        <v>833</v>
      </c>
      <c r="AA177" s="246">
        <v>147.02000000000001</v>
      </c>
      <c r="AB177" s="10">
        <v>145.54</v>
      </c>
    </row>
    <row r="178" spans="1:28" x14ac:dyDescent="0.25">
      <c r="A178" s="244">
        <v>45259</v>
      </c>
      <c r="B178" s="12" t="s">
        <v>148</v>
      </c>
      <c r="C178" s="12" t="s">
        <v>85</v>
      </c>
      <c r="D178" s="12" t="s">
        <v>493</v>
      </c>
      <c r="E178" s="12" t="s">
        <v>576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45">
        <v>785</v>
      </c>
      <c r="L178" s="245">
        <f t="shared" si="46"/>
        <v>147.01499999999999</v>
      </c>
      <c r="M178" s="10">
        <f t="shared" si="47"/>
        <v>141.13439999999997</v>
      </c>
      <c r="O178" s="244" t="s">
        <v>577</v>
      </c>
      <c r="P178" s="12" t="s">
        <v>241</v>
      </c>
      <c r="Q178" s="12" t="s">
        <v>14</v>
      </c>
      <c r="R178" s="12" t="s">
        <v>493</v>
      </c>
      <c r="S178" s="12" t="s">
        <v>454</v>
      </c>
      <c r="T178" s="12"/>
      <c r="U178" s="55">
        <v>255</v>
      </c>
      <c r="V178" s="55">
        <f t="shared" si="48"/>
        <v>252.45</v>
      </c>
      <c r="W178" s="55">
        <f t="shared" si="48"/>
        <v>249.9255</v>
      </c>
      <c r="X178" s="55">
        <v>110</v>
      </c>
      <c r="Y178" s="55">
        <f t="shared" si="49"/>
        <v>242.35199999999998</v>
      </c>
      <c r="Z178" s="245">
        <v>832</v>
      </c>
      <c r="AA178" s="246">
        <f>W178-X178</f>
        <v>139.9255</v>
      </c>
      <c r="AB178" s="10">
        <f>AA178*0.99</f>
        <v>138.52624499999999</v>
      </c>
    </row>
    <row r="179" spans="1:28" x14ac:dyDescent="0.25">
      <c r="A179" s="244">
        <v>45240</v>
      </c>
      <c r="B179" s="12" t="s">
        <v>143</v>
      </c>
      <c r="C179" s="280" t="s">
        <v>37</v>
      </c>
      <c r="D179" s="280" t="s">
        <v>578</v>
      </c>
      <c r="E179" s="280"/>
      <c r="F179" s="247">
        <v>150</v>
      </c>
      <c r="G179" s="247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45">
        <v>788</v>
      </c>
      <c r="L179" s="245">
        <f t="shared" si="46"/>
        <v>147.01499999999999</v>
      </c>
      <c r="M179" s="10">
        <f t="shared" si="47"/>
        <v>141.13439999999997</v>
      </c>
      <c r="O179" s="244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45"/>
      <c r="AA179" s="246"/>
      <c r="AB179" s="10"/>
    </row>
    <row r="180" spans="1:28" x14ac:dyDescent="0.25">
      <c r="A180" s="244">
        <v>45247</v>
      </c>
      <c r="B180" s="12" t="s">
        <v>125</v>
      </c>
      <c r="C180" s="99" t="s">
        <v>32</v>
      </c>
      <c r="D180" s="99" t="s">
        <v>579</v>
      </c>
      <c r="E180" s="99"/>
      <c r="F180" s="281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45">
        <v>787</v>
      </c>
      <c r="L180" s="245">
        <f t="shared" si="46"/>
        <v>98.01</v>
      </c>
      <c r="M180" s="10">
        <f t="shared" si="47"/>
        <v>94.089600000000004</v>
      </c>
      <c r="O180" s="244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45"/>
      <c r="AA180" s="246"/>
      <c r="AB180" s="10"/>
    </row>
    <row r="181" spans="1:28" x14ac:dyDescent="0.25">
      <c r="A181" s="244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278">
        <v>829</v>
      </c>
      <c r="L181" s="245">
        <f t="shared" si="46"/>
        <v>98.01</v>
      </c>
      <c r="M181" s="10">
        <f t="shared" si="47"/>
        <v>94.089600000000004</v>
      </c>
      <c r="O181" s="244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45"/>
      <c r="AA181" s="246"/>
      <c r="AB181" s="10"/>
    </row>
    <row r="182" spans="1:28" x14ac:dyDescent="0.25">
      <c r="A182" s="244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278">
        <v>829</v>
      </c>
      <c r="L182" s="245">
        <f t="shared" si="46"/>
        <v>98.01</v>
      </c>
      <c r="M182" s="10">
        <f t="shared" si="47"/>
        <v>94.089600000000004</v>
      </c>
      <c r="O182" s="244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45"/>
      <c r="AA182" s="246"/>
      <c r="AB182" s="10"/>
    </row>
    <row r="183" spans="1:28" x14ac:dyDescent="0.25">
      <c r="A183" s="244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45">
        <v>830</v>
      </c>
      <c r="L183" s="245">
        <f t="shared" si="46"/>
        <v>98.01</v>
      </c>
      <c r="M183" s="10">
        <f t="shared" si="47"/>
        <v>94.089600000000004</v>
      </c>
      <c r="O183" s="244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45"/>
      <c r="AA183" s="246"/>
      <c r="AB183" s="10"/>
    </row>
    <row r="184" spans="1:28" x14ac:dyDescent="0.25">
      <c r="A184" s="244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45">
        <v>830</v>
      </c>
      <c r="L184" s="245">
        <f t="shared" si="46"/>
        <v>98.01</v>
      </c>
      <c r="M184" s="10">
        <f t="shared" si="47"/>
        <v>94.089600000000004</v>
      </c>
      <c r="O184" s="244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45"/>
      <c r="AA184" s="246"/>
      <c r="AB184" s="10"/>
    </row>
    <row r="185" spans="1:28" x14ac:dyDescent="0.25">
      <c r="A185" s="244" t="s">
        <v>585</v>
      </c>
      <c r="B185" s="12" t="s">
        <v>527</v>
      </c>
      <c r="C185" s="12" t="s">
        <v>516</v>
      </c>
      <c r="D185" s="218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282">
        <v>831</v>
      </c>
      <c r="L185" s="245">
        <f t="shared" si="46"/>
        <v>98.01</v>
      </c>
      <c r="M185" s="10">
        <f t="shared" si="47"/>
        <v>94.089600000000004</v>
      </c>
      <c r="O185" s="244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45"/>
      <c r="AA185" s="246"/>
      <c r="AB185" s="10"/>
    </row>
    <row r="186" spans="1:28" x14ac:dyDescent="0.25">
      <c r="A186" s="244" t="s">
        <v>583</v>
      </c>
      <c r="B186" s="12" t="s">
        <v>527</v>
      </c>
      <c r="C186" s="12" t="s">
        <v>516</v>
      </c>
      <c r="D186" s="218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282">
        <v>831</v>
      </c>
      <c r="L186" s="245">
        <f t="shared" si="46"/>
        <v>98.01</v>
      </c>
      <c r="M186" s="10">
        <f t="shared" si="47"/>
        <v>94.089600000000004</v>
      </c>
      <c r="O186" s="244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45"/>
      <c r="AA186" s="246"/>
      <c r="AB186" s="10"/>
    </row>
    <row r="187" spans="1:28" x14ac:dyDescent="0.25">
      <c r="A187" s="244"/>
      <c r="B187" s="12"/>
      <c r="C187" s="12"/>
      <c r="D187" s="12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44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45"/>
      <c r="AA187" s="246">
        <f>W187-X187</f>
        <v>0</v>
      </c>
      <c r="AB187" s="10">
        <f>AA187*0.99</f>
        <v>0</v>
      </c>
    </row>
    <row r="188" spans="1:28" x14ac:dyDescent="0.25">
      <c r="A188" s="244"/>
      <c r="B188" s="12"/>
      <c r="C188" s="12"/>
      <c r="D188" s="12"/>
      <c r="E188" s="12"/>
      <c r="F188" s="24" t="s">
        <v>526</v>
      </c>
      <c r="G188" s="248">
        <f>G187*0.99</f>
        <v>8237.7404999999999</v>
      </c>
      <c r="H188" s="248"/>
      <c r="I188" s="8"/>
      <c r="J188" s="8"/>
      <c r="K188" s="10"/>
      <c r="L188" s="10"/>
      <c r="M188" s="10"/>
      <c r="O188" s="244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45"/>
      <c r="AA188" s="245"/>
      <c r="AB188" s="10"/>
    </row>
    <row r="189" spans="1:28" ht="15.75" x14ac:dyDescent="0.25">
      <c r="A189" s="15"/>
      <c r="B189" s="12"/>
      <c r="C189" s="12"/>
      <c r="D189" s="12"/>
      <c r="E189" s="12"/>
      <c r="F189" s="364" t="s">
        <v>65</v>
      </c>
      <c r="G189" s="364"/>
      <c r="H189" s="364"/>
      <c r="I189" s="364"/>
      <c r="J189" s="249"/>
      <c r="K189" s="250">
        <f>G188-J187</f>
        <v>249.62849999999889</v>
      </c>
      <c r="L189" s="251"/>
      <c r="M189" s="44"/>
      <c r="O189" s="244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44"/>
      <c r="P190" s="12"/>
      <c r="Q190" s="12"/>
      <c r="R190" s="12"/>
      <c r="S190" s="12"/>
      <c r="T190" s="12"/>
      <c r="U190" s="24" t="s">
        <v>526</v>
      </c>
      <c r="V190" s="248">
        <f>V189*0.99</f>
        <v>4797.5895</v>
      </c>
      <c r="W190" s="248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64" t="s">
        <v>65</v>
      </c>
      <c r="V191" s="364"/>
      <c r="W191" s="364"/>
      <c r="X191" s="364"/>
      <c r="Y191" s="249"/>
      <c r="Z191" s="250">
        <f>V190-Y189</f>
        <v>145.38150000000041</v>
      </c>
      <c r="AA191" s="251"/>
      <c r="AB191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93</cp:revision>
  <cp:lastPrinted>2024-02-02T22:41:40Z</cp:lastPrinted>
  <dcterms:created xsi:type="dcterms:W3CDTF">2022-12-25T20:49:22Z</dcterms:created>
  <dcterms:modified xsi:type="dcterms:W3CDTF">2024-02-07T17:12:27Z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