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5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rank</t>
        </is>
      </c>
      <c r="B1" s="1" t="inlineStr">
        <is>
          <t>overall_score</t>
        </is>
      </c>
      <c r="C1" s="1" t="inlineStr">
        <is>
          <t>university_name</t>
        </is>
      </c>
      <c r="D1" s="1" t="inlineStr">
        <is>
          <t>location</t>
        </is>
      </c>
      <c r="E1" s="1" t="inlineStr">
        <is>
          <t>country</t>
        </is>
      </c>
      <c r="F1" s="1" t="inlineStr">
        <is>
          <t>city</t>
        </is>
      </c>
      <c r="G1" s="1" t="inlineStr">
        <is>
          <t>region</t>
        </is>
      </c>
      <c r="H1" s="1" t="inlineStr">
        <is>
          <t>logo_url</t>
        </is>
      </c>
      <c r="I1" s="1" t="inlineStr">
        <is>
          <t>path</t>
        </is>
      </c>
      <c r="J1" s="1" t="inlineStr">
        <is>
          <t>score_nid</t>
        </is>
      </c>
      <c r="K1" s="1" t="inlineStr">
        <is>
          <t>nid</t>
        </is>
      </c>
      <c r="L1" s="1" t="inlineStr">
        <is>
          <t>core_id</t>
        </is>
      </c>
      <c r="M1" s="1" t="inlineStr">
        <is>
          <t>advanced_profile</t>
        </is>
      </c>
      <c r="N1" s="1" t="inlineStr">
        <is>
          <t>rank_display</t>
        </is>
      </c>
      <c r="O1" s="1" t="inlineStr">
        <is>
          <t>stars</t>
        </is>
      </c>
      <c r="P1" s="1" t="inlineStr">
        <is>
          <t>dagger</t>
        </is>
      </c>
      <c r="Q1" s="1" t="inlineStr">
        <is>
          <t>redact</t>
        </is>
      </c>
      <c r="R1" s="1" t="inlineStr">
        <is>
          <t>isShortlisted</t>
        </is>
      </c>
      <c r="S1" s="1" t="inlineStr">
        <is>
          <t>academic_reputation_rank</t>
        </is>
      </c>
      <c r="T1" s="1" t="inlineStr">
        <is>
          <t>academic_reputation_score</t>
        </is>
      </c>
      <c r="U1" s="1" t="inlineStr">
        <is>
          <t>citations_per_faculty_rank</t>
        </is>
      </c>
      <c r="V1" s="1" t="inlineStr">
        <is>
          <t>citations_per_faculty_score</t>
        </is>
      </c>
      <c r="W1" s="1" t="inlineStr">
        <is>
          <t>faculty_student_ratio_rank</t>
        </is>
      </c>
      <c r="X1" s="1" t="inlineStr">
        <is>
          <t>faculty_student_ratio_score</t>
        </is>
      </c>
      <c r="Y1" s="1" t="inlineStr">
        <is>
          <t>employer_reputation_rank</t>
        </is>
      </c>
      <c r="Z1" s="1" t="inlineStr">
        <is>
          <t>employer_reputation_score</t>
        </is>
      </c>
      <c r="AA1" s="1" t="inlineStr">
        <is>
          <t>employment_outcomes_rank</t>
        </is>
      </c>
      <c r="AB1" s="1" t="inlineStr">
        <is>
          <t>employment_outcomes_score</t>
        </is>
      </c>
      <c r="AC1" s="1" t="inlineStr">
        <is>
          <t>international_student_ratio_rank</t>
        </is>
      </c>
      <c r="AD1" s="1" t="inlineStr">
        <is>
          <t>international_student_ratio_score</t>
        </is>
      </c>
      <c r="AE1" s="1" t="inlineStr">
        <is>
          <t>international_research_network_rank</t>
        </is>
      </c>
      <c r="AF1" s="1" t="inlineStr">
        <is>
          <t>international_research_network_score</t>
        </is>
      </c>
      <c r="AG1" s="1" t="inlineStr">
        <is>
          <t>international_faculty_ratio_rank</t>
        </is>
      </c>
      <c r="AH1" s="1" t="inlineStr">
        <is>
          <t>international_faculty_ratio_score</t>
        </is>
      </c>
      <c r="AI1" s="1" t="inlineStr">
        <is>
          <t>sustainability_score_rank</t>
        </is>
      </c>
      <c r="AJ1" s="1" t="inlineStr">
        <is>
          <t>sustainability_score_score</t>
        </is>
      </c>
      <c r="AK1" s="1" t="inlineStr">
        <is>
          <t>international_fees</t>
        </is>
      </c>
      <c r="AL1" s="1" t="inlineStr">
        <is>
          <t>scholarship</t>
        </is>
      </c>
      <c r="AM1" s="1" t="inlineStr">
        <is>
          <t>student_mix</t>
        </is>
      </c>
      <c r="AN1" s="1" t="inlineStr">
        <is>
          <t>english_tests</t>
        </is>
      </c>
      <c r="AO1" s="1" t="inlineStr">
        <is>
          <t>academic_tests</t>
        </is>
      </c>
      <c r="AP1" s="1" t="inlineStr">
        <is>
          <t>scores_json</t>
        </is>
      </c>
      <c r="AQ1" s="1" t="inlineStr">
        <is>
          <t>more_info_json</t>
        </is>
      </c>
    </row>
    <row r="2">
      <c r="A2" t="n">
        <v>1</v>
      </c>
      <c r="B2" t="n">
        <v>100</v>
      </c>
      <c r="C2" t="inlineStr">
        <is>
          <t>Massachusetts Institute of Technology (MIT)</t>
        </is>
      </c>
      <c r="D2" t="inlineStr">
        <is>
          <t>Cambridge, United States</t>
        </is>
      </c>
      <c r="E2" t="inlineStr">
        <is>
          <t>United States</t>
        </is>
      </c>
      <c r="F2" t="inlineStr">
        <is>
          <t>Cambridge</t>
        </is>
      </c>
      <c r="G2" t="inlineStr">
        <is>
          <t>North America</t>
        </is>
      </c>
      <c r="H2" t="inlineStr">
        <is>
          <t>https://www.topuniversities.com/sites/default/files/massachusetts-institute-of-technology-mit_410_medium.jpg</t>
        </is>
      </c>
      <c r="I2" t="inlineStr">
        <is>
          <t>/universities/massachusetts-institute-technology-mit</t>
        </is>
      </c>
      <c r="J2" t="inlineStr">
        <is>
          <t>3995637</t>
        </is>
      </c>
      <c r="K2" t="inlineStr">
        <is>
          <t>294850</t>
        </is>
      </c>
      <c r="L2" t="inlineStr">
        <is>
          <t>410</t>
        </is>
      </c>
      <c r="M2" t="n">
        <v>0</v>
      </c>
      <c r="N2" t="inlineStr">
        <is>
          <t>1</t>
        </is>
      </c>
      <c r="O2" t="inlineStr"/>
      <c r="P2" t="b">
        <v>0</v>
      </c>
      <c r="Q2" t="b">
        <v>0</v>
      </c>
      <c r="R2" t="n">
        <v>0</v>
      </c>
      <c r="S2" t="inlineStr">
        <is>
          <t>4</t>
        </is>
      </c>
      <c r="T2" t="n">
        <v>100</v>
      </c>
      <c r="U2" t="inlineStr">
        <is>
          <t>9</t>
        </is>
      </c>
      <c r="V2" t="n">
        <v>100</v>
      </c>
      <c r="W2" t="inlineStr">
        <is>
          <t>11</t>
        </is>
      </c>
      <c r="X2" t="n">
        <v>100</v>
      </c>
      <c r="Y2" t="inlineStr">
        <is>
          <t>2</t>
        </is>
      </c>
      <c r="Z2" t="n">
        <v>100</v>
      </c>
      <c r="AA2" t="inlineStr">
        <is>
          <t>8</t>
        </is>
      </c>
      <c r="AB2" t="n">
        <v>100</v>
      </c>
      <c r="AC2" t="inlineStr">
        <is>
          <t>143</t>
        </is>
      </c>
      <c r="AD2" t="n">
        <v>86.8</v>
      </c>
      <c r="AE2" t="inlineStr">
        <is>
          <t>58</t>
        </is>
      </c>
      <c r="AF2" t="n">
        <v>96</v>
      </c>
      <c r="AG2" t="inlineStr">
        <is>
          <t>100</t>
        </is>
      </c>
      <c r="AH2" t="n">
        <v>99.3</v>
      </c>
      <c r="AI2">
        <f>15</f>
        <v/>
      </c>
      <c r="AJ2" t="n">
        <v>99</v>
      </c>
      <c r="AK2" t="inlineStr"/>
      <c r="AL2" t="inlineStr">
        <is>
          <t>No</t>
        </is>
      </c>
      <c r="AM2" t="inlineStr">
        <is>
          <t>Domestic 67%   International 33%</t>
        </is>
      </c>
      <c r="AN2" t="inlineStr">
        <is>
          <t>Generate Result</t>
        </is>
      </c>
      <c r="AO2" t="inlineStr">
        <is>
          <t>Generate Result</t>
        </is>
      </c>
      <c r="AP2" t="inlineStr">
        <is>
          <t>{"Research &amp; Discovery": [{"indicator_id": "76", "indicator_name": "Academic Reputation", "rank": "4", "score": "100"}, {"indicator_id": "73", "indicator_name": "Citations per Faculty", "rank": "9", "score": "100"}], "Learning Experience": [{"indicator_id": "36", "indicator_name": "Faculty Student Ratio", "rank": "11", "score": "100"}], "Employability": [{"indicator_id": "77", "indicator_name": "Employer Reputation", "rank": "2", "score": "100"}, {"indicator_id": "3819456", "indicator_name": "Employment Outcomes", "rank": "8", "score": "100"}], "Global Engagement": [{"indicator_id": "14", "indicator_name": "International Student Ratio", "rank": "143", "score": "86.8"}, {"indicator_id": "15", "indicator_name": "International Research Network", "rank": "58", "score": "96"}, {"indicator_id": "18", "indicator_name": "International Faculty Ratio", "rank": "100", "score": "99.3"}], "Sustainability": [{"indicator_id": "3897497", "indicator_name": "Sustainability Score", "rank": "=15", "score": "99"}]}</t>
        </is>
      </c>
      <c r="AQ2" t="inlineStr">
        <is>
          <t>[{"label": "International Fees", "value": ""}, {"label": "Scholarship", "value": "No"}, {"label": "Student Mix", "value": "Domestic 67%   International 33%"}, {"label": "English Tests", "value": "Generate Result"}, {"label": "Academic Tests", "value": "Generate Result"}]</t>
        </is>
      </c>
    </row>
    <row r="3">
      <c r="A3" t="n">
        <v>2</v>
      </c>
      <c r="B3" t="n">
        <v>98.5</v>
      </c>
      <c r="C3" t="inlineStr">
        <is>
          <t>Imperial College London</t>
        </is>
      </c>
      <c r="D3" t="inlineStr">
        <is>
          <t>London, United Kingdom</t>
        </is>
      </c>
      <c r="E3" t="inlineStr">
        <is>
          <t>United Kingdom</t>
        </is>
      </c>
      <c r="F3" t="inlineStr">
        <is>
          <t>London</t>
        </is>
      </c>
      <c r="G3" t="inlineStr">
        <is>
          <t>Europe</t>
        </is>
      </c>
      <c r="H3" t="inlineStr">
        <is>
          <t>https://www.topuniversities.com/sites/default/files/240430033452pm869301QS-Imperial-Logo-white-text-blue-background-90x90.jpg</t>
        </is>
      </c>
      <c r="I3" t="inlineStr">
        <is>
          <t>/universities/imperial-college-london</t>
        </is>
      </c>
      <c r="J3" t="inlineStr">
        <is>
          <t>3995655</t>
        </is>
      </c>
      <c r="K3" t="inlineStr">
        <is>
          <t>294030</t>
        </is>
      </c>
      <c r="L3" t="inlineStr">
        <is>
          <t>356</t>
        </is>
      </c>
      <c r="M3" t="n">
        <v>1</v>
      </c>
      <c r="N3" t="inlineStr">
        <is>
          <t>2</t>
        </is>
      </c>
      <c r="O3" t="inlineStr"/>
      <c r="P3" t="b">
        <v>0</v>
      </c>
      <c r="Q3" t="b">
        <v>0</v>
      </c>
      <c r="R3" t="n">
        <v>0</v>
      </c>
      <c r="S3" t="inlineStr">
        <is>
          <t>22</t>
        </is>
      </c>
      <c r="T3" t="n">
        <v>98.5</v>
      </c>
      <c r="U3" t="inlineStr">
        <is>
          <t>54</t>
        </is>
      </c>
      <c r="V3" t="n">
        <v>93.90000000000001</v>
      </c>
      <c r="W3" t="inlineStr">
        <is>
          <t>45</t>
        </is>
      </c>
      <c r="X3" t="n">
        <v>98.2</v>
      </c>
      <c r="Y3" t="inlineStr">
        <is>
          <t>11</t>
        </is>
      </c>
      <c r="Z3" t="n">
        <v>99.5</v>
      </c>
      <c r="AA3" t="inlineStr">
        <is>
          <t>61</t>
        </is>
      </c>
      <c r="AB3" t="n">
        <v>93.40000000000001</v>
      </c>
      <c r="AC3" t="inlineStr">
        <is>
          <t>44</t>
        </is>
      </c>
      <c r="AD3" t="n">
        <v>99.59999999999999</v>
      </c>
      <c r="AE3" t="inlineStr">
        <is>
          <t>34</t>
        </is>
      </c>
      <c r="AF3" t="n">
        <v>97.40000000000001</v>
      </c>
      <c r="AG3" t="inlineStr">
        <is>
          <t>66</t>
        </is>
      </c>
      <c r="AH3" t="n">
        <v>100</v>
      </c>
      <c r="AI3" t="inlineStr">
        <is>
          <t>6</t>
        </is>
      </c>
      <c r="AJ3" t="n">
        <v>99.7</v>
      </c>
      <c r="AK3" t="inlineStr">
        <is>
          <t>35000(GBP)</t>
        </is>
      </c>
      <c r="AL3" t="inlineStr">
        <is>
          <t>Yes</t>
        </is>
      </c>
      <c r="AM3" t="inlineStr">
        <is>
          <t>Domestic 55%   International 45%</t>
        </is>
      </c>
      <c r="AN3" t="inlineStr">
        <is>
          <t>Generate Result</t>
        </is>
      </c>
      <c r="AO3" t="inlineStr">
        <is>
          <t>Generate Result</t>
        </is>
      </c>
      <c r="AP3" t="inlineStr">
        <is>
          <t>{"Research &amp; Discovery": [{"indicator_id": "76", "indicator_name": "Academic Reputation", "rank": "22", "score": "98.5"}, {"indicator_id": "73", "indicator_name": "Citations per Faculty", "rank": "54", "score": "93.9"}], "Learning Experience": [{"indicator_id": "36", "indicator_name": "Faculty Student Ratio", "rank": "45", "score": "98.2"}], "Employability": [{"indicator_id": "77", "indicator_name": "Employer Reputation", "rank": "11", "score": "99.5"}, {"indicator_id": "3819456", "indicator_name": "Employment Outcomes", "rank": "61", "score": "93.4"}], "Global Engagement": [{"indicator_id": "14", "indicator_name": "International Student Ratio", "rank": "44", "score": "99.6"}, {"indicator_id": "15", "indicator_name": "International Research Network", "rank": "34", "score": "97.4"}, {"indicator_id": "18", "indicator_name": "International Faculty Ratio", "rank": "66", "score": "100"}], "Sustainability": [{"indicator_id": "3897497", "indicator_name": "Sustainability Score", "rank": "6", "score": "99.7"}]}</t>
        </is>
      </c>
      <c r="AQ3" t="inlineStr">
        <is>
          <t>[{"label": "International Fees", "value": "35000(GBP)"}, {"label": "Scholarship", "value": "Yes"}, {"label": "Student Mix", "value": "Domestic 55%   International 45%"}, {"label": "English Tests", "value": "Generate Result"}, {"label": "Academic Tests", "value": "Generate Result"}]</t>
        </is>
      </c>
    </row>
    <row r="4">
      <c r="A4" t="n">
        <v>3</v>
      </c>
      <c r="B4" t="n">
        <v>96.90000000000001</v>
      </c>
      <c r="C4" t="inlineStr">
        <is>
          <t>University of Oxford</t>
        </is>
      </c>
      <c r="D4" t="inlineStr">
        <is>
          <t>Oxford, United Kingdom</t>
        </is>
      </c>
      <c r="E4" t="inlineStr">
        <is>
          <t>United Kingdom</t>
        </is>
      </c>
      <c r="F4" t="inlineStr">
        <is>
          <t>Oxford</t>
        </is>
      </c>
      <c r="G4" t="inlineStr">
        <is>
          <t>Europe</t>
        </is>
      </c>
      <c r="H4" t="inlineStr">
        <is>
          <t>https://www.topuniversities.com/sites/default/files/university-of-oxford_478_medium.jpg</t>
        </is>
      </c>
      <c r="I4" t="inlineStr">
        <is>
          <t>/universities/university-oxford</t>
        </is>
      </c>
      <c r="J4" t="inlineStr">
        <is>
          <t>3995635</t>
        </is>
      </c>
      <c r="K4" t="inlineStr">
        <is>
          <t>294654</t>
        </is>
      </c>
      <c r="L4" t="inlineStr">
        <is>
          <t>478</t>
        </is>
      </c>
      <c r="M4" t="n">
        <v>0</v>
      </c>
      <c r="N4" t="inlineStr">
        <is>
          <t>3</t>
        </is>
      </c>
      <c r="O4" t="inlineStr"/>
      <c r="P4" t="b">
        <v>0</v>
      </c>
      <c r="Q4" t="b">
        <v>0</v>
      </c>
      <c r="R4" t="n">
        <v>0</v>
      </c>
      <c r="S4" t="inlineStr">
        <is>
          <t>2</t>
        </is>
      </c>
      <c r="T4" t="n">
        <v>100</v>
      </c>
      <c r="U4" t="inlineStr">
        <is>
          <t>93</t>
        </is>
      </c>
      <c r="V4" t="n">
        <v>84.8</v>
      </c>
      <c r="W4" t="inlineStr">
        <is>
          <t>8</t>
        </is>
      </c>
      <c r="X4" t="n">
        <v>100</v>
      </c>
      <c r="Y4" t="inlineStr">
        <is>
          <t>5</t>
        </is>
      </c>
      <c r="Z4" t="n">
        <v>100</v>
      </c>
      <c r="AA4" t="inlineStr">
        <is>
          <t>3</t>
        </is>
      </c>
      <c r="AB4" t="n">
        <v>100</v>
      </c>
      <c r="AC4" t="inlineStr">
        <is>
          <t>73</t>
        </is>
      </c>
      <c r="AD4" t="n">
        <v>97.7</v>
      </c>
      <c r="AE4" t="inlineStr">
        <is>
          <t>1</t>
        </is>
      </c>
      <c r="AF4" t="n">
        <v>100</v>
      </c>
      <c r="AG4" t="inlineStr">
        <is>
          <t>120</t>
        </is>
      </c>
      <c r="AH4" t="n">
        <v>98.09999999999999</v>
      </c>
      <c r="AI4" t="inlineStr">
        <is>
          <t>126</t>
        </is>
      </c>
      <c r="AJ4" t="n">
        <v>85</v>
      </c>
      <c r="AK4" t="inlineStr"/>
      <c r="AL4" t="inlineStr">
        <is>
          <t>Yes</t>
        </is>
      </c>
      <c r="AM4" t="inlineStr">
        <is>
          <t>Domestic 59%   International 41%</t>
        </is>
      </c>
      <c r="AN4" t="inlineStr">
        <is>
          <t>Generate Result</t>
        </is>
      </c>
      <c r="AO4" t="inlineStr">
        <is>
          <t>Generate Result</t>
        </is>
      </c>
      <c r="AP4" t="inlineStr">
        <is>
          <t>{"Research &amp; Discovery": [{"indicator_id": "76", "indicator_name": "Academic Reputation", "rank": "2", "score": "100"}, {"indicator_id": "73", "indicator_name": "Citations per Faculty", "rank": "93", "score": "84.8"}], "Learning Experience": [{"indicator_id": "36", "indicator_name": "Faculty Student Ratio", "rank": "8", "score": "100"}], "Employability": [{"indicator_id": "77", "indicator_name": "Employer Reputation", "rank": "5", "score": "100"}, {"indicator_id": "3819456", "indicator_name": "Employment Outcomes", "rank": "3", "score": "100"}], "Global Engagement": [{"indicator_id": "14", "indicator_name": "International Student Ratio", "rank": "73", "score": "97.7"}, {"indicator_id": "15", "indicator_name": "International Research Network", "rank": "1", "score": "100"}, {"indicator_id": "18", "indicator_name": "International Faculty Ratio", "rank": "120", "score": "98.1"}], "Sustainability": [{"indicator_id": "3897497", "indicator_name": "Sustainability Score", "rank": "126", "score": "85"}]}</t>
        </is>
      </c>
      <c r="AQ4" t="inlineStr">
        <is>
          <t>[{"label": "International Fees", "value": ""}, {"label": "Scholarship", "value": "Yes"}, {"label": "Student Mix", "value": "Domestic 59%   International 41%"}, {"label": "English Tests", "value": "Generate Result"}, {"label": "Academic Tests", "value": "Generate Result"}]</t>
        </is>
      </c>
    </row>
    <row r="5">
      <c r="A5" t="n">
        <v>4</v>
      </c>
      <c r="B5" t="n">
        <v>96.8</v>
      </c>
      <c r="C5" t="inlineStr">
        <is>
          <t>Harvard University</t>
        </is>
      </c>
      <c r="D5" t="inlineStr">
        <is>
          <t>Cambridge, United States</t>
        </is>
      </c>
      <c r="E5" t="inlineStr">
        <is>
          <t>United States</t>
        </is>
      </c>
      <c r="F5" t="inlineStr">
        <is>
          <t>Cambridge</t>
        </is>
      </c>
      <c r="G5" t="inlineStr">
        <is>
          <t>North America</t>
        </is>
      </c>
      <c r="H5" t="inlineStr">
        <is>
          <t>https://www.topuniversities.com/sites/default/files/harvard-university_253_medium.jpg</t>
        </is>
      </c>
      <c r="I5" t="inlineStr">
        <is>
          <t>/universities/harvard-university</t>
        </is>
      </c>
      <c r="J5" t="inlineStr">
        <is>
          <t>3995634</t>
        </is>
      </c>
      <c r="K5" t="inlineStr">
        <is>
          <t>294270</t>
        </is>
      </c>
      <c r="L5" t="inlineStr">
        <is>
          <t>253</t>
        </is>
      </c>
      <c r="M5" t="n">
        <v>0</v>
      </c>
      <c r="N5" t="inlineStr">
        <is>
          <t>4</t>
        </is>
      </c>
      <c r="O5" t="inlineStr"/>
      <c r="P5" t="b">
        <v>0</v>
      </c>
      <c r="Q5" t="b">
        <v>0</v>
      </c>
      <c r="R5" t="n">
        <v>0</v>
      </c>
      <c r="S5" t="inlineStr">
        <is>
          <t>1</t>
        </is>
      </c>
      <c r="T5" t="n">
        <v>100</v>
      </c>
      <c r="U5" t="inlineStr">
        <is>
          <t>1</t>
        </is>
      </c>
      <c r="V5" t="n">
        <v>100</v>
      </c>
      <c r="W5" t="inlineStr">
        <is>
          <t>53</t>
        </is>
      </c>
      <c r="X5" t="n">
        <v>96.3</v>
      </c>
      <c r="Y5" t="inlineStr">
        <is>
          <t>1</t>
        </is>
      </c>
      <c r="Z5" t="n">
        <v>100</v>
      </c>
      <c r="AA5" t="inlineStr">
        <is>
          <t>1</t>
        </is>
      </c>
      <c r="AB5" t="n">
        <v>100</v>
      </c>
      <c r="AC5" t="inlineStr">
        <is>
          <t>215</t>
        </is>
      </c>
      <c r="AD5" t="n">
        <v>69</v>
      </c>
      <c r="AE5" t="inlineStr">
        <is>
          <t>5</t>
        </is>
      </c>
      <c r="AF5" t="n">
        <v>99.59999999999999</v>
      </c>
      <c r="AG5" t="inlineStr">
        <is>
          <t>269</t>
        </is>
      </c>
      <c r="AH5" t="n">
        <v>74.09999999999999</v>
      </c>
      <c r="AI5" t="inlineStr">
        <is>
          <t>130</t>
        </is>
      </c>
      <c r="AJ5" t="n">
        <v>84.40000000000001</v>
      </c>
      <c r="AK5" t="inlineStr"/>
      <c r="AL5" t="inlineStr">
        <is>
          <t>No</t>
        </is>
      </c>
      <c r="AM5" t="inlineStr">
        <is>
          <t>Domestic 73%   International 27%</t>
        </is>
      </c>
      <c r="AN5" t="inlineStr">
        <is>
          <t>Generate Result</t>
        </is>
      </c>
      <c r="AO5" t="inlineStr">
        <is>
          <t>Generate Result</t>
        </is>
      </c>
      <c r="AP5" t="inlineStr">
        <is>
          <t>{"Research &amp; Discovery": [{"indicator_id": "76", "indicator_name": "Academic Reputation", "rank": "1", "score": "100"}, {"indicator_id": "73", "indicator_name": "Citations per Faculty", "rank": "1", "score": "100"}], "Learning Experience": [{"indicator_id": "36", "indicator_name": "Faculty Student Ratio", "rank": "53", "score": "96.3"}], "Employability": [{"indicator_id": "77", "indicator_name": "Employer Reputation", "rank": "1", "score": "100"}, {"indicator_id": "3819456", "indicator_name": "Employment Outcomes", "rank": "1", "score": "100"}], "Global Engagement": [{"indicator_id": "14", "indicator_name": "International Student Ratio", "rank": "215", "score": "69"}, {"indicator_id": "15", "indicator_name": "International Research Network", "rank": "5", "score": "99.6"}, {"indicator_id": "18", "indicator_name": "International Faculty Ratio", "rank": "269", "score": "74.1"}], "Sustainability": [{"indicator_id": "3897497", "indicator_name": "Sustainability Score", "rank": "130", "score": "84.4"}]}</t>
        </is>
      </c>
      <c r="AQ5" t="inlineStr">
        <is>
          <t>[{"label": "International Fees", "value": ""}, {"label": "Scholarship", "value": "No"}, {"label": "Student Mix", "value": "Domestic 73%   International 27%"}, {"label": "English Tests", "value": "Generate Result"}, {"label": "Academic Tests", "value": "Generate Result"}]</t>
        </is>
      </c>
    </row>
    <row r="6">
      <c r="A6" t="n">
        <v>5</v>
      </c>
      <c r="B6" t="n">
        <v>96.7</v>
      </c>
      <c r="C6" t="inlineStr">
        <is>
          <t>University of Cambridge</t>
        </is>
      </c>
      <c r="D6" t="inlineStr">
        <is>
          <t>Cambridge, United Kingdom</t>
        </is>
      </c>
      <c r="E6" t="inlineStr">
        <is>
          <t>United Kingdom</t>
        </is>
      </c>
      <c r="F6" t="inlineStr">
        <is>
          <t>Cambridge</t>
        </is>
      </c>
      <c r="G6" t="inlineStr">
        <is>
          <t>Europe</t>
        </is>
      </c>
      <c r="H6" t="inlineStr">
        <is>
          <t>https://www.topuniversities.com/sites/default/files/university-of-cambridge_95_medium.jpg</t>
        </is>
      </c>
      <c r="I6" t="inlineStr">
        <is>
          <t>/universities/university-cambridge</t>
        </is>
      </c>
      <c r="J6" t="inlineStr">
        <is>
          <t>3995636</t>
        </is>
      </c>
      <c r="K6" t="inlineStr">
        <is>
          <t>294561</t>
        </is>
      </c>
      <c r="L6" t="inlineStr">
        <is>
          <t>95</t>
        </is>
      </c>
      <c r="M6" t="n">
        <v>0</v>
      </c>
      <c r="N6" t="inlineStr">
        <is>
          <t>5</t>
        </is>
      </c>
      <c r="O6" t="inlineStr"/>
      <c r="P6" t="b">
        <v>0</v>
      </c>
      <c r="Q6" t="b">
        <v>0</v>
      </c>
      <c r="R6" t="n">
        <v>0</v>
      </c>
      <c r="S6" t="inlineStr">
        <is>
          <t>3</t>
        </is>
      </c>
      <c r="T6" t="n">
        <v>100</v>
      </c>
      <c r="U6" t="inlineStr">
        <is>
          <t>96</t>
        </is>
      </c>
      <c r="V6" t="n">
        <v>84.59999999999999</v>
      </c>
      <c r="W6" t="inlineStr">
        <is>
          <t>17</t>
        </is>
      </c>
      <c r="X6" t="n">
        <v>100</v>
      </c>
      <c r="Y6" t="inlineStr">
        <is>
          <t>4</t>
        </is>
      </c>
      <c r="Z6" t="n">
        <v>100</v>
      </c>
      <c r="AA6" t="inlineStr">
        <is>
          <t>5</t>
        </is>
      </c>
      <c r="AB6" t="n">
        <v>100</v>
      </c>
      <c r="AC6" t="inlineStr">
        <is>
          <t>98</t>
        </is>
      </c>
      <c r="AD6" t="n">
        <v>94.8</v>
      </c>
      <c r="AE6" t="inlineStr">
        <is>
          <t>10</t>
        </is>
      </c>
      <c r="AF6" t="n">
        <v>99.3</v>
      </c>
      <c r="AG6" t="inlineStr">
        <is>
          <t>73</t>
        </is>
      </c>
      <c r="AH6" t="n">
        <v>100</v>
      </c>
      <c r="AI6">
        <f>127</f>
        <v/>
      </c>
      <c r="AJ6" t="n">
        <v>84.8</v>
      </c>
      <c r="AK6" t="inlineStr"/>
      <c r="AL6" t="inlineStr">
        <is>
          <t>Yes</t>
        </is>
      </c>
      <c r="AM6" t="inlineStr">
        <is>
          <t>Domestic 62%   International 38%</t>
        </is>
      </c>
      <c r="AN6" t="inlineStr">
        <is>
          <t>Generate Result</t>
        </is>
      </c>
      <c r="AO6" t="inlineStr">
        <is>
          <t>Generate Result</t>
        </is>
      </c>
      <c r="AP6" t="inlineStr">
        <is>
          <t>{"Research &amp; Discovery": [{"indicator_id": "76", "indicator_name": "Academic Reputation", "rank": "3", "score": "100"}, {"indicator_id": "73", "indicator_name": "Citations per Faculty", "rank": "96", "score": "84.6"}], "Learning Experience": [{"indicator_id": "36", "indicator_name": "Faculty Student Ratio", "rank": "17", "score": "100"}], "Employability": [{"indicator_id": "77", "indicator_name": "Employer Reputation", "rank": "4", "score": "100"}, {"indicator_id": "3819456", "indicator_name": "Employment Outcomes", "rank": "5", "score": "100"}], "Global Engagement": [{"indicator_id": "14", "indicator_name": "International Student Ratio", "rank": "98", "score": "94.8"}, {"indicator_id": "15", "indicator_name": "International Research Network", "rank": "10", "score": "99.3"}, {"indicator_id": "18", "indicator_name": "International Faculty Ratio", "rank": "73", "score": "100"}], "Sustainability": [{"indicator_id": "3897497", "indicator_name": "Sustainability Score", "rank": "=127", "score": "84.8"}]}</t>
        </is>
      </c>
      <c r="AQ6" t="inlineStr">
        <is>
          <t>[{"label": "International Fees", "value": ""}, {"label": "Scholarship", "value": "Yes"}, {"label": "Student Mix", "value": "Domestic 62%   International 38%"}, {"label": "English Tests", "value": "Generate Result"}, {"label": "Academic Tests", "value": "Generate Result"}]</t>
        </is>
      </c>
    </row>
    <row r="7">
      <c r="A7" t="n">
        <v>6</v>
      </c>
      <c r="B7" t="n">
        <v>96.09999999999999</v>
      </c>
      <c r="C7" t="inlineStr">
        <is>
          <t>Stanford University</t>
        </is>
      </c>
      <c r="D7" t="inlineStr">
        <is>
          <t>Stanford, United States</t>
        </is>
      </c>
      <c r="E7" t="inlineStr">
        <is>
          <t>United States</t>
        </is>
      </c>
      <c r="F7" t="inlineStr">
        <is>
          <t>Stanford</t>
        </is>
      </c>
      <c r="G7" t="inlineStr">
        <is>
          <t>North America</t>
        </is>
      </c>
      <c r="H7" t="inlineStr">
        <is>
          <t>https://www.topuniversities.com/sites/default/files/stanford-university_573_medium.jpg</t>
        </is>
      </c>
      <c r="I7" t="inlineStr">
        <is>
          <t>/universities/stanford-university</t>
        </is>
      </c>
      <c r="J7" t="inlineStr">
        <is>
          <t>3995638</t>
        </is>
      </c>
      <c r="K7" t="inlineStr">
        <is>
          <t>297282</t>
        </is>
      </c>
      <c r="L7" t="inlineStr">
        <is>
          <t>573</t>
        </is>
      </c>
      <c r="M7" t="n">
        <v>0</v>
      </c>
      <c r="N7" t="inlineStr">
        <is>
          <t>6</t>
        </is>
      </c>
      <c r="O7" t="inlineStr"/>
      <c r="P7" t="b">
        <v>0</v>
      </c>
      <c r="Q7" t="b">
        <v>0</v>
      </c>
      <c r="R7" t="n">
        <v>0</v>
      </c>
      <c r="S7" t="inlineStr">
        <is>
          <t>5</t>
        </is>
      </c>
      <c r="T7" t="n">
        <v>100</v>
      </c>
      <c r="U7" t="inlineStr">
        <is>
          <t>27</t>
        </is>
      </c>
      <c r="V7" t="n">
        <v>99</v>
      </c>
      <c r="W7" t="inlineStr">
        <is>
          <t>12</t>
        </is>
      </c>
      <c r="X7" t="n">
        <v>100</v>
      </c>
      <c r="Y7" t="inlineStr">
        <is>
          <t>3</t>
        </is>
      </c>
      <c r="Z7" t="n">
        <v>100</v>
      </c>
      <c r="AA7" t="inlineStr">
        <is>
          <t>2</t>
        </is>
      </c>
      <c r="AB7" t="n">
        <v>100</v>
      </c>
      <c r="AC7" t="inlineStr">
        <is>
          <t>244</t>
        </is>
      </c>
      <c r="AD7" t="n">
        <v>60.8</v>
      </c>
      <c r="AE7" t="inlineStr">
        <is>
          <t>45</t>
        </is>
      </c>
      <c r="AF7" t="n">
        <v>96.8</v>
      </c>
      <c r="AG7" t="inlineStr">
        <is>
          <t>284</t>
        </is>
      </c>
      <c r="AH7" t="n">
        <v>70.3</v>
      </c>
      <c r="AI7">
        <f>148</f>
        <v/>
      </c>
      <c r="AJ7" t="n">
        <v>81.2</v>
      </c>
      <c r="AK7" t="inlineStr"/>
      <c r="AL7" t="inlineStr">
        <is>
          <t>No</t>
        </is>
      </c>
      <c r="AM7" t="inlineStr">
        <is>
          <t>Domestic 75%   International 25%</t>
        </is>
      </c>
      <c r="AN7" t="inlineStr">
        <is>
          <t>Generate Result</t>
        </is>
      </c>
      <c r="AO7" t="inlineStr">
        <is>
          <t>Generate Result</t>
        </is>
      </c>
      <c r="AP7" t="inlineStr">
        <is>
          <t>{"Research &amp; Discovery": [{"indicator_id": "76", "indicator_name": "Academic Reputation", "rank": "5", "score": "100"}, {"indicator_id": "73", "indicator_name": "Citations per Faculty", "rank": "27", "score": "99"}], "Learning Experience": [{"indicator_id": "36", "indicator_name": "Faculty Student Ratio", "rank": "12", "score": "100"}], "Employability": [{"indicator_id": "77", "indicator_name": "Employer Reputation", "rank": "3", "score": "100"}, {"indicator_id": "3819456", "indicator_name": "Employment Outcomes", "rank": "2", "score": "100"}], "Global Engagement": [{"indicator_id": "14", "indicator_name": "International Student Ratio", "rank": "244", "score": "60.8"}, {"indicator_id": "15", "indicator_name": "International Research Network", "rank": "45", "score": "96.8"}, {"indicator_id": "18", "indicator_name": "International Faculty Ratio", "rank": "284", "score": "70.3"}], "Sustainability": [{"indicator_id": "3897497", "indicator_name": "Sustainability Score", "rank": "=148", "score": "81.2"}]}</t>
        </is>
      </c>
      <c r="AQ7" t="inlineStr">
        <is>
          <t>[{"label": "International Fees", "value": ""}, {"label": "Scholarship", "value": "No"}, {"label": "Student Mix", "value": "Domestic 75%   International 25%"}, {"label": "English Tests", "value": "Generate Result"}, {"label": "Academic Tests", "value": "Generate Result"}]</t>
        </is>
      </c>
    </row>
    <row r="8">
      <c r="A8" t="n">
        <v>7</v>
      </c>
      <c r="B8" t="n">
        <v>93.90000000000001</v>
      </c>
      <c r="C8" t="inlineStr">
        <is>
          <t>ETH Zurich</t>
        </is>
      </c>
      <c r="D8" t="inlineStr">
        <is>
          <t>Zürich, Switzerland</t>
        </is>
      </c>
      <c r="E8" t="inlineStr">
        <is>
          <t>Switzerland</t>
        </is>
      </c>
      <c r="F8" t="inlineStr">
        <is>
          <t>Zürich</t>
        </is>
      </c>
      <c r="G8" t="inlineStr">
        <is>
          <t>Europe</t>
        </is>
      </c>
      <c r="H8" t="inlineStr">
        <is>
          <t>https://www.topuniversities.com/sites/default/files/eth-zurich-swiss-federal-institute-of-technology_201_medium.jpg</t>
        </is>
      </c>
      <c r="I8" t="inlineStr">
        <is>
          <t>/universities/eth-zurich</t>
        </is>
      </c>
      <c r="J8" t="inlineStr">
        <is>
          <t>3995652</t>
        </is>
      </c>
      <c r="K8" t="inlineStr">
        <is>
          <t>294432</t>
        </is>
      </c>
      <c r="L8" t="inlineStr">
        <is>
          <t>201</t>
        </is>
      </c>
      <c r="M8" t="n">
        <v>0</v>
      </c>
      <c r="N8" t="inlineStr">
        <is>
          <t>7</t>
        </is>
      </c>
      <c r="O8" t="inlineStr"/>
      <c r="P8" t="b">
        <v>0</v>
      </c>
      <c r="Q8" t="b">
        <v>0</v>
      </c>
      <c r="R8" t="n">
        <v>0</v>
      </c>
      <c r="S8" t="inlineStr">
        <is>
          <t>19</t>
        </is>
      </c>
      <c r="T8" t="n">
        <v>98.8</v>
      </c>
      <c r="U8" t="inlineStr">
        <is>
          <t>35</t>
        </is>
      </c>
      <c r="V8" t="n">
        <v>97.90000000000001</v>
      </c>
      <c r="W8" t="inlineStr">
        <is>
          <t>199</t>
        </is>
      </c>
      <c r="X8" t="n">
        <v>65.90000000000001</v>
      </c>
      <c r="Y8" t="inlineStr">
        <is>
          <t>57</t>
        </is>
      </c>
      <c r="Z8" t="n">
        <v>87.2</v>
      </c>
      <c r="AA8" t="inlineStr">
        <is>
          <t>73</t>
        </is>
      </c>
      <c r="AB8" t="n">
        <v>90.5</v>
      </c>
      <c r="AC8" t="inlineStr">
        <is>
          <t>63</t>
        </is>
      </c>
      <c r="AD8" t="n">
        <v>98.59999999999999</v>
      </c>
      <c r="AE8" t="inlineStr">
        <is>
          <t>64</t>
        </is>
      </c>
      <c r="AF8" t="n">
        <v>95.7</v>
      </c>
      <c r="AG8" t="inlineStr">
        <is>
          <t>25</t>
        </is>
      </c>
      <c r="AH8" t="n">
        <v>100</v>
      </c>
      <c r="AI8" t="inlineStr">
        <is>
          <t>18</t>
        </is>
      </c>
      <c r="AJ8" t="n">
        <v>98.8</v>
      </c>
      <c r="AK8" t="inlineStr">
        <is>
          <t>4380(CHF)</t>
        </is>
      </c>
      <c r="AL8" t="inlineStr">
        <is>
          <t>No</t>
        </is>
      </c>
      <c r="AM8" t="inlineStr">
        <is>
          <t>Domestic 57%   International 43%</t>
        </is>
      </c>
      <c r="AN8" t="inlineStr">
        <is>
          <t>Generate Result</t>
        </is>
      </c>
      <c r="AO8" t="inlineStr">
        <is>
          <t>Generate Result</t>
        </is>
      </c>
      <c r="AP8" t="inlineStr">
        <is>
          <t>{"Research &amp; Discovery": [{"indicator_id": "76", "indicator_name": "Academic Reputation", "rank": "19", "score": "98.8"}, {"indicator_id": "73", "indicator_name": "Citations per Faculty", "rank": "35", "score": "97.9"}], "Learning Experience": [{"indicator_id": "36", "indicator_name": "Faculty Student Ratio", "rank": "199", "score": "65.9"}], "Employability": [{"indicator_id": "77", "indicator_name": "Employer Reputation", "rank": "57", "score": "87.2"}, {"indicator_id": "3819456", "indicator_name": "Employment Outcomes", "rank": "73", "score": "90.5"}], "Global Engagement": [{"indicator_id": "14", "indicator_name": "International Student Ratio", "rank": "63", "score": "98.6"}, {"indicator_id": "15", "indicator_name": "International Research Network", "rank": "64", "score": "95.7"}, {"indicator_id": "18", "indicator_name": "International Faculty Ratio", "rank": "25", "score": "100"}], "Sustainability": [{"indicator_id": "3897497", "indicator_name": "Sustainability Score", "rank": "18", "score": "98.8"}]}</t>
        </is>
      </c>
      <c r="AQ8" t="inlineStr">
        <is>
          <t>[{"label": "International Fees", "value": "4380(CHF)"}, {"label": "Scholarship", "value": "No"}, {"label": "Student Mix", "value": "Domestic 57%   International 43%"}, {"label": "English Tests", "value": "Generate Result"}, {"label": "Academic Tests", "value": "Generate Result"}]</t>
        </is>
      </c>
    </row>
    <row r="9">
      <c r="A9" t="n">
        <v>8</v>
      </c>
      <c r="B9" t="n">
        <v>93.7</v>
      </c>
      <c r="C9" t="inlineStr">
        <is>
          <t>National University of Singapore (NUS)</t>
        </is>
      </c>
      <c r="D9" t="inlineStr">
        <is>
          <t>None, Singapore</t>
        </is>
      </c>
      <c r="E9" t="inlineStr">
        <is>
          <t>Singapore</t>
        </is>
      </c>
      <c r="F9" t="inlineStr"/>
      <c r="G9" t="inlineStr">
        <is>
          <t>Asia</t>
        </is>
      </c>
      <c r="H9" t="inlineStr">
        <is>
          <t>https://www.topuniversities.com/sites/default/files/national-university-of-singapore-nus_443_medium.jpg</t>
        </is>
      </c>
      <c r="I9" t="inlineStr">
        <is>
          <t>/universities/national-university-singapore-nus</t>
        </is>
      </c>
      <c r="J9" t="inlineStr">
        <is>
          <t>3995648</t>
        </is>
      </c>
      <c r="K9" t="inlineStr">
        <is>
          <t>294798</t>
        </is>
      </c>
      <c r="L9" t="inlineStr">
        <is>
          <t>443</t>
        </is>
      </c>
      <c r="M9" t="n">
        <v>1</v>
      </c>
      <c r="N9" t="inlineStr">
        <is>
          <t>8</t>
        </is>
      </c>
      <c r="O9" t="inlineStr"/>
      <c r="P9" t="b">
        <v>0</v>
      </c>
      <c r="Q9" t="b">
        <v>0</v>
      </c>
      <c r="R9" t="n">
        <v>0</v>
      </c>
      <c r="S9" t="inlineStr">
        <is>
          <t>15</t>
        </is>
      </c>
      <c r="T9" t="n">
        <v>99.5</v>
      </c>
      <c r="U9" t="inlineStr">
        <is>
          <t>61</t>
        </is>
      </c>
      <c r="V9" t="n">
        <v>93.09999999999999</v>
      </c>
      <c r="W9" t="inlineStr">
        <is>
          <t>189</t>
        </is>
      </c>
      <c r="X9" t="n">
        <v>68.8</v>
      </c>
      <c r="Y9" t="inlineStr">
        <is>
          <t>48</t>
        </is>
      </c>
      <c r="Z9" t="n">
        <v>91.09999999999999</v>
      </c>
      <c r="AA9" t="inlineStr">
        <is>
          <t>6</t>
        </is>
      </c>
      <c r="AB9" t="n">
        <v>100</v>
      </c>
      <c r="AC9" t="inlineStr">
        <is>
          <t>129</t>
        </is>
      </c>
      <c r="AD9" t="n">
        <v>88.90000000000001</v>
      </c>
      <c r="AE9" t="inlineStr">
        <is>
          <t>146</t>
        </is>
      </c>
      <c r="AF9" t="n">
        <v>91.59999999999999</v>
      </c>
      <c r="AG9" t="inlineStr">
        <is>
          <t>41</t>
        </is>
      </c>
      <c r="AH9" t="n">
        <v>100</v>
      </c>
      <c r="AI9">
        <f>26</f>
        <v/>
      </c>
      <c r="AJ9" t="n">
        <v>97.7</v>
      </c>
      <c r="AK9" t="inlineStr">
        <is>
          <t>17650(SGD)</t>
        </is>
      </c>
      <c r="AL9" t="inlineStr">
        <is>
          <t>No</t>
        </is>
      </c>
      <c r="AM9" t="inlineStr">
        <is>
          <t>Domestic 64%   International 36%</t>
        </is>
      </c>
      <c r="AN9" t="inlineStr">
        <is>
          <t>Generate Result</t>
        </is>
      </c>
      <c r="AO9" t="inlineStr">
        <is>
          <t>Generate Result</t>
        </is>
      </c>
      <c r="AP9" t="inlineStr">
        <is>
          <t>{"Research &amp; Discovery": [{"indicator_id": "76", "indicator_name": "Academic Reputation", "rank": "15", "score": "99.5"}, {"indicator_id": "73", "indicator_name": "Citations per Faculty", "rank": "61", "score": "93.1"}], "Learning Experience": [{"indicator_id": "36", "indicator_name": "Faculty Student Ratio", "rank": "189", "score": "68.8"}], "Employability": [{"indicator_id": "77", "indicator_name": "Employer Reputation", "rank": "48", "score": "91.1"}, {"indicator_id": "3819456", "indicator_name": "Employment Outcomes", "rank": "6", "score": "100"}], "Global Engagement": [{"indicator_id": "14", "indicator_name": "International Student Ratio", "rank": "129", "score": "88.9"}, {"indicator_id": "15", "indicator_name": "International Research Network", "rank": "146", "score": "91.6"}, {"indicator_id": "18", "indicator_name": "International Faculty Ratio", "rank": "41", "score": "100"}], "Sustainability": [{"indicator_id": "3897497", "indicator_name": "Sustainability Score", "rank": "=26", "score": "97.7"}]}</t>
        </is>
      </c>
      <c r="AQ9" t="inlineStr">
        <is>
          <t>[{"label": "International Fees", "value": "17650(SGD)"}, {"label": "Scholarship", "value": "No"}, {"label": "Student Mix", "value": "Domestic 64%   International 36%"}, {"label": "English Tests", "value": "Generate Result"}, {"label": "Academic Tests", "value": "Generate Result"}]</t>
        </is>
      </c>
    </row>
    <row r="10">
      <c r="A10" t="n">
        <v>9</v>
      </c>
      <c r="B10" t="n">
        <v>91.59999999999999</v>
      </c>
      <c r="C10" t="inlineStr">
        <is>
          <t>UCL</t>
        </is>
      </c>
      <c r="D10" t="inlineStr">
        <is>
          <t>London, United Kingdom</t>
        </is>
      </c>
      <c r="E10" t="inlineStr">
        <is>
          <t>United Kingdom</t>
        </is>
      </c>
      <c r="F10" t="inlineStr">
        <is>
          <t>London</t>
        </is>
      </c>
      <c r="G10" t="inlineStr">
        <is>
          <t>Europe</t>
        </is>
      </c>
      <c r="H10" t="inlineStr">
        <is>
          <t>https://www.topuniversities.com/sites/default/files/240209111134am850728QS-UCL-icon-90x90.jpg</t>
        </is>
      </c>
      <c r="I10" t="inlineStr">
        <is>
          <t>/universities/ucl</t>
        </is>
      </c>
      <c r="J10" t="inlineStr">
        <is>
          <t>3995647</t>
        </is>
      </c>
      <c r="K10" t="inlineStr">
        <is>
          <t>294014</t>
        </is>
      </c>
      <c r="L10" t="inlineStr">
        <is>
          <t>365</t>
        </is>
      </c>
      <c r="M10" t="n">
        <v>1</v>
      </c>
      <c r="N10" t="inlineStr">
        <is>
          <t>9</t>
        </is>
      </c>
      <c r="O10" t="inlineStr"/>
      <c r="P10" t="b">
        <v>0</v>
      </c>
      <c r="Q10" t="b">
        <v>0</v>
      </c>
      <c r="R10" t="n">
        <v>0</v>
      </c>
      <c r="S10" t="inlineStr">
        <is>
          <t>14</t>
        </is>
      </c>
      <c r="T10" t="n">
        <v>99.5</v>
      </c>
      <c r="U10" t="inlineStr">
        <is>
          <t>145</t>
        </is>
      </c>
      <c r="V10" t="n">
        <v>72.2</v>
      </c>
      <c r="W10" t="inlineStr">
        <is>
          <t>56</t>
        </is>
      </c>
      <c r="X10" t="n">
        <v>95.90000000000001</v>
      </c>
      <c r="Y10" t="inlineStr">
        <is>
          <t>18</t>
        </is>
      </c>
      <c r="Z10" t="n">
        <v>98.3</v>
      </c>
      <c r="AA10" t="inlineStr">
        <is>
          <t>157</t>
        </is>
      </c>
      <c r="AB10" t="n">
        <v>70.3</v>
      </c>
      <c r="AC10" t="inlineStr">
        <is>
          <t>21</t>
        </is>
      </c>
      <c r="AD10" t="n">
        <v>100</v>
      </c>
      <c r="AE10" t="inlineStr">
        <is>
          <t>2</t>
        </is>
      </c>
      <c r="AF10" t="n">
        <v>99.90000000000001</v>
      </c>
      <c r="AG10" t="inlineStr">
        <is>
          <t>106</t>
        </is>
      </c>
      <c r="AH10" t="n">
        <v>99</v>
      </c>
      <c r="AI10">
        <f>190</f>
        <v/>
      </c>
      <c r="AJ10" t="n">
        <v>74.8</v>
      </c>
      <c r="AK10" t="inlineStr">
        <is>
          <t>24000(GBP)</t>
        </is>
      </c>
      <c r="AL10" t="inlineStr">
        <is>
          <t>Yes</t>
        </is>
      </c>
      <c r="AM10" t="inlineStr">
        <is>
          <t>Domestic 43%   International 57%</t>
        </is>
      </c>
      <c r="AN10" t="inlineStr">
        <is>
          <t>Generate Result</t>
        </is>
      </c>
      <c r="AO10" t="inlineStr">
        <is>
          <t>Generate Result</t>
        </is>
      </c>
      <c r="AP10" t="inlineStr">
        <is>
          <t>{"Research &amp; Discovery": [{"indicator_id": "76", "indicator_name": "Academic Reputation", "rank": "14", "score": "99.5"}, {"indicator_id": "73", "indicator_name": "Citations per Faculty", "rank": "145", "score": "72.2"}], "Learning Experience": [{"indicator_id": "36", "indicator_name": "Faculty Student Ratio", "rank": "56", "score": "95.9"}], "Employability": [{"indicator_id": "77", "indicator_name": "Employer Reputation", "rank": "18", "score": "98.3"}, {"indicator_id": "3819456", "indicator_name": "Employment Outcomes", "rank": "157", "score": "70.3"}], "Global Engagement": [{"indicator_id": "14", "indicator_name": "International Student Ratio", "rank": "21", "score": "100"}, {"indicator_id": "15", "indicator_name": "International Research Network", "rank": "2", "score": "99.9"}, {"indicator_id": "18", "indicator_name": "International Faculty Ratio", "rank": "106", "score": "99"}], "Sustainability": [{"indicator_id": "3897497", "indicator_name": "Sustainability Score", "rank": "=190", "score": "74.8"}]}</t>
        </is>
      </c>
      <c r="AQ10" t="inlineStr">
        <is>
          <t>[{"label": "International Fees", "value": "24000(GBP)"}, {"label": "Scholarship", "value": "Yes"}, {"label": "Student Mix", "value": "Domestic 43%   International 57%"}, {"label": "English Tests", "value": "Generate Result"}, {"label": "Academic Tests", "value": "Generate Result"}]</t>
        </is>
      </c>
    </row>
    <row r="11">
      <c r="A11" t="n">
        <v>10</v>
      </c>
      <c r="B11" t="n">
        <v>90.90000000000001</v>
      </c>
      <c r="C11" t="inlineStr">
        <is>
          <t>California Institute of Technology (Caltech)</t>
        </is>
      </c>
      <c r="D11" t="inlineStr">
        <is>
          <t>Pasadena, United States</t>
        </is>
      </c>
      <c r="E11" t="inlineStr">
        <is>
          <t>United States</t>
        </is>
      </c>
      <c r="F11" t="inlineStr">
        <is>
          <t>Pasadena</t>
        </is>
      </c>
      <c r="G11" t="inlineStr">
        <is>
          <t>North America</t>
        </is>
      </c>
      <c r="H11" t="inlineStr">
        <is>
          <t>https://www.topuniversities.com/sites/default/files/california-institute-of-technology-caltech_94_medium.jpg</t>
        </is>
      </c>
      <c r="I11" t="inlineStr">
        <is>
          <t>/universities/california-institute-technology-caltech</t>
        </is>
      </c>
      <c r="J11" t="inlineStr">
        <is>
          <t>3995662</t>
        </is>
      </c>
      <c r="K11" t="inlineStr">
        <is>
          <t>294562</t>
        </is>
      </c>
      <c r="L11" t="inlineStr">
        <is>
          <t>94</t>
        </is>
      </c>
      <c r="M11" t="n">
        <v>0</v>
      </c>
      <c r="N11" t="inlineStr">
        <is>
          <t>10</t>
        </is>
      </c>
      <c r="O11" t="inlineStr"/>
      <c r="P11" t="b">
        <v>0</v>
      </c>
      <c r="Q11" t="b">
        <v>0</v>
      </c>
      <c r="R11" t="n">
        <v>0</v>
      </c>
      <c r="S11" t="inlineStr">
        <is>
          <t>29</t>
        </is>
      </c>
      <c r="T11" t="n">
        <v>96.5</v>
      </c>
      <c r="U11" t="inlineStr">
        <is>
          <t>5</t>
        </is>
      </c>
      <c r="V11" t="n">
        <v>100</v>
      </c>
      <c r="W11" t="inlineStr">
        <is>
          <t>4</t>
        </is>
      </c>
      <c r="X11" t="n">
        <v>100</v>
      </c>
      <c r="Y11" t="inlineStr">
        <is>
          <t>33</t>
        </is>
      </c>
      <c r="Z11" t="n">
        <v>95.3</v>
      </c>
      <c r="AA11" t="inlineStr">
        <is>
          <t>407</t>
        </is>
      </c>
      <c r="AB11" t="n">
        <v>31</v>
      </c>
      <c r="AC11" t="inlineStr">
        <is>
          <t>172</t>
        </is>
      </c>
      <c r="AD11" t="n">
        <v>79.8</v>
      </c>
      <c r="AE11" t="inlineStr">
        <is>
          <t>549</t>
        </is>
      </c>
      <c r="AF11" t="n">
        <v>65.5</v>
      </c>
      <c r="AG11" t="inlineStr">
        <is>
          <t>65</t>
        </is>
      </c>
      <c r="AH11" t="n">
        <v>100</v>
      </c>
      <c r="AI11" t="inlineStr">
        <is>
          <t>253</t>
        </is>
      </c>
      <c r="AJ11" t="n">
        <v>62.5</v>
      </c>
      <c r="AK11" t="inlineStr"/>
      <c r="AL11" t="inlineStr">
        <is>
          <t>No</t>
        </is>
      </c>
      <c r="AM11" t="inlineStr">
        <is>
          <t>Domestic 70%   International 30%</t>
        </is>
      </c>
      <c r="AN11" t="inlineStr">
        <is>
          <t>Generate Result</t>
        </is>
      </c>
      <c r="AO11" t="inlineStr">
        <is>
          <t>Generate Result</t>
        </is>
      </c>
      <c r="AP11" t="inlineStr">
        <is>
          <t>{"Research &amp; Discovery": [{"indicator_id": "76", "indicator_name": "Academic Reputation", "rank": "29", "score": "96.5"}, {"indicator_id": "73", "indicator_name": "Citations per Faculty", "rank": "5", "score": "100"}], "Learning Experience": [{"indicator_id": "36", "indicator_name": "Faculty Student Ratio", "rank": "4", "score": "100"}], "Employability": [{"indicator_id": "77", "indicator_name": "Employer Reputation", "rank": "33", "score": "95.3"}, {"indicator_id": "3819456", "indicator_name": "Employment Outcomes", "rank": "407", "score": "31"}], "Global Engagement": [{"indicator_id": "14", "indicator_name": "International Student Ratio", "rank": "172", "score": "79.8"}, {"indicator_id": "15", "indicator_name": "International Research Network", "rank": "549", "score": "65.5"}, {"indicator_id": "18", "indicator_name": "International Faculty Ratio", "rank": "65", "score": "100"}], "Sustainability": [{"indicator_id": "3897497", "indicator_name": "Sustainability Score", "rank": "253", "score": "62.5"}]}</t>
        </is>
      </c>
      <c r="AQ11" t="inlineStr">
        <is>
          <t>[{"label": "International Fees", "value": ""}, {"label": "Scholarship", "value": "No"}, {"label": "Student Mix", "value": "Domestic 70%   International 30%"}, {"label": "English Tests", "value": "Generate Result"}, {"label": "Academic Tests", "value": "Generate Result"}]</t>
        </is>
      </c>
    </row>
    <row r="12">
      <c r="A12" t="n">
        <v>11</v>
      </c>
      <c r="B12" t="n">
        <v>90.3</v>
      </c>
      <c r="C12" t="inlineStr">
        <is>
          <t>University of Pennsylvania</t>
        </is>
      </c>
      <c r="D12" t="inlineStr">
        <is>
          <t>Philadelphia, United States</t>
        </is>
      </c>
      <c r="E12" t="inlineStr">
        <is>
          <t>United States</t>
        </is>
      </c>
      <c r="F12" t="inlineStr">
        <is>
          <t>Philadelphia</t>
        </is>
      </c>
      <c r="G12" t="inlineStr">
        <is>
          <t>North America</t>
        </is>
      </c>
      <c r="H12" t="inlineStr">
        <is>
          <t>https://www.topuniversities.com/sites/default/files/university-of-pennsylvania_495_medium.jpg</t>
        </is>
      </c>
      <c r="I12" t="inlineStr">
        <is>
          <t>/universities/university-pennsylvania</t>
        </is>
      </c>
      <c r="J12" t="inlineStr">
        <is>
          <t>3995664</t>
        </is>
      </c>
      <c r="K12" t="inlineStr">
        <is>
          <t>297569</t>
        </is>
      </c>
      <c r="L12" t="inlineStr">
        <is>
          <t>495</t>
        </is>
      </c>
      <c r="M12" t="n">
        <v>0</v>
      </c>
      <c r="N12" t="inlineStr">
        <is>
          <t>11</t>
        </is>
      </c>
      <c r="O12" t="inlineStr"/>
      <c r="P12" t="b">
        <v>0</v>
      </c>
      <c r="Q12" t="b">
        <v>0</v>
      </c>
      <c r="R12" t="n">
        <v>0</v>
      </c>
      <c r="S12" t="inlineStr">
        <is>
          <t>31</t>
        </is>
      </c>
      <c r="T12" t="n">
        <v>96.3</v>
      </c>
      <c r="U12" t="inlineStr">
        <is>
          <t>138</t>
        </is>
      </c>
      <c r="V12" t="n">
        <v>74</v>
      </c>
      <c r="W12" t="inlineStr">
        <is>
          <t>28</t>
        </is>
      </c>
      <c r="X12" t="n">
        <v>99.8</v>
      </c>
      <c r="Y12" t="inlineStr">
        <is>
          <t>45</t>
        </is>
      </c>
      <c r="Z12" t="n">
        <v>91.90000000000001</v>
      </c>
      <c r="AA12" t="inlineStr">
        <is>
          <t>7</t>
        </is>
      </c>
      <c r="AB12" t="n">
        <v>100</v>
      </c>
      <c r="AC12" t="inlineStr">
        <is>
          <t>226</t>
        </is>
      </c>
      <c r="AD12" t="n">
        <v>66.2</v>
      </c>
      <c r="AE12" t="inlineStr">
        <is>
          <t>137</t>
        </is>
      </c>
      <c r="AF12" t="n">
        <v>91.90000000000001</v>
      </c>
      <c r="AG12" t="inlineStr">
        <is>
          <t>188</t>
        </is>
      </c>
      <c r="AH12" t="n">
        <v>90.90000000000001</v>
      </c>
      <c r="AI12" t="inlineStr">
        <is>
          <t>71</t>
        </is>
      </c>
      <c r="AJ12" t="n">
        <v>93</v>
      </c>
      <c r="AK12" t="inlineStr"/>
      <c r="AL12" t="inlineStr">
        <is>
          <t>Yes</t>
        </is>
      </c>
      <c r="AM12" t="inlineStr">
        <is>
          <t>Domestic 74%   International 26%</t>
        </is>
      </c>
      <c r="AN12" t="inlineStr">
        <is>
          <t>Generate Result</t>
        </is>
      </c>
      <c r="AO12" t="inlineStr">
        <is>
          <t>Generate Result</t>
        </is>
      </c>
      <c r="AP12" t="inlineStr">
        <is>
          <t>{"Research &amp; Discovery": [{"indicator_id": "76", "indicator_name": "Academic Reputation", "rank": "31", "score": "96.3"}, {"indicator_id": "73", "indicator_name": "Citations per Faculty", "rank": "138", "score": "74"}], "Learning Experience": [{"indicator_id": "36", "indicator_name": "Faculty Student Ratio", "rank": "28", "score": "99.8"}], "Employability": [{"indicator_id": "77", "indicator_name": "Employer Reputation", "rank": "45", "score": "91.9"}, {"indicator_id": "3819456", "indicator_name": "Employment Outcomes", "rank": "7", "score": "100"}], "Global Engagement": [{"indicator_id": "14", "indicator_name": "International Student Ratio", "rank": "226", "score": "66.2"}, {"indicator_id": "15", "indicator_name": "International Research Network", "rank": "137", "score": "91.9"}, {"indicator_id": "18", "indicator_name": "International Faculty Ratio", "rank": "188", "score": "90.9"}], "Sustainability": [{"indicator_id": "3897497", "indicator_name": "Sustainability Score", "rank": "71", "score": "93"}]}</t>
        </is>
      </c>
      <c r="AQ12" t="inlineStr">
        <is>
          <t>[{"label": "International Fees", "value": ""}, {"label": "Scholarship", "value": "Yes"}, {"label": "Student Mix", "value": "Domestic 74%   International 26%"}, {"label": "English Tests", "value": "Generate Result"}, {"label": "Academic Tests", "value": "Generate Result"}]</t>
        </is>
      </c>
    </row>
    <row r="13">
      <c r="A13" t="n">
        <v>12</v>
      </c>
      <c r="B13" t="n">
        <v>90.09999999999999</v>
      </c>
      <c r="C13" t="inlineStr">
        <is>
          <t>University of California, Berkeley (UCB)</t>
        </is>
      </c>
      <c r="D13" t="inlineStr">
        <is>
          <t>Berkeley, United States</t>
        </is>
      </c>
      <c r="E13" t="inlineStr">
        <is>
          <t>United States</t>
        </is>
      </c>
      <c r="F13" t="inlineStr">
        <is>
          <t>Berkeley</t>
        </is>
      </c>
      <c r="G13" t="inlineStr">
        <is>
          <t>North America</t>
        </is>
      </c>
      <c r="H13" t="inlineStr">
        <is>
          <t>https://www.topuniversities.com/sites/default/files/university-of-california-berkeley-ucb_84_medium.jpg</t>
        </is>
      </c>
      <c r="I13" t="inlineStr">
        <is>
          <t>/universities/university-california-berkeley-ucb</t>
        </is>
      </c>
      <c r="J13" t="inlineStr">
        <is>
          <t>3995639</t>
        </is>
      </c>
      <c r="K13" t="inlineStr">
        <is>
          <t>294572</t>
        </is>
      </c>
      <c r="L13" t="inlineStr">
        <is>
          <t>84</t>
        </is>
      </c>
      <c r="M13" t="n">
        <v>0</v>
      </c>
      <c r="N13" t="inlineStr">
        <is>
          <t>12</t>
        </is>
      </c>
      <c r="O13" t="inlineStr"/>
      <c r="P13" t="b">
        <v>0</v>
      </c>
      <c r="Q13" t="b">
        <v>0</v>
      </c>
      <c r="R13" t="n">
        <v>0</v>
      </c>
      <c r="S13" t="inlineStr">
        <is>
          <t>6</t>
        </is>
      </c>
      <c r="T13" t="n">
        <v>100</v>
      </c>
      <c r="U13" t="inlineStr">
        <is>
          <t>33</t>
        </is>
      </c>
      <c r="V13" t="n">
        <v>98.2</v>
      </c>
      <c r="W13" t="inlineStr">
        <is>
          <t>615</t>
        </is>
      </c>
      <c r="X13" t="n">
        <v>23.5</v>
      </c>
      <c r="Y13" t="inlineStr">
        <is>
          <t>6</t>
        </is>
      </c>
      <c r="Z13" t="n">
        <v>100</v>
      </c>
      <c r="AA13" t="inlineStr">
        <is>
          <t>23</t>
        </is>
      </c>
      <c r="AB13" t="n">
        <v>98.40000000000001</v>
      </c>
      <c r="AC13" t="inlineStr">
        <is>
          <t>242</t>
        </is>
      </c>
      <c r="AD13" t="n">
        <v>61</v>
      </c>
      <c r="AE13" t="inlineStr">
        <is>
          <t>39</t>
        </is>
      </c>
      <c r="AF13" t="n">
        <v>97.2</v>
      </c>
      <c r="AG13" t="inlineStr">
        <is>
          <t>182</t>
        </is>
      </c>
      <c r="AH13" t="n">
        <v>91.5</v>
      </c>
      <c r="AI13" t="inlineStr">
        <is>
          <t>2</t>
        </is>
      </c>
      <c r="AJ13" t="n">
        <v>100</v>
      </c>
      <c r="AK13" t="inlineStr"/>
      <c r="AL13" t="inlineStr">
        <is>
          <t>No</t>
        </is>
      </c>
      <c r="AM13" t="inlineStr">
        <is>
          <t>Domestic 76%   International 24%</t>
        </is>
      </c>
      <c r="AN13" t="inlineStr">
        <is>
          <t>Generate Result</t>
        </is>
      </c>
      <c r="AO13" t="inlineStr">
        <is>
          <t>Generate Result</t>
        </is>
      </c>
      <c r="AP13" t="inlineStr">
        <is>
          <t>{"Research &amp; Discovery": [{"indicator_id": "76", "indicator_name": "Academic Reputation", "rank": "6", "score": "100"}, {"indicator_id": "73", "indicator_name": "Citations per Faculty", "rank": "33", "score": "98.2"}], "Learning Experience": [{"indicator_id": "36", "indicator_name": "Faculty Student Ratio", "rank": "615", "score": "23.5"}], "Employability": [{"indicator_id": "77", "indicator_name": "Employer Reputation", "rank": "6", "score": "100"}, {"indicator_id": "3819456", "indicator_name": "Employment Outcomes", "rank": "23", "score": "98.4"}], "Global Engagement": [{"indicator_id": "14", "indicator_name": "International Student Ratio", "rank": "242", "score": "61"}, {"indicator_id": "15", "indicator_name": "International Research Network", "rank": "39", "score": "97.2"}, {"indicator_id": "18", "indicator_name": "International Faculty Ratio", "rank": "182", "score": "91.5"}], "Sustainability": [{"indicator_id": "3897497", "indicator_name": "Sustainability Score", "rank": "2", "score": "100"}]}</t>
        </is>
      </c>
      <c r="AQ13" t="inlineStr">
        <is>
          <t>[{"label": "International Fees", "value": ""}, {"label": "Scholarship", "value": "No"}, {"label": "Student Mix", "value": "Domestic 76%   International 24%"}, {"label": "English Tests", "value": "Generate Result"}, {"label": "Academic Tests", "value": "Generate Result"}]</t>
        </is>
      </c>
    </row>
    <row r="14">
      <c r="A14" t="n">
        <v>13</v>
      </c>
      <c r="B14" t="n">
        <v>88.90000000000001</v>
      </c>
      <c r="C14" t="inlineStr">
        <is>
          <t>The University of Melbourne</t>
        </is>
      </c>
      <c r="D14" t="inlineStr">
        <is>
          <t>Melbourne, Australia</t>
        </is>
      </c>
      <c r="E14" t="inlineStr">
        <is>
          <t>Australia</t>
        </is>
      </c>
      <c r="F14" t="inlineStr">
        <is>
          <t>Melbourne</t>
        </is>
      </c>
      <c r="G14" t="inlineStr">
        <is>
          <t>Oceania</t>
        </is>
      </c>
      <c r="H14" t="inlineStr">
        <is>
          <t>https://www.topuniversities.com/sites/default/files/211118103607am165180PRIMARY-A-A4-Vertical-Housed-RGB-200px-90x90.jpg</t>
        </is>
      </c>
      <c r="I14" t="inlineStr">
        <is>
          <t>/universities/university-melbourne</t>
        </is>
      </c>
      <c r="J14" t="inlineStr">
        <is>
          <t>3995654</t>
        </is>
      </c>
      <c r="K14" t="inlineStr">
        <is>
          <t>294861</t>
        </is>
      </c>
      <c r="L14" t="inlineStr">
        <is>
          <t>399</t>
        </is>
      </c>
      <c r="M14" t="n">
        <v>0</v>
      </c>
      <c r="N14" t="inlineStr">
        <is>
          <t>13</t>
        </is>
      </c>
      <c r="O14" t="inlineStr"/>
      <c r="P14" t="b">
        <v>0</v>
      </c>
      <c r="Q14" t="b">
        <v>0</v>
      </c>
      <c r="R14" t="n">
        <v>0</v>
      </c>
      <c r="S14" t="inlineStr">
        <is>
          <t>21</t>
        </is>
      </c>
      <c r="T14" t="n">
        <v>98.5</v>
      </c>
      <c r="U14" t="inlineStr">
        <is>
          <t>62</t>
        </is>
      </c>
      <c r="V14" t="n">
        <v>93</v>
      </c>
      <c r="W14" t="inlineStr">
        <is>
          <t>701+</t>
        </is>
      </c>
      <c r="X14" t="n">
        <v>15.4</v>
      </c>
      <c r="Y14" t="inlineStr">
        <is>
          <t>39</t>
        </is>
      </c>
      <c r="Z14" t="n">
        <v>93.90000000000001</v>
      </c>
      <c r="AA14" t="inlineStr">
        <is>
          <t>39</t>
        </is>
      </c>
      <c r="AB14" t="n">
        <v>96.5</v>
      </c>
      <c r="AC14" t="inlineStr">
        <is>
          <t>39</t>
        </is>
      </c>
      <c r="AD14" t="n">
        <v>99.8</v>
      </c>
      <c r="AE14" t="inlineStr">
        <is>
          <t>33</t>
        </is>
      </c>
      <c r="AF14" t="n">
        <v>97.40000000000001</v>
      </c>
      <c r="AG14" t="inlineStr">
        <is>
          <t>148</t>
        </is>
      </c>
      <c r="AH14" t="n">
        <v>95.09999999999999</v>
      </c>
      <c r="AI14" t="inlineStr">
        <is>
          <t>9</t>
        </is>
      </c>
      <c r="AJ14" t="n">
        <v>99.59999999999999</v>
      </c>
      <c r="AK14" t="inlineStr"/>
      <c r="AL14" t="inlineStr">
        <is>
          <t>Yes</t>
        </is>
      </c>
      <c r="AM14" t="inlineStr">
        <is>
          <t>Domestic 52%   International 48%</t>
        </is>
      </c>
      <c r="AN14" t="inlineStr">
        <is>
          <t>Generate Result</t>
        </is>
      </c>
      <c r="AO14" t="inlineStr">
        <is>
          <t>Generate Result</t>
        </is>
      </c>
      <c r="AP14" t="inlineStr">
        <is>
          <t>{"Research &amp; Discovery": [{"indicator_id": "76", "indicator_name": "Academic Reputation", "rank": "21", "score": "98.5"}, {"indicator_id": "73", "indicator_name": "Citations per Faculty", "rank": "62", "score": "93"}], "Learning Experience": [{"indicator_id": "36", "indicator_name": "Faculty Student Ratio", "rank": "701+", "score": "15.4"}], "Employability": [{"indicator_id": "77", "indicator_name": "Employer Reputation", "rank": "39", "score": "93.9"}, {"indicator_id": "3819456", "indicator_name": "Employment Outcomes", "rank": "39", "score": "96.5"}], "Global Engagement": [{"indicator_id": "14", "indicator_name": "International Student Ratio", "rank": "39", "score": "99.8"}, {"indicator_id": "15", "indicator_name": "International Research Network", "rank": "33", "score": "97.4"}, {"indicator_id": "18", "indicator_name": "International Faculty Ratio", "rank": "148", "score": "95.1"}], "Sustainability": [{"indicator_id": "3897497", "indicator_name": "Sustainability Score", "rank": "9", "score": "99.6"}]}</t>
        </is>
      </c>
      <c r="AQ14" t="inlineStr">
        <is>
          <t>[{"label": "International Fees", "value": ""}, {"label": "Scholarship", "value": "Yes"}, {"label": "Student Mix", "value": "Domestic 52%   International 48%"}, {"label": "English Tests", "value": "Generate Result"}, {"label": "Academic Tests", "value": "Generate Result"}]</t>
        </is>
      </c>
    </row>
    <row r="15">
      <c r="A15" t="n">
        <v>14</v>
      </c>
      <c r="B15" t="n">
        <v>88.5</v>
      </c>
      <c r="C15" t="inlineStr">
        <is>
          <t>Peking University</t>
        </is>
      </c>
      <c r="D15" t="inlineStr">
        <is>
          <t>Beijing, China (Mainland)</t>
        </is>
      </c>
      <c r="E15" t="inlineStr">
        <is>
          <t>China (Mainland)</t>
        </is>
      </c>
      <c r="F15" t="inlineStr">
        <is>
          <t>Beijing</t>
        </is>
      </c>
      <c r="G15" t="inlineStr">
        <is>
          <t>Asia</t>
        </is>
      </c>
      <c r="H15" t="inlineStr">
        <is>
          <t>https://www.topuniversities.com/sites/default/files/peking-university_50_medium.jpg</t>
        </is>
      </c>
      <c r="I15" t="inlineStr">
        <is>
          <t>/universities/peking-university</t>
        </is>
      </c>
      <c r="J15" t="inlineStr">
        <is>
          <t>3995646</t>
        </is>
      </c>
      <c r="K15" t="inlineStr">
        <is>
          <t>294606</t>
        </is>
      </c>
      <c r="L15" t="inlineStr">
        <is>
          <t>50</t>
        </is>
      </c>
      <c r="M15" t="n">
        <v>0</v>
      </c>
      <c r="N15" t="inlineStr">
        <is>
          <t>14</t>
        </is>
      </c>
      <c r="O15" t="inlineStr"/>
      <c r="P15" t="b">
        <v>0</v>
      </c>
      <c r="Q15" t="b">
        <v>0</v>
      </c>
      <c r="R15" t="n">
        <v>0</v>
      </c>
      <c r="S15" t="inlineStr">
        <is>
          <t>13</t>
        </is>
      </c>
      <c r="T15" t="n">
        <v>99.5</v>
      </c>
      <c r="U15" t="inlineStr">
        <is>
          <t>40</t>
        </is>
      </c>
      <c r="V15" t="n">
        <v>97.7</v>
      </c>
      <c r="W15" t="inlineStr">
        <is>
          <t>75</t>
        </is>
      </c>
      <c r="X15" t="n">
        <v>92.59999999999999</v>
      </c>
      <c r="Y15" t="inlineStr">
        <is>
          <t>28</t>
        </is>
      </c>
      <c r="Z15" t="n">
        <v>96.59999999999999</v>
      </c>
      <c r="AA15" t="inlineStr">
        <is>
          <t>56</t>
        </is>
      </c>
      <c r="AB15" t="n">
        <v>94.2</v>
      </c>
      <c r="AC15" t="inlineStr">
        <is>
          <t>497</t>
        </is>
      </c>
      <c r="AD15" t="n">
        <v>23.6</v>
      </c>
      <c r="AE15" t="inlineStr">
        <is>
          <t>329</t>
        </is>
      </c>
      <c r="AF15" t="n">
        <v>79.8</v>
      </c>
      <c r="AG15" t="inlineStr">
        <is>
          <t>365</t>
        </is>
      </c>
      <c r="AH15" t="n">
        <v>50.3</v>
      </c>
      <c r="AI15">
        <f>330</f>
        <v/>
      </c>
      <c r="AJ15" t="n">
        <v>46.9</v>
      </c>
      <c r="AK15" t="inlineStr"/>
      <c r="AL15" t="inlineStr">
        <is>
          <t>No</t>
        </is>
      </c>
      <c r="AM15" t="inlineStr">
        <is>
          <t>Domestic 85%   International 15%</t>
        </is>
      </c>
      <c r="AN15" t="inlineStr">
        <is>
          <t>Generate Result</t>
        </is>
      </c>
      <c r="AO15" t="inlineStr">
        <is>
          <t>Generate Result</t>
        </is>
      </c>
      <c r="AP15" t="inlineStr">
        <is>
          <t>{"Research &amp; Discovery": [{"indicator_id": "76", "indicator_name": "Academic Reputation", "rank": "13", "score": "99.5"}, {"indicator_id": "73", "indicator_name": "Citations per Faculty", "rank": "40", "score": "97.7"}], "Learning Experience": [{"indicator_id": "36", "indicator_name": "Faculty Student Ratio", "rank": "75", "score": "92.6"}], "Employability": [{"indicator_id": "77", "indicator_name": "Employer Reputation", "rank": "28", "score": "96.6"}, {"indicator_id": "3819456", "indicator_name": "Employment Outcomes", "rank": "56", "score": "94.2"}], "Global Engagement": [{"indicator_id": "14", "indicator_name": "International Student Ratio", "rank": "497", "score": "23.6"}, {"indicator_id": "15", "indicator_name": "International Research Network", "rank": "329", "score": "79.8"}, {"indicator_id": "18", "indicator_name": "International Faculty Ratio", "rank": "365", "score": "50.3"}], "Sustainability": [{"indicator_id": "3897497", "indicator_name": "Sustainability Score", "rank": "=330", "score": "46.9"}]}</t>
        </is>
      </c>
      <c r="AQ15" t="inlineStr">
        <is>
          <t>[{"label": "International Fees", "value": ""}, {"label": "Scholarship", "value": "No"}, {"label": "Student Mix", "value": "Domestic 85%   International 15%"}, {"label": "English Tests", "value": "Generate Result"}, {"label": "Academic Tests", "value": "Generate Result"}]</t>
        </is>
      </c>
    </row>
    <row r="16">
      <c r="A16" t="n">
        <v>15</v>
      </c>
      <c r="B16" t="n">
        <v>88.40000000000001</v>
      </c>
      <c r="C16" t="inlineStr">
        <is>
          <t>Nanyang Technological University, Singapore (NTU Singapore)</t>
        </is>
      </c>
      <c r="D16" t="inlineStr">
        <is>
          <t>Singapore, Singapore</t>
        </is>
      </c>
      <c r="E16" t="inlineStr">
        <is>
          <t>Singapore</t>
        </is>
      </c>
      <c r="F16" t="inlineStr">
        <is>
          <t>Singapore</t>
        </is>
      </c>
      <c r="G16" t="inlineStr">
        <is>
          <t>Asia</t>
        </is>
      </c>
      <c r="H16" t="inlineStr">
        <is>
          <t>https://www.topuniversities.com/sites/default/files/nanyang-technological-university-singapore-ntu_592560cf2aeae70239af4c32_medium.jpg</t>
        </is>
      </c>
      <c r="I16" t="inlineStr">
        <is>
          <t>/universities/nanyang-technological-university-singapore-ntu-singapore</t>
        </is>
      </c>
      <c r="J16" t="inlineStr">
        <is>
          <t>3995675</t>
        </is>
      </c>
      <c r="K16" t="inlineStr">
        <is>
          <t>294821</t>
        </is>
      </c>
      <c r="L16" t="inlineStr">
        <is>
          <t>431</t>
        </is>
      </c>
      <c r="M16" t="n">
        <v>1</v>
      </c>
      <c r="N16" t="inlineStr">
        <is>
          <t>15</t>
        </is>
      </c>
      <c r="O16" t="inlineStr"/>
      <c r="P16" t="b">
        <v>0</v>
      </c>
      <c r="Q16" t="b">
        <v>0</v>
      </c>
      <c r="R16" t="n">
        <v>0</v>
      </c>
      <c r="S16" t="inlineStr">
        <is>
          <t>42</t>
        </is>
      </c>
      <c r="T16" t="n">
        <v>91.90000000000001</v>
      </c>
      <c r="U16" t="inlineStr">
        <is>
          <t>66</t>
        </is>
      </c>
      <c r="V16" t="n">
        <v>92.40000000000001</v>
      </c>
      <c r="W16" t="inlineStr">
        <is>
          <t>130</t>
        </is>
      </c>
      <c r="X16" t="n">
        <v>80.59999999999999</v>
      </c>
      <c r="Y16" t="inlineStr">
        <is>
          <t>92</t>
        </is>
      </c>
      <c r="Z16" t="n">
        <v>73.3</v>
      </c>
      <c r="AA16" t="inlineStr">
        <is>
          <t>104</t>
        </is>
      </c>
      <c r="AB16" t="n">
        <v>83.90000000000001</v>
      </c>
      <c r="AC16" t="inlineStr">
        <is>
          <t>160</t>
        </is>
      </c>
      <c r="AD16" t="n">
        <v>83.5</v>
      </c>
      <c r="AE16" t="inlineStr">
        <is>
          <t>178</t>
        </is>
      </c>
      <c r="AF16" t="n">
        <v>89.40000000000001</v>
      </c>
      <c r="AG16" t="inlineStr">
        <is>
          <t>42</t>
        </is>
      </c>
      <c r="AH16" t="n">
        <v>100</v>
      </c>
      <c r="AI16">
        <f>50</f>
        <v/>
      </c>
      <c r="AJ16" t="n">
        <v>95.59999999999999</v>
      </c>
      <c r="AK16" t="inlineStr"/>
      <c r="AL16" t="inlineStr">
        <is>
          <t>No</t>
        </is>
      </c>
      <c r="AM16" t="inlineStr">
        <is>
          <t>Domestic 69%   International 31%</t>
        </is>
      </c>
      <c r="AN16" t="inlineStr">
        <is>
          <t>Generate Result</t>
        </is>
      </c>
      <c r="AO16" t="inlineStr">
        <is>
          <t>Generate Result</t>
        </is>
      </c>
      <c r="AP16" t="inlineStr">
        <is>
          <t>{"Research &amp; Discovery": [{"indicator_id": "76", "indicator_name": "Academic Reputation", "rank": "42", "score": "91.9"}, {"indicator_id": "73", "indicator_name": "Citations per Faculty", "rank": "66", "score": "92.4"}], "Learning Experience": [{"indicator_id": "36", "indicator_name": "Faculty Student Ratio", "rank": "130", "score": "80.6"}], "Employability": [{"indicator_id": "77", "indicator_name": "Employer Reputation", "rank": "92", "score": "73.3"}, {"indicator_id": "3819456", "indicator_name": "Employment Outcomes", "rank": "104", "score": "83.9"}], "Global Engagement": [{"indicator_id": "14", "indicator_name": "International Student Ratio", "rank": "160", "score": "83.5"}, {"indicator_id": "15", "indicator_name": "International Research Network", "rank": "178", "score": "89.4"}, {"indicator_id": "18", "indicator_name": "International Faculty Ratio", "rank": "42", "score": "100"}], "Sustainability": [{"indicator_id": "3897497", "indicator_name": "Sustainability Score", "rank": "=50", "score": "95.6"}]}</t>
        </is>
      </c>
      <c r="AQ16" t="inlineStr">
        <is>
          <t>[{"label": "International Fees", "value": ""}, {"label": "Scholarship", "value": "No"}, {"label": "Student Mix", "value": "Domestic 69%   International 31%"}, {"label": "English Tests", "value": "Generate Result"}, {"label": "Academic Tests", "value": "Generate Result"}]</t>
        </is>
      </c>
    </row>
    <row r="17">
      <c r="A17" t="n">
        <v>16</v>
      </c>
      <c r="B17" t="n">
        <v>87.90000000000001</v>
      </c>
      <c r="C17" t="inlineStr">
        <is>
          <t>Cornell University</t>
        </is>
      </c>
      <c r="D17" t="inlineStr">
        <is>
          <t>Ithaca, United States</t>
        </is>
      </c>
      <c r="E17" t="inlineStr">
        <is>
          <t>United States</t>
        </is>
      </c>
      <c r="F17" t="inlineStr">
        <is>
          <t>Ithaca</t>
        </is>
      </c>
      <c r="G17" t="inlineStr">
        <is>
          <t>North America</t>
        </is>
      </c>
      <c r="H17" t="inlineStr">
        <is>
          <t>https://www.topuniversities.com/sites/default/files/cornell-university_143_medium.jpg</t>
        </is>
      </c>
      <c r="I17" t="inlineStr">
        <is>
          <t>/universities/cornell-university</t>
        </is>
      </c>
      <c r="J17" t="inlineStr">
        <is>
          <t>3995658</t>
        </is>
      </c>
      <c r="K17" t="inlineStr">
        <is>
          <t>294514</t>
        </is>
      </c>
      <c r="L17" t="inlineStr">
        <is>
          <t>143</t>
        </is>
      </c>
      <c r="M17" t="n">
        <v>0</v>
      </c>
      <c r="N17" t="inlineStr">
        <is>
          <t>16</t>
        </is>
      </c>
      <c r="O17" t="inlineStr"/>
      <c r="P17" t="b">
        <v>0</v>
      </c>
      <c r="Q17" t="b">
        <v>0</v>
      </c>
      <c r="R17" t="n">
        <v>0</v>
      </c>
      <c r="S17" t="inlineStr">
        <is>
          <t>25</t>
        </is>
      </c>
      <c r="T17" t="n">
        <v>98.3</v>
      </c>
      <c r="U17" t="inlineStr">
        <is>
          <t>43</t>
        </is>
      </c>
      <c r="V17" t="n">
        <v>97.5</v>
      </c>
      <c r="W17" t="inlineStr">
        <is>
          <t>289</t>
        </is>
      </c>
      <c r="X17" t="n">
        <v>52.7</v>
      </c>
      <c r="Y17" t="inlineStr">
        <is>
          <t>42</t>
        </is>
      </c>
      <c r="Z17" t="n">
        <v>93.09999999999999</v>
      </c>
      <c r="AA17" t="inlineStr">
        <is>
          <t>34</t>
        </is>
      </c>
      <c r="AB17" t="n">
        <v>97.09999999999999</v>
      </c>
      <c r="AC17" t="inlineStr">
        <is>
          <t>237</t>
        </is>
      </c>
      <c r="AD17" t="n">
        <v>63.4</v>
      </c>
      <c r="AE17" t="inlineStr">
        <is>
          <t>99</t>
        </is>
      </c>
      <c r="AF17" t="n">
        <v>94</v>
      </c>
      <c r="AG17" t="inlineStr">
        <is>
          <t>347</t>
        </is>
      </c>
      <c r="AH17" t="n">
        <v>54.2</v>
      </c>
      <c r="AI17">
        <f>208</f>
        <v/>
      </c>
      <c r="AJ17" t="n">
        <v>72.09999999999999</v>
      </c>
      <c r="AK17" t="inlineStr"/>
      <c r="AL17" t="inlineStr">
        <is>
          <t>Yes</t>
        </is>
      </c>
      <c r="AM17" t="inlineStr">
        <is>
          <t>Domestic 75%   International 25%</t>
        </is>
      </c>
      <c r="AN17" t="inlineStr">
        <is>
          <t>Generate Result</t>
        </is>
      </c>
      <c r="AO17" t="inlineStr">
        <is>
          <t>Generate Result</t>
        </is>
      </c>
      <c r="AP17" t="inlineStr">
        <is>
          <t>{"Research &amp; Discovery": [{"indicator_id": "76", "indicator_name": "Academic Reputation", "rank": "25", "score": "98.3"}, {"indicator_id": "73", "indicator_name": "Citations per Faculty", "rank": "43", "score": "97.5"}], "Learning Experience": [{"indicator_id": "36", "indicator_name": "Faculty Student Ratio", "rank": "289", "score": "52.7"}], "Employability": [{"indicator_id": "77", "indicator_name": "Employer Reputation", "rank": "42", "score": "93.1"}, {"indicator_id": "3819456", "indicator_name": "Employment Outcomes", "rank": "34", "score": "97.1"}], "Global Engagement": [{"indicator_id": "14", "indicator_name": "International Student Ratio", "rank": "237", "score": "63.4"}, {"indicator_id": "15", "indicator_name": "International Research Network", "rank": "99", "score": "94"}, {"indicator_id": "18", "indicator_name": "International Faculty Ratio", "rank": "347", "score": "54.2"}], "Sustainability": [{"indicator_id": "3897497", "indicator_name": "Sustainability Score", "rank": "=208", "score": "72.1"}]}</t>
        </is>
      </c>
      <c r="AQ17" t="inlineStr">
        <is>
          <t>[{"label": "International Fees", "value": ""}, {"label": "Scholarship", "value": "Yes"}, {"label": "Student Mix", "value": "Domestic 75%   International 25%"}, {"label": "English Tests", "value": "Generate Result"}, {"label": "Academic Tests", "value": "Generate Result"}]</t>
        </is>
      </c>
    </row>
    <row r="18">
      <c r="A18" t="n">
        <v>17</v>
      </c>
      <c r="B18" t="n">
        <v>87.59999999999999</v>
      </c>
      <c r="C18" t="inlineStr">
        <is>
          <t>The University of Hong Kong</t>
        </is>
      </c>
      <c r="D18" t="inlineStr">
        <is>
          <t>Hong Kong, Hong Kong SAR</t>
        </is>
      </c>
      <c r="E18" t="inlineStr">
        <is>
          <t>Hong Kong SAR</t>
        </is>
      </c>
      <c r="F18" t="inlineStr">
        <is>
          <t>Hong Kong</t>
        </is>
      </c>
      <c r="G18" t="inlineStr">
        <is>
          <t>Asia</t>
        </is>
      </c>
      <c r="H18" t="inlineStr">
        <is>
          <t>https://www.topuniversities.com/sites/default/files/the-university-of-hong-kong_268_medium.jpg</t>
        </is>
      </c>
      <c r="I18" t="inlineStr">
        <is>
          <t>/universities/university-hong-kong</t>
        </is>
      </c>
      <c r="J18" t="inlineStr">
        <is>
          <t>3995660</t>
        </is>
      </c>
      <c r="K18" t="inlineStr">
        <is>
          <t>294256</t>
        </is>
      </c>
      <c r="L18" t="inlineStr">
        <is>
          <t>268</t>
        </is>
      </c>
      <c r="M18" t="n">
        <v>1</v>
      </c>
      <c r="N18" t="inlineStr">
        <is>
          <t>17</t>
        </is>
      </c>
      <c r="O18" t="inlineStr"/>
      <c r="P18" t="b">
        <v>0</v>
      </c>
      <c r="Q18" t="b">
        <v>0</v>
      </c>
      <c r="R18" t="n">
        <v>0</v>
      </c>
      <c r="S18" t="inlineStr">
        <is>
          <t>27</t>
        </is>
      </c>
      <c r="T18" t="n">
        <v>97.40000000000001</v>
      </c>
      <c r="U18" t="inlineStr">
        <is>
          <t>89</t>
        </is>
      </c>
      <c r="V18" t="n">
        <v>86.40000000000001</v>
      </c>
      <c r="W18" t="inlineStr">
        <is>
          <t>124</t>
        </is>
      </c>
      <c r="X18" t="n">
        <v>81.2</v>
      </c>
      <c r="Y18" t="inlineStr">
        <is>
          <t>135</t>
        </is>
      </c>
      <c r="Z18" t="n">
        <v>59.4</v>
      </c>
      <c r="AA18" t="inlineStr">
        <is>
          <t>14</t>
        </is>
      </c>
      <c r="AB18" t="n">
        <v>99.7</v>
      </c>
      <c r="AC18" t="inlineStr">
        <is>
          <t>52</t>
        </is>
      </c>
      <c r="AD18" t="n">
        <v>99.3</v>
      </c>
      <c r="AE18" t="inlineStr">
        <is>
          <t>300</t>
        </is>
      </c>
      <c r="AF18" t="n">
        <v>81.40000000000001</v>
      </c>
      <c r="AG18" t="inlineStr">
        <is>
          <t>33</t>
        </is>
      </c>
      <c r="AH18" t="n">
        <v>100</v>
      </c>
      <c r="AI18">
        <f>101</f>
        <v/>
      </c>
      <c r="AJ18" t="n">
        <v>89.2</v>
      </c>
      <c r="AK18" t="inlineStr"/>
      <c r="AL18" t="inlineStr">
        <is>
          <t>Yes</t>
        </is>
      </c>
      <c r="AM18" t="inlineStr">
        <is>
          <t>Domestic 55%   International 45%</t>
        </is>
      </c>
      <c r="AN18" t="inlineStr">
        <is>
          <t>Generate Result</t>
        </is>
      </c>
      <c r="AO18" t="inlineStr">
        <is>
          <t>Generate Result</t>
        </is>
      </c>
      <c r="AP18" t="inlineStr">
        <is>
          <t>{"Research &amp; Discovery": [{"indicator_id": "76", "indicator_name": "Academic Reputation", "rank": "27", "score": "97.4"}, {"indicator_id": "73", "indicator_name": "Citations per Faculty", "rank": "89", "score": "86.4"}], "Learning Experience": [{"indicator_id": "36", "indicator_name": "Faculty Student Ratio", "rank": "124", "score": "81.2"}], "Employability": [{"indicator_id": "77", "indicator_name": "Employer Reputation", "rank": "135", "score": "59.4"}, {"indicator_id": "3819456", "indicator_name": "Employment Outcomes", "rank": "14", "score": "99.7"}], "Global Engagement": [{"indicator_id": "14", "indicator_name": "International Student Ratio", "rank": "52", "score": "99.3"}, {"indicator_id": "15", "indicator_name": "International Research Network", "rank": "300", "score": "81.4"}, {"indicator_id": "18", "indicator_name": "International Faculty Ratio", "rank": "33", "score": "100"}], "Sustainability": [{"indicator_id": "3897497", "indicator_name": "Sustainability Score", "rank": "=101", "score": "89.2"}]}</t>
        </is>
      </c>
      <c r="AQ18" t="inlineStr">
        <is>
          <t>[{"label": "International Fees", "value": ""}, {"label": "Scholarship", "value": "Yes"}, {"label": "Student Mix", "value": "Domestic 55%   International 45%"}, {"label": "English Tests", "value": "Generate Result"}, {"label": "Academic Tests", "value": "Generate Result"}]</t>
        </is>
      </c>
    </row>
    <row r="19">
      <c r="A19" t="n">
        <v>18</v>
      </c>
      <c r="B19" t="n">
        <v>87.3</v>
      </c>
      <c r="C19" t="inlineStr">
        <is>
          <t>The University of Sydney</t>
        </is>
      </c>
      <c r="D19" t="inlineStr">
        <is>
          <t>Sydney, Australia</t>
        </is>
      </c>
      <c r="E19" t="inlineStr">
        <is>
          <t>Australia</t>
        </is>
      </c>
      <c r="F19" t="inlineStr">
        <is>
          <t>Sydney</t>
        </is>
      </c>
      <c r="G19" t="inlineStr">
        <is>
          <t>Oceania</t>
        </is>
      </c>
      <c r="H19" t="inlineStr">
        <is>
          <t>https://www.topuniversities.com/sites/default/files/the-university-of-sydney_592560cf2aeae70239af4cd0_medium.jpg</t>
        </is>
      </c>
      <c r="I19" t="inlineStr">
        <is>
          <t>/universities/university-sydney</t>
        </is>
      </c>
      <c r="J19" t="inlineStr">
        <is>
          <t>3995663</t>
        </is>
      </c>
      <c r="K19" t="inlineStr">
        <is>
          <t>296815</t>
        </is>
      </c>
      <c r="L19" t="inlineStr">
        <is>
          <t>588</t>
        </is>
      </c>
      <c r="M19" t="n">
        <v>1</v>
      </c>
      <c r="N19" t="inlineStr">
        <is>
          <t>18</t>
        </is>
      </c>
      <c r="O19" t="inlineStr"/>
      <c r="P19" t="b">
        <v>0</v>
      </c>
      <c r="Q19" t="b">
        <v>0</v>
      </c>
      <c r="R19" t="n">
        <v>0</v>
      </c>
      <c r="S19" t="inlineStr">
        <is>
          <t>30</t>
        </is>
      </c>
      <c r="T19" t="n">
        <v>96.40000000000001</v>
      </c>
      <c r="U19" t="inlineStr">
        <is>
          <t>56</t>
        </is>
      </c>
      <c r="V19" t="n">
        <v>93.7</v>
      </c>
      <c r="W19" t="inlineStr">
        <is>
          <t>701+</t>
        </is>
      </c>
      <c r="X19" t="n">
        <v>10.9</v>
      </c>
      <c r="Y19" t="inlineStr">
        <is>
          <t>51</t>
        </is>
      </c>
      <c r="Z19" t="n">
        <v>90</v>
      </c>
      <c r="AA19" t="inlineStr">
        <is>
          <t>63</t>
        </is>
      </c>
      <c r="AB19" t="n">
        <v>93.09999999999999</v>
      </c>
      <c r="AC19" t="inlineStr">
        <is>
          <t>17</t>
        </is>
      </c>
      <c r="AD19" t="n">
        <v>100</v>
      </c>
      <c r="AE19" t="inlineStr">
        <is>
          <t>61</t>
        </is>
      </c>
      <c r="AF19" t="n">
        <v>95.8</v>
      </c>
      <c r="AG19" t="inlineStr">
        <is>
          <t>87</t>
        </is>
      </c>
      <c r="AH19" t="n">
        <v>99.90000000000001</v>
      </c>
      <c r="AI19" t="inlineStr">
        <is>
          <t>7</t>
        </is>
      </c>
      <c r="AJ19" t="n">
        <v>99.59999999999999</v>
      </c>
      <c r="AK19" t="inlineStr"/>
      <c r="AL19" t="inlineStr">
        <is>
          <t>Yes</t>
        </is>
      </c>
      <c r="AM19" t="inlineStr">
        <is>
          <t>Domestic 39%   International 61%</t>
        </is>
      </c>
      <c r="AN19" t="inlineStr">
        <is>
          <t>Generate Result</t>
        </is>
      </c>
      <c r="AO19" t="inlineStr">
        <is>
          <t>Generate Result</t>
        </is>
      </c>
      <c r="AP19" t="inlineStr">
        <is>
          <t>{"Research &amp; Discovery": [{"indicator_id": "76", "indicator_name": "Academic Reputation", "rank": "30", "score": "96.4"}, {"indicator_id": "73", "indicator_name": "Citations per Faculty", "rank": "56", "score": "93.7"}], "Learning Experience": [{"indicator_id": "36", "indicator_name": "Faculty Student Ratio", "rank": "701+", "score": "10.9"}], "Employability": [{"indicator_id": "77", "indicator_name": "Employer Reputation", "rank": "51", "score": "90"}, {"indicator_id": "3819456", "indicator_name": "Employment Outcomes", "rank": "63", "score": "93.1"}], "Global Engagement": [{"indicator_id": "14", "indicator_name": "International Student Ratio", "rank": "17", "score": "100"}, {"indicator_id": "15", "indicator_name": "International Research Network", "rank": "61", "score": "95.8"}, {"indicator_id": "18", "indicator_name": "International Faculty Ratio", "rank": "87", "score": "99.9"}], "Sustainability": [{"indicator_id": "3897497", "indicator_name": "Sustainability Score", "rank": "7", "score": "99.6"}]}</t>
        </is>
      </c>
      <c r="AQ19" t="inlineStr">
        <is>
          <t>[{"label": "International Fees", "value": ""}, {"label": "Scholarship", "value": "Yes"}, {"label": "Student Mix", "value": "Domestic 39%   International 61%"}, {"label": "English Tests", "value": "Generate Result"}, {"label": "Academic Tests", "value": "Generate Result"}]</t>
        </is>
      </c>
    </row>
    <row r="20">
      <c r="A20" t="n">
        <v>19</v>
      </c>
      <c r="B20" t="n">
        <v>87.09999999999999</v>
      </c>
      <c r="C20" t="inlineStr">
        <is>
          <t>The University of New South Wales (UNSW Sydney)</t>
        </is>
      </c>
      <c r="D20" t="inlineStr">
        <is>
          <t>Sydney, Australia</t>
        </is>
      </c>
      <c r="E20" t="inlineStr">
        <is>
          <t>Australia</t>
        </is>
      </c>
      <c r="F20" t="inlineStr">
        <is>
          <t>Sydney</t>
        </is>
      </c>
      <c r="G20" t="inlineStr">
        <is>
          <t>Oceania</t>
        </is>
      </c>
      <c r="H20" t="inlineStr">
        <is>
          <t>https://www.topuniversities.com/sites/default/files/221220094647am317557UNSW-Sydney-Logo-jpeg-90x90.jpg</t>
        </is>
      </c>
      <c r="I20" t="inlineStr">
        <is>
          <t>/universities/university-new-south-wales-unsw-sydney</t>
        </is>
      </c>
      <c r="J20" t="inlineStr">
        <is>
          <t>3995676</t>
        </is>
      </c>
      <c r="K20" t="inlineStr">
        <is>
          <t>294788</t>
        </is>
      </c>
      <c r="L20" t="inlineStr">
        <is>
          <t>447</t>
        </is>
      </c>
      <c r="M20" t="n">
        <v>1</v>
      </c>
      <c r="N20" t="inlineStr">
        <is>
          <t>19</t>
        </is>
      </c>
      <c r="O20" t="inlineStr"/>
      <c r="P20" t="b">
        <v>0</v>
      </c>
      <c r="Q20" t="b">
        <v>0</v>
      </c>
      <c r="R20" t="n">
        <v>0</v>
      </c>
      <c r="S20" t="inlineStr">
        <is>
          <t>43</t>
        </is>
      </c>
      <c r="T20" t="n">
        <v>90.5</v>
      </c>
      <c r="U20" t="inlineStr">
        <is>
          <t>49</t>
        </is>
      </c>
      <c r="V20" t="n">
        <v>94.90000000000001</v>
      </c>
      <c r="W20" t="inlineStr">
        <is>
          <t>660</t>
        </is>
      </c>
      <c r="X20" t="n">
        <v>20.6</v>
      </c>
      <c r="Y20" t="inlineStr">
        <is>
          <t>50</t>
        </is>
      </c>
      <c r="Z20" t="n">
        <v>90.40000000000001</v>
      </c>
      <c r="AA20" t="inlineStr">
        <is>
          <t>29</t>
        </is>
      </c>
      <c r="AB20" t="n">
        <v>97.7</v>
      </c>
      <c r="AC20" t="inlineStr">
        <is>
          <t>48</t>
        </is>
      </c>
      <c r="AD20" t="n">
        <v>99.40000000000001</v>
      </c>
      <c r="AE20" t="inlineStr">
        <is>
          <t>20</t>
        </is>
      </c>
      <c r="AF20" t="n">
        <v>98.3</v>
      </c>
      <c r="AG20" t="inlineStr">
        <is>
          <t>57</t>
        </is>
      </c>
      <c r="AH20" t="n">
        <v>100</v>
      </c>
      <c r="AI20">
        <f>11</f>
        <v/>
      </c>
      <c r="AJ20" t="n">
        <v>99.2</v>
      </c>
      <c r="AK20" t="inlineStr"/>
      <c r="AL20" t="inlineStr">
        <is>
          <t>Yes</t>
        </is>
      </c>
      <c r="AM20" t="inlineStr">
        <is>
          <t>Domestic 54%   International 46%</t>
        </is>
      </c>
      <c r="AN20" t="inlineStr">
        <is>
          <t>Generate Result</t>
        </is>
      </c>
      <c r="AO20" t="inlineStr">
        <is>
          <t>Generate Result</t>
        </is>
      </c>
      <c r="AP20" t="inlineStr">
        <is>
          <t>{"Research &amp; Discovery": [{"indicator_id": "76", "indicator_name": "Academic Reputation", "rank": "43", "score": "90.5"}, {"indicator_id": "73", "indicator_name": "Citations per Faculty", "rank": "49", "score": "94.9"}], "Learning Experience": [{"indicator_id": "36", "indicator_name": "Faculty Student Ratio", "rank": "660", "score": "20.6"}], "Employability": [{"indicator_id": "77", "indicator_name": "Employer Reputation", "rank": "50", "score": "90.4"}, {"indicator_id": "3819456", "indicator_name": "Employment Outcomes", "rank": "29", "score": "97.7"}], "Global Engagement": [{"indicator_id": "14", "indicator_name": "International Student Ratio", "rank": "48", "score": "99.4"}, {"indicator_id": "15", "indicator_name": "International Research Network", "rank": "20", "score": "98.3"}, {"indicator_id": "18", "indicator_name": "International Faculty Ratio", "rank": "57", "score": "100"}], "Sustainability": [{"indicator_id": "3897497", "indicator_name": "Sustainability Score", "rank": "=11", "score": "99.2"}]}</t>
        </is>
      </c>
      <c r="AQ20" t="inlineStr">
        <is>
          <t>[{"label": "International Fees", "value": ""}, {"label": "Scholarship", "value": "Yes"}, {"label": "Student Mix", "value": "Domestic 54%   International 46%"}, {"label": "English Tests", "value": "Generate Result"}, {"label": "Academic Tests", "value": "Generate Result"}]</t>
        </is>
      </c>
    </row>
    <row r="21">
      <c r="A21" t="n">
        <v>20</v>
      </c>
      <c r="B21" t="n">
        <v>86.5</v>
      </c>
      <c r="C21" t="inlineStr">
        <is>
          <t>Tsinghua University</t>
        </is>
      </c>
      <c r="D21" t="inlineStr">
        <is>
          <t>Beijing, China (Mainland)</t>
        </is>
      </c>
      <c r="E21" t="inlineStr">
        <is>
          <t>China (Mainland)</t>
        </is>
      </c>
      <c r="F21" t="inlineStr">
        <is>
          <t>Beijing</t>
        </is>
      </c>
      <c r="G21" t="inlineStr">
        <is>
          <t>Asia</t>
        </is>
      </c>
      <c r="H21" t="inlineStr">
        <is>
          <t>https://www.topuniversities.com/sites/default/files/tsinghua-university_626_medium.jpg</t>
        </is>
      </c>
      <c r="I21" t="inlineStr">
        <is>
          <t>/universities/tsinghua-university</t>
        </is>
      </c>
      <c r="J21" t="inlineStr">
        <is>
          <t>3995649</t>
        </is>
      </c>
      <c r="K21" t="inlineStr">
        <is>
          <t>297235</t>
        </is>
      </c>
      <c r="L21" t="inlineStr">
        <is>
          <t>626</t>
        </is>
      </c>
      <c r="M21" t="n">
        <v>0</v>
      </c>
      <c r="N21" t="inlineStr">
        <is>
          <t>20</t>
        </is>
      </c>
      <c r="O21" t="inlineStr"/>
      <c r="P21" t="b">
        <v>0</v>
      </c>
      <c r="Q21" t="b">
        <v>0</v>
      </c>
      <c r="R21" t="n">
        <v>0</v>
      </c>
      <c r="S21" t="inlineStr">
        <is>
          <t>16</t>
        </is>
      </c>
      <c r="T21" t="n">
        <v>99.2</v>
      </c>
      <c r="U21" t="inlineStr">
        <is>
          <t>26</t>
        </is>
      </c>
      <c r="V21" t="n">
        <v>99.09999999999999</v>
      </c>
      <c r="W21" t="inlineStr">
        <is>
          <t>62</t>
        </is>
      </c>
      <c r="X21" t="n">
        <v>95</v>
      </c>
      <c r="Y21" t="inlineStr">
        <is>
          <t>22</t>
        </is>
      </c>
      <c r="Z21" t="n">
        <v>97.7</v>
      </c>
      <c r="AA21" t="inlineStr">
        <is>
          <t>68</t>
        </is>
      </c>
      <c r="AB21" t="n">
        <v>92.3</v>
      </c>
      <c r="AC21" t="inlineStr">
        <is>
          <t>654</t>
        </is>
      </c>
      <c r="AD21" t="n">
        <v>13.4</v>
      </c>
      <c r="AE21" t="inlineStr">
        <is>
          <t>337</t>
        </is>
      </c>
      <c r="AF21" t="n">
        <v>79.2</v>
      </c>
      <c r="AG21" t="inlineStr">
        <is>
          <t>623</t>
        </is>
      </c>
      <c r="AH21" t="n">
        <v>18.1</v>
      </c>
      <c r="AI21">
        <f>363</f>
        <v/>
      </c>
      <c r="AJ21" t="n">
        <v>40.4</v>
      </c>
      <c r="AK21" t="inlineStr"/>
      <c r="AL21" t="inlineStr">
        <is>
          <t>No</t>
        </is>
      </c>
      <c r="AM21" t="inlineStr">
        <is>
          <t>Domestic 89%   International 11%</t>
        </is>
      </c>
      <c r="AN21" t="inlineStr">
        <is>
          <t>Generate Result</t>
        </is>
      </c>
      <c r="AO21" t="inlineStr">
        <is>
          <t>Generate Result</t>
        </is>
      </c>
      <c r="AP21" t="inlineStr">
        <is>
          <t>{"Research &amp; Discovery": [{"indicator_id": "76", "indicator_name": "Academic Reputation", "rank": "16", "score": "99.2"}, {"indicator_id": "73", "indicator_name": "Citations per Faculty", "rank": "26", "score": "99.1"}], "Learning Experience": [{"indicator_id": "36", "indicator_name": "Faculty Student Ratio", "rank": "62", "score": "95"}], "Employability": [{"indicator_id": "77", "indicator_name": "Employer Reputation", "rank": "22", "score": "97.7"}, {"indicator_id": "3819456", "indicator_name": "Employment Outcomes", "rank": "68", "score": "92.3"}], "Global Engagement": [{"indicator_id": "14", "indicator_name": "International Student Ratio", "rank": "654", "score": "13.4"}, {"indicator_id": "15", "indicator_name": "International Research Network", "rank": "337", "score": "79.2"}, {"indicator_id": "18", "indicator_name": "International Faculty Ratio", "rank": "623", "score": "18.1"}], "Sustainability": [{"indicator_id": "3897497", "indicator_name": "Sustainability Score", "rank": "=363", "score": "40.4"}]}</t>
        </is>
      </c>
      <c r="AQ21" t="inlineStr">
        <is>
          <t>[{"label": "International Fees", "value": ""}, {"label": "Scholarship", "value": "No"}, {"label": "Student Mix", "value": "Domestic 89%   International 11%"}, {"label": "English Tests", "value": "Generate Result"}, {"label": "Academic Tests", "value": "Generate Result"}]</t>
        </is>
      </c>
    </row>
    <row r="22">
      <c r="A22" t="n">
        <v>21</v>
      </c>
      <c r="B22" t="n">
        <v>86.2</v>
      </c>
      <c r="C22" t="inlineStr">
        <is>
          <t>University of Chicago</t>
        </is>
      </c>
      <c r="D22" t="inlineStr">
        <is>
          <t>Chicago, United States</t>
        </is>
      </c>
      <c r="E22" t="inlineStr">
        <is>
          <t>United States</t>
        </is>
      </c>
      <c r="F22" t="inlineStr">
        <is>
          <t>Chicago</t>
        </is>
      </c>
      <c r="G22" t="inlineStr">
        <is>
          <t>North America</t>
        </is>
      </c>
      <c r="H22" t="inlineStr">
        <is>
          <t>https://www.topuniversities.com/sites/default/files/university-of-chicago_120_medium.jpg</t>
        </is>
      </c>
      <c r="I22" t="inlineStr">
        <is>
          <t>/universities/university-chicago</t>
        </is>
      </c>
      <c r="J22" t="inlineStr">
        <is>
          <t>3995650</t>
        </is>
      </c>
      <c r="K22" t="inlineStr">
        <is>
          <t>294536</t>
        </is>
      </c>
      <c r="L22" t="inlineStr">
        <is>
          <t>120</t>
        </is>
      </c>
      <c r="M22" t="n">
        <v>0</v>
      </c>
      <c r="N22" t="inlineStr">
        <is>
          <t>21</t>
        </is>
      </c>
      <c r="O22" t="inlineStr"/>
      <c r="P22" t="b">
        <v>0</v>
      </c>
      <c r="Q22" t="b">
        <v>0</v>
      </c>
      <c r="R22" t="n">
        <v>0</v>
      </c>
      <c r="S22" t="inlineStr">
        <is>
          <t>17</t>
        </is>
      </c>
      <c r="T22" t="n">
        <v>99.09999999999999</v>
      </c>
      <c r="U22" t="inlineStr">
        <is>
          <t>197</t>
        </is>
      </c>
      <c r="V22" t="n">
        <v>60.8</v>
      </c>
      <c r="W22" t="inlineStr">
        <is>
          <t>69</t>
        </is>
      </c>
      <c r="X22" t="n">
        <v>94.2</v>
      </c>
      <c r="Y22" t="inlineStr">
        <is>
          <t>29</t>
        </is>
      </c>
      <c r="Z22" t="n">
        <v>96.40000000000001</v>
      </c>
      <c r="AA22" t="inlineStr">
        <is>
          <t>16</t>
        </is>
      </c>
      <c r="AB22" t="n">
        <v>99.09999999999999</v>
      </c>
      <c r="AC22" t="inlineStr">
        <is>
          <t>140</t>
        </is>
      </c>
      <c r="AD22" t="n">
        <v>87</v>
      </c>
      <c r="AE22" t="inlineStr">
        <is>
          <t>245</t>
        </is>
      </c>
      <c r="AF22" t="n">
        <v>85.09999999999999</v>
      </c>
      <c r="AG22" t="inlineStr">
        <is>
          <t>244</t>
        </is>
      </c>
      <c r="AH22" t="n">
        <v>79</v>
      </c>
      <c r="AI22">
        <f>330</f>
        <v/>
      </c>
      <c r="AJ22" t="n">
        <v>46.9</v>
      </c>
      <c r="AK22" t="inlineStr"/>
      <c r="AL22" t="inlineStr">
        <is>
          <t>Yes</t>
        </is>
      </c>
      <c r="AM22" t="inlineStr">
        <is>
          <t>Domestic 67%   International 33%</t>
        </is>
      </c>
      <c r="AN22" t="inlineStr">
        <is>
          <t>Generate Result</t>
        </is>
      </c>
      <c r="AO22" t="inlineStr">
        <is>
          <t>Generate Result</t>
        </is>
      </c>
      <c r="AP22" t="inlineStr">
        <is>
          <t>{"Research &amp; Discovery": [{"indicator_id": "76", "indicator_name": "Academic Reputation", "rank": "17", "score": "99.1"}, {"indicator_id": "73", "indicator_name": "Citations per Faculty", "rank": "197", "score": "60.8"}], "Learning Experience": [{"indicator_id": "36", "indicator_name": "Faculty Student Ratio", "rank": "69", "score": "94.2"}], "Employability": [{"indicator_id": "77", "indicator_name": "Employer Reputation", "rank": "29", "score": "96.4"}, {"indicator_id": "3819456", "indicator_name": "Employment Outcomes", "rank": "16", "score": "99.1"}], "Global Engagement": [{"indicator_id": "14", "indicator_name": "International Student Ratio", "rank": "140", "score": "87"}, {"indicator_id": "15", "indicator_name": "International Research Network", "rank": "245", "score": "85.1"}, {"indicator_id": "18", "indicator_name": "International Faculty Ratio", "rank": "244", "score": "79"}], "Sustainability": [{"indicator_id": "3897497", "indicator_name": "Sustainability Score", "rank": "=330", "score": "46.9"}]}</t>
        </is>
      </c>
      <c r="AQ22" t="inlineStr">
        <is>
          <t>[{"label": "International Fees", "value": ""}, {"label": "Scholarship", "value": "Yes"}, {"label": "Student Mix", "value": "Domestic 67%   International 33%"}, {"label": "English Tests", "value": "Generate Result"}, {"label": "Academic Tests", "value": "Generate Result"}]</t>
        </is>
      </c>
    </row>
    <row r="23">
      <c r="A23" t="n">
        <v>22</v>
      </c>
      <c r="B23" t="n">
        <v>85.5</v>
      </c>
      <c r="C23" t="inlineStr">
        <is>
          <t>Princeton University</t>
        </is>
      </c>
      <c r="D23" t="inlineStr">
        <is>
          <t>Princeton, United States</t>
        </is>
      </c>
      <c r="E23" t="inlineStr">
        <is>
          <t>United States</t>
        </is>
      </c>
      <c r="F23" t="inlineStr">
        <is>
          <t>Princeton</t>
        </is>
      </c>
      <c r="G23" t="inlineStr">
        <is>
          <t>North America</t>
        </is>
      </c>
      <c r="H23" t="inlineStr">
        <is>
          <t>https://www.topuniversities.com/sites/default/files/princeton-university_508_medium.jpg</t>
        </is>
      </c>
      <c r="I23" t="inlineStr">
        <is>
          <t>/universities/princeton-university</t>
        </is>
      </c>
      <c r="J23" t="inlineStr">
        <is>
          <t>3995643</t>
        </is>
      </c>
      <c r="K23" t="inlineStr">
        <is>
          <t>297490</t>
        </is>
      </c>
      <c r="L23" t="inlineStr">
        <is>
          <t>508</t>
        </is>
      </c>
      <c r="M23" t="n">
        <v>0</v>
      </c>
      <c r="N23" t="inlineStr">
        <is>
          <t>22</t>
        </is>
      </c>
      <c r="O23" t="inlineStr"/>
      <c r="P23" t="b">
        <v>0</v>
      </c>
      <c r="Q23" t="b">
        <v>0</v>
      </c>
      <c r="R23" t="n">
        <v>0</v>
      </c>
      <c r="S23" t="inlineStr">
        <is>
          <t>10</t>
        </is>
      </c>
      <c r="T23" t="n">
        <v>99.8</v>
      </c>
      <c r="U23" t="inlineStr">
        <is>
          <t>3</t>
        </is>
      </c>
      <c r="V23" t="n">
        <v>100</v>
      </c>
      <c r="W23" t="inlineStr">
        <is>
          <t>258</t>
        </is>
      </c>
      <c r="X23" t="n">
        <v>57</v>
      </c>
      <c r="Y23" t="inlineStr">
        <is>
          <t>19</t>
        </is>
      </c>
      <c r="Z23" t="n">
        <v>98.3</v>
      </c>
      <c r="AA23" t="inlineStr">
        <is>
          <t>48</t>
        </is>
      </c>
      <c r="AB23" t="n">
        <v>95.7</v>
      </c>
      <c r="AC23" t="inlineStr">
        <is>
          <t>264</t>
        </is>
      </c>
      <c r="AD23" t="n">
        <v>56.6</v>
      </c>
      <c r="AE23" t="inlineStr">
        <is>
          <t>354</t>
        </is>
      </c>
      <c r="AF23" t="n">
        <v>78.3</v>
      </c>
      <c r="AG23" t="inlineStr">
        <is>
          <t>701+</t>
        </is>
      </c>
      <c r="AH23" t="n">
        <v>9.6</v>
      </c>
      <c r="AI23" t="inlineStr">
        <is>
          <t>312</t>
        </is>
      </c>
      <c r="AJ23" t="n">
        <v>51.5</v>
      </c>
      <c r="AK23" t="inlineStr"/>
      <c r="AL23" t="inlineStr">
        <is>
          <t>No</t>
        </is>
      </c>
      <c r="AM23" t="inlineStr">
        <is>
          <t>Domestic 77%   International 23%</t>
        </is>
      </c>
      <c r="AN23" t="inlineStr">
        <is>
          <t>Generate Result</t>
        </is>
      </c>
      <c r="AO23" t="inlineStr">
        <is>
          <t>Generate Result</t>
        </is>
      </c>
      <c r="AP23" t="inlineStr">
        <is>
          <t>{"Research &amp; Discovery": [{"indicator_id": "76", "indicator_name": "Academic Reputation", "rank": "10", "score": "99.8"}, {"indicator_id": "73", "indicator_name": "Citations per Faculty", "rank": "3", "score": "100"}], "Learning Experience": [{"indicator_id": "36", "indicator_name": "Faculty Student Ratio", "rank": "258", "score": "57"}], "Employability": [{"indicator_id": "77", "indicator_name": "Employer Reputation", "rank": "19", "score": "98.3"}, {"indicator_id": "3819456", "indicator_name": "Employment Outcomes", "rank": "48", "score": "95.7"}], "Global Engagement": [{"indicator_id": "14", "indicator_name": "International Student Ratio", "rank": "264", "score": "56.6"}, {"indicator_id": "15", "indicator_name": "International Research Network", "rank": "354", "score": "78.3"}, {"indicator_id": "18", "indicator_name": "International Faculty Ratio", "rank": "701+", "score": "9.6"}], "Sustainability": [{"indicator_id": "3897497", "indicator_name": "Sustainability Score", "rank": "312", "score": "51.5"}]}</t>
        </is>
      </c>
      <c r="AQ23" t="inlineStr">
        <is>
          <t>[{"label": "International Fees", "value": ""}, {"label": "Scholarship", "value": "No"}, {"label": "Student Mix", "value": "Domestic 77%   International 23%"}, {"label": "English Tests", "value": "Generate Result"}, {"label": "Academic Tests", "value": "Generate Result"}]</t>
        </is>
      </c>
    </row>
    <row r="24">
      <c r="A24" t="n">
        <v>23</v>
      </c>
      <c r="B24" t="n">
        <v>85.2</v>
      </c>
      <c r="C24" t="inlineStr">
        <is>
          <t>Yale University</t>
        </is>
      </c>
      <c r="D24" t="inlineStr">
        <is>
          <t>New Haven, United States</t>
        </is>
      </c>
      <c r="E24" t="inlineStr">
        <is>
          <t>United States</t>
        </is>
      </c>
      <c r="F24" t="inlineStr">
        <is>
          <t>New Haven</t>
        </is>
      </c>
      <c r="G24" t="inlineStr">
        <is>
          <t>North America</t>
        </is>
      </c>
      <c r="H24" t="inlineStr">
        <is>
          <t>https://www.topuniversities.com/sites/default/files/yale-university_684_medium.jpg</t>
        </is>
      </c>
      <c r="I24" t="inlineStr">
        <is>
          <t>/universities/yale-university</t>
        </is>
      </c>
      <c r="J24" t="inlineStr">
        <is>
          <t>3995642</t>
        </is>
      </c>
      <c r="K24" t="inlineStr">
        <is>
          <t>297177</t>
        </is>
      </c>
      <c r="L24" t="inlineStr">
        <is>
          <t>684</t>
        </is>
      </c>
      <c r="M24" t="n">
        <v>0</v>
      </c>
      <c r="N24" t="inlineStr">
        <is>
          <t>23</t>
        </is>
      </c>
      <c r="O24" t="inlineStr"/>
      <c r="P24" t="b">
        <v>0</v>
      </c>
      <c r="Q24" t="b">
        <v>0</v>
      </c>
      <c r="R24" t="n">
        <v>0</v>
      </c>
      <c r="S24" t="inlineStr">
        <is>
          <t>9</t>
        </is>
      </c>
      <c r="T24" t="n">
        <v>99.90000000000001</v>
      </c>
      <c r="U24" t="inlineStr">
        <is>
          <t>363</t>
        </is>
      </c>
      <c r="V24" t="n">
        <v>38.6</v>
      </c>
      <c r="W24" t="inlineStr">
        <is>
          <t>3</t>
        </is>
      </c>
      <c r="X24" t="n">
        <v>100</v>
      </c>
      <c r="Y24" t="inlineStr">
        <is>
          <t>7</t>
        </is>
      </c>
      <c r="Z24" t="n">
        <v>99.90000000000001</v>
      </c>
      <c r="AA24" t="inlineStr">
        <is>
          <t>21</t>
        </is>
      </c>
      <c r="AB24" t="n">
        <v>98.5</v>
      </c>
      <c r="AC24" t="inlineStr">
        <is>
          <t>238</t>
        </is>
      </c>
      <c r="AD24" t="n">
        <v>63.3</v>
      </c>
      <c r="AE24" t="inlineStr">
        <is>
          <t>100</t>
        </is>
      </c>
      <c r="AF24" t="n">
        <v>93.90000000000001</v>
      </c>
      <c r="AG24" t="inlineStr">
        <is>
          <t>181</t>
        </is>
      </c>
      <c r="AH24" t="n">
        <v>91.5</v>
      </c>
      <c r="AI24">
        <f>76</f>
        <v/>
      </c>
      <c r="AJ24" t="n">
        <v>92.2</v>
      </c>
      <c r="AK24" t="inlineStr"/>
      <c r="AL24" t="inlineStr">
        <is>
          <t>Yes</t>
        </is>
      </c>
      <c r="AM24" t="inlineStr">
        <is>
          <t>Domestic 76%   International 24%</t>
        </is>
      </c>
      <c r="AN24" t="inlineStr">
        <is>
          <t>Generate Result</t>
        </is>
      </c>
      <c r="AO24" t="inlineStr">
        <is>
          <t>Generate Result</t>
        </is>
      </c>
      <c r="AP24" t="inlineStr">
        <is>
          <t>{"Research &amp; Discovery": [{"indicator_id": "76", "indicator_name": "Academic Reputation", "rank": "9", "score": "99.9"}, {"indicator_id": "73", "indicator_name": "Citations per Faculty", "rank": "363", "score": "38.6"}], "Learning Experience": [{"indicator_id": "36", "indicator_name": "Faculty Student Ratio", "rank": "3", "score": "100"}], "Employability": [{"indicator_id": "77", "indicator_name": "Employer Reputation", "rank": "7", "score": "99.9"}, {"indicator_id": "3819456", "indicator_name": "Employment Outcomes", "rank": "21", "score": "98.5"}], "Global Engagement": [{"indicator_id": "14", "indicator_name": "International Student Ratio", "rank": "238", "score": "63.3"}, {"indicator_id": "15", "indicator_name": "International Research Network", "rank": "100", "score": "93.9"}, {"indicator_id": "18", "indicator_name": "International Faculty Ratio", "rank": "181", "score": "91.5"}], "Sustainability": [{"indicator_id": "3897497", "indicator_name": "Sustainability Score", "rank": "=76", "score": "92.2"}]}</t>
        </is>
      </c>
      <c r="AQ24" t="inlineStr">
        <is>
          <t>[{"label": "International Fees", "value": ""}, {"label": "Scholarship", "value": "Yes"}, {"label": "Student Mix", "value": "Domestic 76%   International 24%"}, {"label": "English Tests", "value": "Generate Result"}, {"label": "Academic Tests", "value": "Generate Result"}]</t>
        </is>
      </c>
    </row>
    <row r="25">
      <c r="A25" t="n">
        <v>24</v>
      </c>
      <c r="B25" t="n">
        <v>84.7</v>
      </c>
      <c r="C25" t="inlineStr">
        <is>
          <t>Université PSL</t>
        </is>
      </c>
      <c r="D25" t="inlineStr">
        <is>
          <t>Paris, France</t>
        </is>
      </c>
      <c r="E25" t="inlineStr">
        <is>
          <t>France</t>
        </is>
      </c>
      <c r="F25" t="inlineStr">
        <is>
          <t>Paris</t>
        </is>
      </c>
      <c r="G25" t="inlineStr">
        <is>
          <t>Europe</t>
        </is>
      </c>
      <c r="H25" t="inlineStr">
        <is>
          <t>https://www.topuniversities.com/sites/default/files/universit-psl_592560e69988f300e2321dfe_medium.jpg</t>
        </is>
      </c>
      <c r="I25" t="inlineStr">
        <is>
          <t>/universities/universite-psl</t>
        </is>
      </c>
      <c r="J25" t="inlineStr">
        <is>
          <t>3995714</t>
        </is>
      </c>
      <c r="K25" t="inlineStr">
        <is>
          <t>397503</t>
        </is>
      </c>
      <c r="L25" t="inlineStr">
        <is>
          <t>27067</t>
        </is>
      </c>
      <c r="M25" t="n">
        <v>0</v>
      </c>
      <c r="N25" t="inlineStr">
        <is>
          <t>24</t>
        </is>
      </c>
      <c r="O25" t="inlineStr"/>
      <c r="P25" t="b">
        <v>0</v>
      </c>
      <c r="Q25" t="b">
        <v>0</v>
      </c>
      <c r="R25" t="n">
        <v>0</v>
      </c>
      <c r="S25" t="inlineStr">
        <is>
          <t>81</t>
        </is>
      </c>
      <c r="T25" t="n">
        <v>74.40000000000001</v>
      </c>
      <c r="U25" t="inlineStr">
        <is>
          <t>85</t>
        </is>
      </c>
      <c r="V25" t="n">
        <v>87.59999999999999</v>
      </c>
      <c r="W25" t="inlineStr">
        <is>
          <t>46</t>
        </is>
      </c>
      <c r="X25" t="n">
        <v>98.09999999999999</v>
      </c>
      <c r="Y25" t="inlineStr">
        <is>
          <t>23</t>
        </is>
      </c>
      <c r="Z25" t="n">
        <v>97.59999999999999</v>
      </c>
      <c r="AA25" t="inlineStr">
        <is>
          <t>33</t>
        </is>
      </c>
      <c r="AB25" t="n">
        <v>97.09999999999999</v>
      </c>
      <c r="AC25" t="inlineStr">
        <is>
          <t>230</t>
        </is>
      </c>
      <c r="AD25" t="n">
        <v>65</v>
      </c>
      <c r="AE25" t="inlineStr">
        <is>
          <t>3</t>
        </is>
      </c>
      <c r="AF25" t="n">
        <v>99.8</v>
      </c>
      <c r="AG25" t="inlineStr">
        <is>
          <t>315</t>
        </is>
      </c>
      <c r="AH25" t="n">
        <v>62.3</v>
      </c>
      <c r="AI25" t="inlineStr">
        <is>
          <t>197</t>
        </is>
      </c>
      <c r="AJ25" t="n">
        <v>73.40000000000001</v>
      </c>
      <c r="AK25" t="inlineStr">
        <is>
          <t>250(EUR)</t>
        </is>
      </c>
      <c r="AL25" t="inlineStr">
        <is>
          <t>No</t>
        </is>
      </c>
      <c r="AM25" t="inlineStr">
        <is>
          <t>Domestic 75%   International 25%</t>
        </is>
      </c>
      <c r="AN25" t="inlineStr">
        <is>
          <t>Generate Result</t>
        </is>
      </c>
      <c r="AO25" t="inlineStr">
        <is>
          <t>Generate Result</t>
        </is>
      </c>
      <c r="AP25" t="inlineStr">
        <is>
          <t>{"Research &amp; Discovery": [{"indicator_id": "76", "indicator_name": "Academic Reputation", "rank": "81", "score": "74.4"}, {"indicator_id": "73", "indicator_name": "Citations per Faculty", "rank": "85", "score": "87.6"}], "Learning Experience": [{"indicator_id": "36", "indicator_name": "Faculty Student Ratio", "rank": "46", "score": "98.1"}], "Employability": [{"indicator_id": "77", "indicator_name": "Employer Reputation", "rank": "23", "score": "97.6"}, {"indicator_id": "3819456", "indicator_name": "Employment Outcomes", "rank": "33", "score": "97.1"}], "Global Engagement": [{"indicator_id": "14", "indicator_name": "International Student Ratio", "rank": "230", "score": "65"}, {"indicator_id": "15", "indicator_name": "International Research Network", "rank": "3", "score": "99.8"}, {"indicator_id": "18", "indicator_name": "International Faculty Ratio", "rank": "315", "score": "62.3"}], "Sustainability": [{"indicator_id": "3897497", "indicator_name": "Sustainability Score", "rank": "197", "score": "73.4"}]}</t>
        </is>
      </c>
      <c r="AQ25" t="inlineStr">
        <is>
          <t>[{"label": "International Fees", "value": "250(EUR)"}, {"label": "Scholarship", "value": "No"}, {"label": "Student Mix", "value": "Domestic 75%   International 25%"}, {"label": "English Tests", "value": "Generate Result"}, {"label": "Academic Tests", "value": "Generate Result"}]</t>
        </is>
      </c>
    </row>
    <row r="26">
      <c r="A26" t="n">
        <v>25</v>
      </c>
      <c r="B26" t="n">
        <v>84.09999999999999</v>
      </c>
      <c r="C26" t="inlineStr">
        <is>
          <t>University of Toronto</t>
        </is>
      </c>
      <c r="D26" t="inlineStr">
        <is>
          <t>Toronto, Canada</t>
        </is>
      </c>
      <c r="E26" t="inlineStr">
        <is>
          <t>Canada</t>
        </is>
      </c>
      <c r="F26" t="inlineStr">
        <is>
          <t>Toronto</t>
        </is>
      </c>
      <c r="G26" t="inlineStr">
        <is>
          <t>North America</t>
        </is>
      </c>
      <c r="H26" t="inlineStr">
        <is>
          <t>https://www.topuniversities.com/sites/default/files/university-of-toronto_619_medium.jpg</t>
        </is>
      </c>
      <c r="I26" t="inlineStr">
        <is>
          <t>/universities/university-toronto</t>
        </is>
      </c>
      <c r="J26" t="inlineStr">
        <is>
          <t>3995644</t>
        </is>
      </c>
      <c r="K26" t="inlineStr">
        <is>
          <t>297242</t>
        </is>
      </c>
      <c r="L26" t="inlineStr">
        <is>
          <t>619</t>
        </is>
      </c>
      <c r="M26" t="n">
        <v>0</v>
      </c>
      <c r="N26" t="inlineStr">
        <is>
          <t>25</t>
        </is>
      </c>
      <c r="O26" t="inlineStr"/>
      <c r="P26" t="b">
        <v>0</v>
      </c>
      <c r="Q26" t="b">
        <v>0</v>
      </c>
      <c r="R26" t="n">
        <v>0</v>
      </c>
      <c r="S26" t="inlineStr">
        <is>
          <t>11</t>
        </is>
      </c>
      <c r="T26" t="n">
        <v>99.7</v>
      </c>
      <c r="U26" t="inlineStr">
        <is>
          <t>257</t>
        </is>
      </c>
      <c r="V26" t="n">
        <v>50.8</v>
      </c>
      <c r="W26" t="inlineStr">
        <is>
          <t>344</t>
        </is>
      </c>
      <c r="X26" t="n">
        <v>44.9</v>
      </c>
      <c r="Y26" t="inlineStr">
        <is>
          <t>27</t>
        </is>
      </c>
      <c r="Z26" t="n">
        <v>96.90000000000001</v>
      </c>
      <c r="AA26" t="inlineStr">
        <is>
          <t>19</t>
        </is>
      </c>
      <c r="AB26" t="n">
        <v>98.7</v>
      </c>
      <c r="AC26" t="inlineStr">
        <is>
          <t>90</t>
        </is>
      </c>
      <c r="AD26" t="n">
        <v>96.09999999999999</v>
      </c>
      <c r="AE26" t="inlineStr">
        <is>
          <t>29</t>
        </is>
      </c>
      <c r="AF26" t="n">
        <v>97.7</v>
      </c>
      <c r="AG26" t="inlineStr">
        <is>
          <t>132</t>
        </is>
      </c>
      <c r="AH26" t="n">
        <v>96.90000000000001</v>
      </c>
      <c r="AI26" t="inlineStr">
        <is>
          <t>1</t>
        </is>
      </c>
      <c r="AJ26" t="n">
        <v>100</v>
      </c>
      <c r="AK26" t="inlineStr"/>
      <c r="AL26" t="inlineStr">
        <is>
          <t>Yes</t>
        </is>
      </c>
      <c r="AM26" t="inlineStr">
        <is>
          <t>Domestic 61%   International 39%</t>
        </is>
      </c>
      <c r="AN26" t="inlineStr">
        <is>
          <t>Generate Result</t>
        </is>
      </c>
      <c r="AO26" t="inlineStr">
        <is>
          <t>Generate Result</t>
        </is>
      </c>
      <c r="AP26" t="inlineStr">
        <is>
          <t>{"Research &amp; Discovery": [{"indicator_id": "76", "indicator_name": "Academic Reputation", "rank": "11", "score": "99.7"}, {"indicator_id": "73", "indicator_name": "Citations per Faculty", "rank": "257", "score": "50.8"}], "Learning Experience": [{"indicator_id": "36", "indicator_name": "Faculty Student Ratio", "rank": "344", "score": "44.9"}], "Employability": [{"indicator_id": "77", "indicator_name": "Employer Reputation", "rank": "27", "score": "96.9"}, {"indicator_id": "3819456", "indicator_name": "Employment Outcomes", "rank": "19", "score": "98.7"}], "Global Engagement": [{"indicator_id": "14", "indicator_name": "International Student Ratio", "rank": "90", "score": "96.1"}, {"indicator_id": "15", "indicator_name": "International Research Network", "rank": "29", "score": "97.7"}, {"indicator_id": "18", "indicator_name": "International Faculty Ratio", "rank": "132", "score": "96.9"}], "Sustainability": [{"indicator_id": "3897497", "indicator_name": "Sustainability Score", "rank": "1", "score": "100"}]}</t>
        </is>
      </c>
      <c r="AQ26" t="inlineStr">
        <is>
          <t>[{"label": "International Fees", "value": ""}, {"label": "Scholarship", "value": "Yes"}, {"label": "Student Mix", "value": "Domestic 61%   International 39%"}, {"label": "English Tests", "value": "Generate Result"}, {"label": "Academic Tests", "value": "Generate Result"}]</t>
        </is>
      </c>
    </row>
    <row r="27">
      <c r="A27" t="n">
        <v>26</v>
      </c>
      <c r="B27" t="n">
        <v>83.5</v>
      </c>
      <c r="C27" t="inlineStr">
        <is>
          <t>EPFL – École polytechnique fédérale de Lausanne</t>
        </is>
      </c>
      <c r="D27" t="inlineStr">
        <is>
          <t>Lausanne, Switzerland</t>
        </is>
      </c>
      <c r="E27" t="inlineStr">
        <is>
          <t>Switzerland</t>
        </is>
      </c>
      <c r="F27" t="inlineStr">
        <is>
          <t>Lausanne</t>
        </is>
      </c>
      <c r="G27" t="inlineStr">
        <is>
          <t>Europe</t>
        </is>
      </c>
      <c r="H27" t="inlineStr">
        <is>
          <t>https://www.topuniversities.com/sites/default/files/epfl-ecole-polytechnique-federale-de-lausanne_592560cf2aeae70239af4b34_medium.jpg</t>
        </is>
      </c>
      <c r="I27" t="inlineStr">
        <is>
          <t>/universities/epfl-ecole-polytechnique-federale-de-lausanne</t>
        </is>
      </c>
      <c r="J27" t="inlineStr">
        <is>
          <t>3995689</t>
        </is>
      </c>
      <c r="K27" t="inlineStr">
        <is>
          <t>294481</t>
        </is>
      </c>
      <c r="L27" t="inlineStr">
        <is>
          <t>177</t>
        </is>
      </c>
      <c r="M27" t="n">
        <v>0</v>
      </c>
      <c r="N27" t="inlineStr">
        <is>
          <t>26</t>
        </is>
      </c>
      <c r="O27" t="inlineStr"/>
      <c r="P27" t="b">
        <v>0</v>
      </c>
      <c r="Q27" t="b">
        <v>0</v>
      </c>
      <c r="R27" t="n">
        <v>0</v>
      </c>
      <c r="S27" t="inlineStr">
        <is>
          <t>56</t>
        </is>
      </c>
      <c r="T27" t="n">
        <v>84.2</v>
      </c>
      <c r="U27" t="inlineStr">
        <is>
          <t>57</t>
        </is>
      </c>
      <c r="V27" t="n">
        <v>93.59999999999999</v>
      </c>
      <c r="W27" t="inlineStr">
        <is>
          <t>80</t>
        </is>
      </c>
      <c r="X27" t="n">
        <v>91.2</v>
      </c>
      <c r="Y27" t="inlineStr">
        <is>
          <t>111</t>
        </is>
      </c>
      <c r="Z27" t="n">
        <v>67.2</v>
      </c>
      <c r="AA27" t="inlineStr">
        <is>
          <t>440</t>
        </is>
      </c>
      <c r="AB27" t="n">
        <v>27.2</v>
      </c>
      <c r="AC27" t="inlineStr">
        <is>
          <t>14</t>
        </is>
      </c>
      <c r="AD27" t="n">
        <v>100</v>
      </c>
      <c r="AE27" t="inlineStr">
        <is>
          <t>291</t>
        </is>
      </c>
      <c r="AF27" t="n">
        <v>81.7</v>
      </c>
      <c r="AG27" t="inlineStr">
        <is>
          <t>28</t>
        </is>
      </c>
      <c r="AH27" t="n">
        <v>100</v>
      </c>
      <c r="AI27">
        <f>114</f>
        <v/>
      </c>
      <c r="AJ27" t="n">
        <v>86.7</v>
      </c>
      <c r="AK27" t="inlineStr">
        <is>
          <t>1540(CHF)</t>
        </is>
      </c>
      <c r="AL27" t="inlineStr">
        <is>
          <t>Yes</t>
        </is>
      </c>
      <c r="AM27" t="inlineStr">
        <is>
          <t>Domestic 36%   International 64%</t>
        </is>
      </c>
      <c r="AN27" t="inlineStr">
        <is>
          <t>Generate Result</t>
        </is>
      </c>
      <c r="AO27" t="inlineStr">
        <is>
          <t>Generate Result</t>
        </is>
      </c>
      <c r="AP27" t="inlineStr">
        <is>
          <t>{"Research &amp; Discovery": [{"indicator_id": "76", "indicator_name": "Academic Reputation", "rank": "56", "score": "84.2"}, {"indicator_id": "73", "indicator_name": "Citations per Faculty", "rank": "57", "score": "93.6"}], "Learning Experience": [{"indicator_id": "36", "indicator_name": "Faculty Student Ratio", "rank": "80", "score": "91.2"}], "Employability": [{"indicator_id": "77", "indicator_name": "Employer Reputation", "rank": "111", "score": "67.2"}, {"indicator_id": "3819456", "indicator_name": "Employment Outcomes", "rank": "440", "score": "27.2"}], "Global Engagement": [{"indicator_id": "14", "indicator_name": "International Student Ratio", "rank": "14", "score": "100"}, {"indicator_id": "15", "indicator_name": "International Research Network", "rank": "291", "score": "81.7"}, {"indicator_id": "18", "indicator_name": "International Faculty Ratio", "rank": "28", "score": "100"}], "Sustainability": [{"indicator_id": "3897497", "indicator_name": "Sustainability Score", "rank": "=114", "score": "86.7"}]}</t>
        </is>
      </c>
      <c r="AQ27" t="inlineStr">
        <is>
          <t>[{"label": "International Fees", "value": "1540(CHF)"}, {"label": "Scholarship", "value": "Yes"}, {"label": "Student Mix", "value": "Domestic 36%   International 64%"}, {"label": "English Tests", "value": "Generate Result"}, {"label": "Academic Tests", "value": "Generate Result"}]</t>
        </is>
      </c>
    </row>
    <row r="28">
      <c r="A28" t="n">
        <v>27</v>
      </c>
      <c r="B28" t="n">
        <v>83.3</v>
      </c>
      <c r="C28" t="inlineStr">
        <is>
          <t>The University of Edinburgh</t>
        </is>
      </c>
      <c r="D28" t="inlineStr">
        <is>
          <t>Edinburgh, United Kingdom</t>
        </is>
      </c>
      <c r="E28" t="inlineStr">
        <is>
          <t>United Kingdom</t>
        </is>
      </c>
      <c r="F28" t="inlineStr">
        <is>
          <t>Edinburgh</t>
        </is>
      </c>
      <c r="G28" t="inlineStr">
        <is>
          <t>Europe</t>
        </is>
      </c>
      <c r="H28" t="inlineStr">
        <is>
          <t>https://www.topuniversities.com/sites/default/files/the-university-of-edinburgh_180_medium.jpg</t>
        </is>
      </c>
      <c r="I28" t="inlineStr">
        <is>
          <t>/universities/university-edinburgh</t>
        </is>
      </c>
      <c r="J28" t="inlineStr">
        <is>
          <t>3995657</t>
        </is>
      </c>
      <c r="K28" t="inlineStr">
        <is>
          <t>294478</t>
        </is>
      </c>
      <c r="L28" t="inlineStr">
        <is>
          <t>180</t>
        </is>
      </c>
      <c r="M28" t="n">
        <v>1</v>
      </c>
      <c r="N28" t="inlineStr">
        <is>
          <t>27</t>
        </is>
      </c>
      <c r="O28" t="inlineStr"/>
      <c r="P28" t="b">
        <v>0</v>
      </c>
      <c r="Q28" t="b">
        <v>0</v>
      </c>
      <c r="R28" t="n">
        <v>0</v>
      </c>
      <c r="S28" t="inlineStr">
        <is>
          <t>24</t>
        </is>
      </c>
      <c r="T28" t="n">
        <v>98.3</v>
      </c>
      <c r="U28" t="inlineStr">
        <is>
          <t>282</t>
        </is>
      </c>
      <c r="V28" t="n">
        <v>47.7</v>
      </c>
      <c r="W28" t="inlineStr">
        <is>
          <t>201</t>
        </is>
      </c>
      <c r="X28" t="n">
        <v>65.5</v>
      </c>
      <c r="Y28" t="inlineStr">
        <is>
          <t>24</t>
        </is>
      </c>
      <c r="Z28" t="n">
        <v>97.2</v>
      </c>
      <c r="AA28" t="inlineStr">
        <is>
          <t>222</t>
        </is>
      </c>
      <c r="AB28" t="n">
        <v>55.9</v>
      </c>
      <c r="AC28" t="inlineStr">
        <is>
          <t>41</t>
        </is>
      </c>
      <c r="AD28" t="n">
        <v>99.8</v>
      </c>
      <c r="AE28" t="inlineStr">
        <is>
          <t>7</t>
        </is>
      </c>
      <c r="AF28" t="n">
        <v>99.5</v>
      </c>
      <c r="AG28" t="inlineStr">
        <is>
          <t>111</t>
        </is>
      </c>
      <c r="AH28" t="n">
        <v>98.7</v>
      </c>
      <c r="AI28">
        <f>15</f>
        <v/>
      </c>
      <c r="AJ28" t="n">
        <v>99</v>
      </c>
      <c r="AK28" t="inlineStr"/>
      <c r="AL28" t="inlineStr">
        <is>
          <t>Yes</t>
        </is>
      </c>
      <c r="AM28" t="inlineStr">
        <is>
          <t>Domestic 52%   International 48%</t>
        </is>
      </c>
      <c r="AN28" t="inlineStr">
        <is>
          <t>Generate Result</t>
        </is>
      </c>
      <c r="AO28" t="inlineStr">
        <is>
          <t>Generate Result</t>
        </is>
      </c>
      <c r="AP28" t="inlineStr">
        <is>
          <t>{"Research &amp; Discovery": [{"indicator_id": "76", "indicator_name": "Academic Reputation", "rank": "24", "score": "98.3"}, {"indicator_id": "73", "indicator_name": "Citations per Faculty", "rank": "282", "score": "47.7"}], "Learning Experience": [{"indicator_id": "36", "indicator_name": "Faculty Student Ratio", "rank": "201", "score": "65.5"}], "Employability": [{"indicator_id": "77", "indicator_name": "Employer Reputation", "rank": "24", "score": "97.2"}, {"indicator_id": "3819456", "indicator_name": "Employment Outcomes", "rank": "222", "score": "55.9"}], "Global Engagement": [{"indicator_id": "14", "indicator_name": "International Student Ratio", "rank": "41", "score": "99.8"}, {"indicator_id": "15", "indicator_name": "International Research Network", "rank": "7", "score": "99.5"}, {"indicator_id": "18", "indicator_name": "International Faculty Ratio", "rank": "111", "score": "98.7"}], "Sustainability": [{"indicator_id": "3897497", "indicator_name": "Sustainability Score", "rank": "=15", "score": "99"}]}</t>
        </is>
      </c>
      <c r="AQ28" t="inlineStr">
        <is>
          <t>[{"label": "International Fees", "value": ""}, {"label": "Scholarship", "value": "Yes"}, {"label": "Student Mix", "value": "Domestic 52%   International 48%"}, {"label": "English Tests", "value": "Generate Result"}, {"label": "Academic Tests", "value": "Generate Result"}]</t>
        </is>
      </c>
    </row>
    <row r="29">
      <c r="A29" t="n">
        <v>28</v>
      </c>
      <c r="B29" t="n">
        <v>83.2</v>
      </c>
      <c r="C29" t="inlineStr">
        <is>
          <t>Technical University of Munich</t>
        </is>
      </c>
      <c r="D29" t="inlineStr">
        <is>
          <t>Munich, Germany</t>
        </is>
      </c>
      <c r="E29" t="inlineStr">
        <is>
          <t>Germany</t>
        </is>
      </c>
      <c r="F29" t="inlineStr">
        <is>
          <t>Munich</t>
        </is>
      </c>
      <c r="G29" t="inlineStr">
        <is>
          <t>Europe</t>
        </is>
      </c>
      <c r="H29" t="inlineStr">
        <is>
          <t>https://www.topuniversities.com/sites/default/files/technical-university-of-munich_599_medium.jpg</t>
        </is>
      </c>
      <c r="I29" t="inlineStr">
        <is>
          <t>/universities/technical-university-munich</t>
        </is>
      </c>
      <c r="J29" t="inlineStr">
        <is>
          <t>3995694</t>
        </is>
      </c>
      <c r="K29" t="inlineStr">
        <is>
          <t>297262</t>
        </is>
      </c>
      <c r="L29" t="inlineStr">
        <is>
          <t>599</t>
        </is>
      </c>
      <c r="M29" t="n">
        <v>0</v>
      </c>
      <c r="N29" t="inlineStr">
        <is>
          <t>28</t>
        </is>
      </c>
      <c r="O29" t="inlineStr"/>
      <c r="P29" t="b">
        <v>0</v>
      </c>
      <c r="Q29" t="b">
        <v>0</v>
      </c>
      <c r="R29" t="n">
        <v>0</v>
      </c>
      <c r="S29" t="inlineStr">
        <is>
          <t>61</t>
        </is>
      </c>
      <c r="T29" t="n">
        <v>83</v>
      </c>
      <c r="U29" t="inlineStr">
        <is>
          <t>133</t>
        </is>
      </c>
      <c r="V29" t="n">
        <v>75.90000000000001</v>
      </c>
      <c r="W29" t="inlineStr">
        <is>
          <t>155</t>
        </is>
      </c>
      <c r="X29" t="n">
        <v>76.8</v>
      </c>
      <c r="Y29" t="inlineStr">
        <is>
          <t>17</t>
        </is>
      </c>
      <c r="Z29" t="n">
        <v>98.59999999999999</v>
      </c>
      <c r="AA29" t="inlineStr">
        <is>
          <t>365</t>
        </is>
      </c>
      <c r="AB29" t="n">
        <v>34.5</v>
      </c>
      <c r="AC29" t="inlineStr">
        <is>
          <t>64</t>
        </is>
      </c>
      <c r="AD29" t="n">
        <v>98.59999999999999</v>
      </c>
      <c r="AE29" t="inlineStr">
        <is>
          <t>68</t>
        </is>
      </c>
      <c r="AF29" t="n">
        <v>95.59999999999999</v>
      </c>
      <c r="AG29" t="inlineStr">
        <is>
          <t>236</t>
        </is>
      </c>
      <c r="AH29" t="n">
        <v>80.40000000000001</v>
      </c>
      <c r="AI29" t="inlineStr">
        <is>
          <t>70</t>
        </is>
      </c>
      <c r="AJ29" t="n">
        <v>93.09999999999999</v>
      </c>
      <c r="AK29" t="inlineStr"/>
      <c r="AL29" t="inlineStr">
        <is>
          <t>No</t>
        </is>
      </c>
      <c r="AM29" t="inlineStr">
        <is>
          <t>Domestic 56%   International 44%</t>
        </is>
      </c>
      <c r="AN29" t="inlineStr">
        <is>
          <t>Generate Result</t>
        </is>
      </c>
      <c r="AO29" t="inlineStr">
        <is>
          <t>Generate Result</t>
        </is>
      </c>
      <c r="AP29" t="inlineStr">
        <is>
          <t>{"Research &amp; Discovery": [{"indicator_id": "76", "indicator_name": "Academic Reputation", "rank": "61", "score": "83"}, {"indicator_id": "73", "indicator_name": "Citations per Faculty", "rank": "133", "score": "75.9"}], "Learning Experience": [{"indicator_id": "36", "indicator_name": "Faculty Student Ratio", "rank": "155", "score": "76.8"}], "Employability": [{"indicator_id": "77", "indicator_name": "Employer Reputation", "rank": "17", "score": "98.6"}, {"indicator_id": "3819456", "indicator_name": "Employment Outcomes", "rank": "365", "score": "34.5"}], "Global Engagement": [{"indicator_id": "14", "indicator_name": "International Student Ratio", "rank": "64", "score": "98.6"}, {"indicator_id": "15", "indicator_name": "International Research Network", "rank": "68", "score": "95.6"}, {"indicator_id": "18", "indicator_name": "International Faculty Ratio", "rank": "236", "score": "80.4"}], "Sustainability": [{"indicator_id": "3897497", "indicator_name": "Sustainability Score", "rank": "70", "score": "93.1"}]}</t>
        </is>
      </c>
      <c r="AQ29" t="inlineStr">
        <is>
          <t>[{"label": "International Fees", "value": ""}, {"label": "Scholarship", "value": "No"}, {"label": "Student Mix", "value": "Domestic 56%   International 44%"}, {"label": "English Tests", "value": "Generate Result"}, {"label": "Academic Tests", "value": "Generate Result"}]</t>
        </is>
      </c>
    </row>
    <row r="30">
      <c r="A30" t="n">
        <v>29</v>
      </c>
      <c r="B30" t="n">
        <v>83</v>
      </c>
      <c r="C30" t="inlineStr">
        <is>
          <t>McGill University</t>
        </is>
      </c>
      <c r="D30" t="inlineStr">
        <is>
          <t>Montreal, Canada</t>
        </is>
      </c>
      <c r="E30" t="inlineStr">
        <is>
          <t>Canada</t>
        </is>
      </c>
      <c r="F30" t="inlineStr">
        <is>
          <t>Montreal</t>
        </is>
      </c>
      <c r="G30" t="inlineStr">
        <is>
          <t>North America</t>
        </is>
      </c>
      <c r="H30" t="inlineStr">
        <is>
          <t>https://www.topuniversities.com/sites/default/files/250528065103pm337251shield-McGill-red-200x200px-90x90.jpg</t>
        </is>
      </c>
      <c r="I30" t="inlineStr">
        <is>
          <t>/universities/mcgill-university</t>
        </is>
      </c>
      <c r="J30" t="inlineStr">
        <is>
          <t>3995667</t>
        </is>
      </c>
      <c r="K30" t="inlineStr">
        <is>
          <t>294864</t>
        </is>
      </c>
      <c r="L30" t="inlineStr">
        <is>
          <t>396</t>
        </is>
      </c>
      <c r="M30" t="n">
        <v>1</v>
      </c>
      <c r="N30" t="inlineStr">
        <is>
          <t>29</t>
        </is>
      </c>
      <c r="O30" t="inlineStr"/>
      <c r="P30" t="b">
        <v>0</v>
      </c>
      <c r="Q30" t="b">
        <v>0</v>
      </c>
      <c r="R30" t="n">
        <v>0</v>
      </c>
      <c r="S30" t="inlineStr">
        <is>
          <t>34</t>
        </is>
      </c>
      <c r="T30" t="n">
        <v>94.3</v>
      </c>
      <c r="U30" t="inlineStr">
        <is>
          <t>212</t>
        </is>
      </c>
      <c r="V30" t="n">
        <v>57.9</v>
      </c>
      <c r="W30" t="inlineStr">
        <is>
          <t>224</t>
        </is>
      </c>
      <c r="X30" t="n">
        <v>62.3</v>
      </c>
      <c r="Y30" t="inlineStr">
        <is>
          <t>56</t>
        </is>
      </c>
      <c r="Z30" t="n">
        <v>87.59999999999999</v>
      </c>
      <c r="AA30" t="inlineStr">
        <is>
          <t>24</t>
        </is>
      </c>
      <c r="AB30" t="n">
        <v>98.3</v>
      </c>
      <c r="AC30" t="inlineStr">
        <is>
          <t>124</t>
        </is>
      </c>
      <c r="AD30" t="n">
        <v>89.59999999999999</v>
      </c>
      <c r="AE30" t="inlineStr">
        <is>
          <t>94</t>
        </is>
      </c>
      <c r="AF30" t="n">
        <v>94.2</v>
      </c>
      <c r="AG30" t="inlineStr">
        <is>
          <t>225</t>
        </is>
      </c>
      <c r="AH30" t="n">
        <v>83.7</v>
      </c>
      <c r="AI30" t="inlineStr">
        <is>
          <t>13</t>
        </is>
      </c>
      <c r="AJ30" t="n">
        <v>99.09999999999999</v>
      </c>
      <c r="AK30" t="inlineStr">
        <is>
          <t>35000(CAD)</t>
        </is>
      </c>
      <c r="AL30" t="inlineStr">
        <is>
          <t>Yes</t>
        </is>
      </c>
      <c r="AM30" t="inlineStr">
        <is>
          <t>Domestic 66%   International 34%</t>
        </is>
      </c>
      <c r="AN30" t="inlineStr">
        <is>
          <t>Generate Result</t>
        </is>
      </c>
      <c r="AO30" t="inlineStr">
        <is>
          <t>Generate Result</t>
        </is>
      </c>
      <c r="AP30" t="inlineStr">
        <is>
          <t>{"Research &amp; Discovery": [{"indicator_id": "76", "indicator_name": "Academic Reputation", "rank": "34", "score": "94.3"}, {"indicator_id": "73", "indicator_name": "Citations per Faculty", "rank": "212", "score": "57.9"}], "Learning Experience": [{"indicator_id": "36", "indicator_name": "Faculty Student Ratio", "rank": "224", "score": "62.3"}], "Employability": [{"indicator_id": "77", "indicator_name": "Employer Reputation", "rank": "56", "score": "87.6"}, {"indicator_id": "3819456", "indicator_name": "Employment Outcomes", "rank": "24", "score": "98.3"}], "Global Engagement": [{"indicator_id": "14", "indicator_name": "International Student Ratio", "rank": "124", "score": "89.6"}, {"indicator_id": "15", "indicator_name": "International Research Network", "rank": "94", "score": "94.2"}, {"indicator_id": "18", "indicator_name": "International Faculty Ratio", "rank": "225", "score": "83.7"}], "Sustainability": [{"indicator_id": "3897497", "indicator_name": "Sustainability Score", "rank": "13", "score": "99.1"}]}</t>
        </is>
      </c>
      <c r="AQ30" t="inlineStr">
        <is>
          <t>[{"label": "International Fees", "value": "35000(CAD)"}, {"label": "Scholarship", "value": "Yes"}, {"label": "Student Mix", "value": "Domestic 66%   International 34%"}, {"label": "English Tests", "value": "Generate Result"}, {"label": "Academic Tests", "value": "Generate Result"}]</t>
        </is>
      </c>
    </row>
    <row r="31">
      <c r="A31" t="n">
        <v>30</v>
      </c>
      <c r="B31" t="n">
        <v>82.40000000000001</v>
      </c>
      <c r="C31" t="inlineStr">
        <is>
          <t>Australian National University (ANU)</t>
        </is>
      </c>
      <c r="D31" t="inlineStr">
        <is>
          <t>Canberra, Australia</t>
        </is>
      </c>
      <c r="E31" t="inlineStr">
        <is>
          <t>Australia</t>
        </is>
      </c>
      <c r="F31" t="inlineStr">
        <is>
          <t>Canberra</t>
        </is>
      </c>
      <c r="G31" t="inlineStr">
        <is>
          <t>Oceania</t>
        </is>
      </c>
      <c r="H31" t="inlineStr">
        <is>
          <t>https://www.topuniversities.com/sites/default/files/ANU-crest-90x90.jpg</t>
        </is>
      </c>
      <c r="I31" t="inlineStr">
        <is>
          <t>/universities/australian-national-university-anu</t>
        </is>
      </c>
      <c r="J31" t="inlineStr">
        <is>
          <t>3995669</t>
        </is>
      </c>
      <c r="K31" t="inlineStr">
        <is>
          <t>294616</t>
        </is>
      </c>
      <c r="L31" t="inlineStr">
        <is>
          <t>40</t>
        </is>
      </c>
      <c r="M31" t="n">
        <v>1</v>
      </c>
      <c r="N31" t="inlineStr">
        <is>
          <t>30</t>
        </is>
      </c>
      <c r="O31" t="inlineStr"/>
      <c r="P31" t="b">
        <v>0</v>
      </c>
      <c r="Q31" t="b">
        <v>0</v>
      </c>
      <c r="R31" t="n">
        <v>0</v>
      </c>
      <c r="S31" t="inlineStr">
        <is>
          <t>36</t>
        </is>
      </c>
      <c r="T31" t="n">
        <v>93.8</v>
      </c>
      <c r="U31" t="inlineStr">
        <is>
          <t>97</t>
        </is>
      </c>
      <c r="V31" t="n">
        <v>84.59999999999999</v>
      </c>
      <c r="W31" t="inlineStr">
        <is>
          <t>457</t>
        </is>
      </c>
      <c r="X31" t="n">
        <v>34.6</v>
      </c>
      <c r="Y31" t="inlineStr">
        <is>
          <t>85</t>
        </is>
      </c>
      <c r="Z31" t="n">
        <v>75.40000000000001</v>
      </c>
      <c r="AA31" t="inlineStr">
        <is>
          <t>216</t>
        </is>
      </c>
      <c r="AB31" t="n">
        <v>56.6</v>
      </c>
      <c r="AC31" t="inlineStr">
        <is>
          <t>89</t>
        </is>
      </c>
      <c r="AD31" t="n">
        <v>96.2</v>
      </c>
      <c r="AE31" t="inlineStr">
        <is>
          <t>151</t>
        </is>
      </c>
      <c r="AF31" t="n">
        <v>91.40000000000001</v>
      </c>
      <c r="AG31" t="inlineStr">
        <is>
          <t>52</t>
        </is>
      </c>
      <c r="AH31" t="n">
        <v>100</v>
      </c>
      <c r="AI31">
        <f>30</f>
        <v/>
      </c>
      <c r="AJ31" t="n">
        <v>97.09999999999999</v>
      </c>
      <c r="AK31" t="inlineStr">
        <is>
          <t>39024(AUD)</t>
        </is>
      </c>
      <c r="AL31" t="inlineStr">
        <is>
          <t>Yes</t>
        </is>
      </c>
      <c r="AM31" t="inlineStr">
        <is>
          <t>Domestic 60%   International 40%</t>
        </is>
      </c>
      <c r="AN31" t="inlineStr">
        <is>
          <t>Generate Result</t>
        </is>
      </c>
      <c r="AO31" t="inlineStr">
        <is>
          <t>Generate Result</t>
        </is>
      </c>
      <c r="AP31" t="inlineStr">
        <is>
          <t>{"Research &amp; Discovery": [{"indicator_id": "76", "indicator_name": "Academic Reputation", "rank": "36", "score": "93.8"}, {"indicator_id": "73", "indicator_name": "Citations per Faculty", "rank": "97", "score": "84.6"}], "Learning Experience": [{"indicator_id": "36", "indicator_name": "Faculty Student Ratio", "rank": "457", "score": "34.6"}], "Employability": [{"indicator_id": "77", "indicator_name": "Employer Reputation", "rank": "85", "score": "75.4"}, {"indicator_id": "3819456", "indicator_name": "Employment Outcomes", "rank": "216", "score": "56.6"}], "Global Engagement": [{"indicator_id": "14", "indicator_name": "International Student Ratio", "rank": "89", "score": "96.2"}, {"indicator_id": "15", "indicator_name": "International Research Network", "rank": "151", "score": "91.4"}, {"indicator_id": "18", "indicator_name": "International Faculty Ratio", "rank": "52", "score": "100"}], "Sustainability": [{"indicator_id": "3897497", "indicator_name": "Sustainability Score", "rank": "=30", "score": "97.1"}]}</t>
        </is>
      </c>
      <c r="AQ31" t="inlineStr">
        <is>
          <t>[{"label": "International Fees", "value": "39024(AUD)"}, {"label": "Scholarship", "value": "Yes"}, {"label": "Student Mix", "value": "Domestic 60%   International 40%"}, {"label": "English Tests", "value": "Generate Result"}, {"label": "Academic Tests", "value": "Generate Result"}]</t>
        </is>
      </c>
    </row>
    <row r="32">
      <c r="A32" t="n">
        <v>31</v>
      </c>
      <c r="B32" t="n">
        <v>82.3</v>
      </c>
      <c r="C32" t="inlineStr">
        <is>
          <t>Seoul National University</t>
        </is>
      </c>
      <c r="D32" t="inlineStr">
        <is>
          <t>Seoul, South Korea</t>
        </is>
      </c>
      <c r="E32" t="inlineStr">
        <is>
          <t>South Korea</t>
        </is>
      </c>
      <c r="F32" t="inlineStr">
        <is>
          <t>Seoul</t>
        </is>
      </c>
      <c r="G32" t="inlineStr">
        <is>
          <t>Asia</t>
        </is>
      </c>
      <c r="H32" t="inlineStr">
        <is>
          <t>https://www.topuniversities.com/sites/default/files/graduate-school-of-business-seoul-national-university_553_medium.jpg</t>
        </is>
      </c>
      <c r="I32" t="inlineStr">
        <is>
          <t>/universities/seoul-national-university</t>
        </is>
      </c>
      <c r="J32" t="inlineStr">
        <is>
          <t>3995653</t>
        </is>
      </c>
      <c r="K32" t="inlineStr">
        <is>
          <t>297403</t>
        </is>
      </c>
      <c r="L32" t="inlineStr">
        <is>
          <t>553</t>
        </is>
      </c>
      <c r="M32" t="n">
        <v>0</v>
      </c>
      <c r="N32" t="inlineStr">
        <is>
          <t>31</t>
        </is>
      </c>
      <c r="O32" t="inlineStr"/>
      <c r="P32" t="b">
        <v>0</v>
      </c>
      <c r="Q32" t="b">
        <v>0</v>
      </c>
      <c r="R32" t="n">
        <v>0</v>
      </c>
      <c r="S32" t="inlineStr">
        <is>
          <t>20</t>
        </is>
      </c>
      <c r="T32" t="n">
        <v>98.5</v>
      </c>
      <c r="U32" t="inlineStr">
        <is>
          <t>151</t>
        </is>
      </c>
      <c r="V32" t="n">
        <v>71.7</v>
      </c>
      <c r="W32" t="inlineStr">
        <is>
          <t>117</t>
        </is>
      </c>
      <c r="X32" t="n">
        <v>83.09999999999999</v>
      </c>
      <c r="Y32" t="inlineStr">
        <is>
          <t>16</t>
        </is>
      </c>
      <c r="Z32" t="n">
        <v>98.59999999999999</v>
      </c>
      <c r="AA32" t="inlineStr">
        <is>
          <t>4</t>
        </is>
      </c>
      <c r="AB32" t="n">
        <v>100</v>
      </c>
      <c r="AC32" t="inlineStr">
        <is>
          <t>586</t>
        </is>
      </c>
      <c r="AD32" t="n">
        <v>16.9</v>
      </c>
      <c r="AE32" t="inlineStr">
        <is>
          <t>435</t>
        </is>
      </c>
      <c r="AF32" t="n">
        <v>73.2</v>
      </c>
      <c r="AG32" t="inlineStr">
        <is>
          <t>701+</t>
        </is>
      </c>
      <c r="AH32" t="n">
        <v>10.5</v>
      </c>
      <c r="AI32">
        <f>46</f>
        <v/>
      </c>
      <c r="AJ32" t="n">
        <v>96</v>
      </c>
      <c r="AK32" t="inlineStr"/>
      <c r="AL32" t="inlineStr"/>
      <c r="AM32" t="inlineStr"/>
      <c r="AN32" t="inlineStr"/>
      <c r="AO32" t="inlineStr"/>
      <c r="AP32" t="inlineStr">
        <is>
          <t>{"Research &amp; Discovery": [{"indicator_id": "76", "indicator_name": "Academic Reputation", "rank": "20", "score": "98.5"}, {"indicator_id": "73", "indicator_name": "Citations per Faculty", "rank": "151", "score": "71.7"}], "Learning Experience": [{"indicator_id": "36", "indicator_name": "Faculty Student Ratio", "rank": "117", "score": "83.1"}], "Employability": [{"indicator_id": "77", "indicator_name": "Employer Reputation", "rank": "16", "score": "98.6"}, {"indicator_id": "3819456", "indicator_name": "Employment Outcomes", "rank": "4", "score": "100"}], "Global Engagement": [{"indicator_id": "14", "indicator_name": "International Student Ratio", "rank": "586", "score": "16.9"}, {"indicator_id": "15", "indicator_name": "International Research Network", "rank": "435", "score": "73.2"}, {"indicator_id": "18", "indicator_name": "International Faculty Ratio", "rank": "701+", "score": "10.5"}], "Sustainability": [{"indicator_id": "3897497", "indicator_name": "Sustainability Score", "rank": "=46", "score": "96"}]}</t>
        </is>
      </c>
      <c r="AQ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3">
      <c r="A33" t="n">
        <v>32</v>
      </c>
      <c r="B33" t="n">
        <v>82.09999999999999</v>
      </c>
      <c r="C33" t="inlineStr">
        <is>
          <t>Johns Hopkins University</t>
        </is>
      </c>
      <c r="D33" t="inlineStr">
        <is>
          <t>Baltimore, United States</t>
        </is>
      </c>
      <c r="E33" t="inlineStr">
        <is>
          <t>United States</t>
        </is>
      </c>
      <c r="F33" t="inlineStr">
        <is>
          <t>Baltimore</t>
        </is>
      </c>
      <c r="G33" t="inlineStr">
        <is>
          <t>North America</t>
        </is>
      </c>
      <c r="H33" t="inlineStr">
        <is>
          <t>https://www.topuniversities.com/sites/default/files/johns-hopkins-university_305_medium.jpg</t>
        </is>
      </c>
      <c r="I33" t="inlineStr">
        <is>
          <t>/universities/johns-hopkins-university</t>
        </is>
      </c>
      <c r="J33" t="inlineStr">
        <is>
          <t>3995686</t>
        </is>
      </c>
      <c r="K33" t="inlineStr">
        <is>
          <t>294184</t>
        </is>
      </c>
      <c r="L33" t="inlineStr">
        <is>
          <t>305</t>
        </is>
      </c>
      <c r="M33" t="n">
        <v>0</v>
      </c>
      <c r="N33">
        <f>32</f>
        <v/>
      </c>
      <c r="O33" t="inlineStr"/>
      <c r="P33" t="b">
        <v>0</v>
      </c>
      <c r="Q33" t="b">
        <v>0</v>
      </c>
      <c r="R33" t="n">
        <v>0</v>
      </c>
      <c r="S33" t="inlineStr">
        <is>
          <t>53</t>
        </is>
      </c>
      <c r="T33" t="n">
        <v>86</v>
      </c>
      <c r="U33" t="inlineStr">
        <is>
          <t>99</t>
        </is>
      </c>
      <c r="V33" t="n">
        <v>84.2</v>
      </c>
      <c r="W33" t="inlineStr">
        <is>
          <t>7</t>
        </is>
      </c>
      <c r="X33" t="n">
        <v>100</v>
      </c>
      <c r="Y33" t="inlineStr">
        <is>
          <t>129</t>
        </is>
      </c>
      <c r="Z33" t="n">
        <v>62.6</v>
      </c>
      <c r="AA33" t="inlineStr">
        <is>
          <t>152</t>
        </is>
      </c>
      <c r="AB33" t="n">
        <v>71.5</v>
      </c>
      <c r="AC33" t="inlineStr">
        <is>
          <t>92</t>
        </is>
      </c>
      <c r="AD33" t="n">
        <v>95.8</v>
      </c>
      <c r="AE33" t="inlineStr">
        <is>
          <t>15</t>
        </is>
      </c>
      <c r="AF33" t="n">
        <v>98.7</v>
      </c>
      <c r="AG33" t="inlineStr">
        <is>
          <t>307</t>
        </is>
      </c>
      <c r="AH33" t="n">
        <v>63.7</v>
      </c>
      <c r="AI33">
        <f>258</f>
        <v/>
      </c>
      <c r="AJ33" t="n">
        <v>61.9</v>
      </c>
      <c r="AK33" t="inlineStr"/>
      <c r="AL33" t="inlineStr"/>
      <c r="AM33" t="inlineStr"/>
      <c r="AN33" t="inlineStr"/>
      <c r="AO33" t="inlineStr"/>
      <c r="AP33" t="inlineStr">
        <is>
          <t>{"Research &amp; Discovery": [{"indicator_id": "76", "indicator_name": "Academic Reputation", "rank": "53", "score": "86"}, {"indicator_id": "73", "indicator_name": "Citations per Faculty", "rank": "99", "score": "84.2"}], "Learning Experience": [{"indicator_id": "36", "indicator_name": "Faculty Student Ratio", "rank": "7", "score": "100"}], "Employability": [{"indicator_id": "77", "indicator_name": "Employer Reputation", "rank": "129", "score": "62.6"}, {"indicator_id": "3819456", "indicator_name": "Employment Outcomes", "rank": "152", "score": "71.5"}], "Global Engagement": [{"indicator_id": "14", "indicator_name": "International Student Ratio", "rank": "92", "score": "95.8"}, {"indicator_id": "15", "indicator_name": "International Research Network", "rank": "15", "score": "98.7"}, {"indicator_id": "18", "indicator_name": "International Faculty Ratio", "rank": "307", "score": "63.7"}], "Sustainability": [{"indicator_id": "3897497", "indicator_name": "Sustainability Score", "rank": "=258", "score": "61.9"}]}</t>
        </is>
      </c>
      <c r="AQ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4">
      <c r="A34" t="n">
        <v>33</v>
      </c>
      <c r="B34" t="n">
        <v>82.09999999999999</v>
      </c>
      <c r="C34" t="inlineStr">
        <is>
          <t>The University of Tokyo</t>
        </is>
      </c>
      <c r="D34" t="inlineStr">
        <is>
          <t>Tokyo, Japan</t>
        </is>
      </c>
      <c r="E34" t="inlineStr">
        <is>
          <t>Japan</t>
        </is>
      </c>
      <c r="F34" t="inlineStr">
        <is>
          <t>Tokyo</t>
        </is>
      </c>
      <c r="G34" t="inlineStr">
        <is>
          <t>Asia</t>
        </is>
      </c>
      <c r="H34" t="inlineStr">
        <is>
          <t>https://www.topuniversities.com/sites/default/files/the-university-of-tokyo_615_medium.jpg</t>
        </is>
      </c>
      <c r="I34" t="inlineStr">
        <is>
          <t>/universities/university-tokyo</t>
        </is>
      </c>
      <c r="J34" t="inlineStr">
        <is>
          <t>3995640</t>
        </is>
      </c>
      <c r="K34" t="inlineStr">
        <is>
          <t>297246</t>
        </is>
      </c>
      <c r="L34" t="inlineStr">
        <is>
          <t>615</t>
        </is>
      </c>
      <c r="M34" t="n">
        <v>0</v>
      </c>
      <c r="N34">
        <f>32</f>
        <v/>
      </c>
      <c r="O34" t="inlineStr"/>
      <c r="P34" t="b">
        <v>0</v>
      </c>
      <c r="Q34" t="b">
        <v>0</v>
      </c>
      <c r="R34" t="n">
        <v>0</v>
      </c>
      <c r="S34" t="inlineStr">
        <is>
          <t>7</t>
        </is>
      </c>
      <c r="T34" t="n">
        <v>100</v>
      </c>
      <c r="U34" t="inlineStr">
        <is>
          <t>215</t>
        </is>
      </c>
      <c r="V34" t="n">
        <v>57.3</v>
      </c>
      <c r="W34" t="inlineStr">
        <is>
          <t>89</t>
        </is>
      </c>
      <c r="X34" t="n">
        <v>89.3</v>
      </c>
      <c r="Y34" t="inlineStr">
        <is>
          <t>9</t>
        </is>
      </c>
      <c r="Z34" t="n">
        <v>99.8</v>
      </c>
      <c r="AA34" t="inlineStr">
        <is>
          <t>10</t>
        </is>
      </c>
      <c r="AB34" t="n">
        <v>99.90000000000001</v>
      </c>
      <c r="AC34" t="inlineStr">
        <is>
          <t>432</t>
        </is>
      </c>
      <c r="AD34" t="n">
        <v>29.7</v>
      </c>
      <c r="AE34" t="inlineStr">
        <is>
          <t>207</t>
        </is>
      </c>
      <c r="AF34" t="n">
        <v>87.40000000000001</v>
      </c>
      <c r="AG34" t="inlineStr">
        <is>
          <t>701+</t>
        </is>
      </c>
      <c r="AH34" t="n">
        <v>10.1</v>
      </c>
      <c r="AI34" t="inlineStr">
        <is>
          <t>22</t>
        </is>
      </c>
      <c r="AJ34" t="n">
        <v>98.3</v>
      </c>
      <c r="AK34" t="inlineStr"/>
      <c r="AL34" t="inlineStr"/>
      <c r="AM34" t="inlineStr"/>
      <c r="AN34" t="inlineStr"/>
      <c r="AO34" t="inlineStr"/>
      <c r="AP34" t="inlineStr">
        <is>
          <t>{"Research &amp; Discovery": [{"indicator_id": "76", "indicator_name": "Academic Reputation", "rank": "7", "score": "100"}, {"indicator_id": "73", "indicator_name": "Citations per Faculty", "rank": "215", "score": "57.3"}], "Learning Experience": [{"indicator_id": "36", "indicator_name": "Faculty Student Ratio", "rank": "89", "score": "89.3"}], "Employability": [{"indicator_id": "77", "indicator_name": "Employer Reputation", "rank": "9", "score": "99.8"}, {"indicator_id": "3819456", "indicator_name": "Employment Outcomes", "rank": "10", "score": "99.9"}], "Global Engagement": [{"indicator_id": "14", "indicator_name": "International Student Ratio", "rank": "432", "score": "29.7"}, {"indicator_id": "15", "indicator_name": "International Research Network", "rank": "207", "score": "87.4"}, {"indicator_id": "18", "indicator_name": "International Faculty Ratio", "rank": "701+", "score": "10.1"}], "Sustainability": [{"indicator_id": "3897497", "indicator_name": "Sustainability Score", "rank": "22", "score": "98.3"}]}</t>
        </is>
      </c>
      <c r="AQ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5">
      <c r="A35" t="n">
        <v>34</v>
      </c>
      <c r="B35" t="n">
        <v>82</v>
      </c>
      <c r="C35" t="inlineStr">
        <is>
          <t>Columbia University</t>
        </is>
      </c>
      <c r="D35" t="inlineStr">
        <is>
          <t>New York City, United States</t>
        </is>
      </c>
      <c r="E35" t="inlineStr">
        <is>
          <t>United States</t>
        </is>
      </c>
      <c r="F35" t="inlineStr">
        <is>
          <t>New York City</t>
        </is>
      </c>
      <c r="G35" t="inlineStr">
        <is>
          <t>North America</t>
        </is>
      </c>
      <c r="H35" t="inlineStr">
        <is>
          <t>https://www.topuniversities.com/sites/default/files/211207010540pm571294Webp.net-resizeimage-2021-12-07T150514.382-90x90.jpg</t>
        </is>
      </c>
      <c r="I35" t="inlineStr">
        <is>
          <t>/universities/columbia-university</t>
        </is>
      </c>
      <c r="J35" t="inlineStr">
        <is>
          <t>3995645</t>
        </is>
      </c>
      <c r="K35" t="inlineStr">
        <is>
          <t>294519</t>
        </is>
      </c>
      <c r="L35" t="inlineStr">
        <is>
          <t>138</t>
        </is>
      </c>
      <c r="M35" t="n">
        <v>0</v>
      </c>
      <c r="N35">
        <f>34</f>
        <v/>
      </c>
      <c r="O35" t="inlineStr"/>
      <c r="P35" t="b">
        <v>0</v>
      </c>
      <c r="Q35" t="b">
        <v>0</v>
      </c>
      <c r="R35" t="n">
        <v>0</v>
      </c>
      <c r="S35" t="inlineStr">
        <is>
          <t>12</t>
        </is>
      </c>
      <c r="T35" t="n">
        <v>99.59999999999999</v>
      </c>
      <c r="U35" t="inlineStr">
        <is>
          <t>417</t>
        </is>
      </c>
      <c r="V35" t="n">
        <v>31.7</v>
      </c>
      <c r="W35" t="inlineStr">
        <is>
          <t>16</t>
        </is>
      </c>
      <c r="X35" t="n">
        <v>100</v>
      </c>
      <c r="Y35" t="inlineStr">
        <is>
          <t>15</t>
        </is>
      </c>
      <c r="Z35" t="n">
        <v>98.8</v>
      </c>
      <c r="AA35" t="inlineStr">
        <is>
          <t>9</t>
        </is>
      </c>
      <c r="AB35" t="n">
        <v>99.90000000000001</v>
      </c>
      <c r="AC35" t="inlineStr">
        <is>
          <t>79</t>
        </is>
      </c>
      <c r="AD35" t="n">
        <v>97</v>
      </c>
      <c r="AE35" t="inlineStr">
        <is>
          <t>19</t>
        </is>
      </c>
      <c r="AF35" t="n">
        <v>98.5</v>
      </c>
      <c r="AG35" t="inlineStr">
        <is>
          <t>413</t>
        </is>
      </c>
      <c r="AH35" t="n">
        <v>41.5</v>
      </c>
      <c r="AI35">
        <f>211</f>
        <v/>
      </c>
      <c r="AJ35" t="n">
        <v>71.8</v>
      </c>
      <c r="AK35" t="inlineStr"/>
      <c r="AL35" t="inlineStr"/>
      <c r="AM35" t="inlineStr"/>
      <c r="AN35" t="inlineStr"/>
      <c r="AO35" t="inlineStr"/>
      <c r="AP35" t="inlineStr">
        <is>
          <t>{"Research &amp; Discovery": [{"indicator_id": "76", "indicator_name": "Academic Reputation", "rank": "12", "score": "99.6"}, {"indicator_id": "73", "indicator_name": "Citations per Faculty", "rank": "417", "score": "31.7"}], "Learning Experience": [{"indicator_id": "36", "indicator_name": "Faculty Student Ratio", "rank": "16", "score": "100"}], "Employability": [{"indicator_id": "77", "indicator_name": "Employer Reputation", "rank": "15", "score": "98.8"}, {"indicator_id": "3819456", "indicator_name": "Employment Outcomes", "rank": "9", "score": "99.9"}], "Global Engagement": [{"indicator_id": "14", "indicator_name": "International Student Ratio", "rank": "79", "score": "97"}, {"indicator_id": "15", "indicator_name": "International Research Network", "rank": "19", "score": "98.5"}, {"indicator_id": "18", "indicator_name": "International Faculty Ratio", "rank": "413", "score": "41.5"}], "Sustainability": [{"indicator_id": "3897497", "indicator_name": "Sustainability Score", "rank": "=211", "score": "71.8"}]}</t>
        </is>
      </c>
      <c r="AQ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6">
      <c r="A36" t="n">
        <v>35</v>
      </c>
      <c r="B36" t="n">
        <v>82</v>
      </c>
      <c r="C36" t="inlineStr">
        <is>
          <t>The University of Manchester</t>
        </is>
      </c>
      <c r="D36" t="inlineStr">
        <is>
          <t>Manchester, United Kingdom</t>
        </is>
      </c>
      <c r="E36" t="inlineStr">
        <is>
          <t>United Kingdom</t>
        </is>
      </c>
      <c r="F36" t="inlineStr">
        <is>
          <t>Manchester</t>
        </is>
      </c>
      <c r="G36" t="inlineStr">
        <is>
          <t>Europe</t>
        </is>
      </c>
      <c r="H36" t="inlineStr">
        <is>
          <t>https://www.topuniversities.com/sites/default/files/the-university-of-manchester_389_medium.jpg</t>
        </is>
      </c>
      <c r="I36" t="inlineStr">
        <is>
          <t>/universities/university-manchester</t>
        </is>
      </c>
      <c r="J36" t="inlineStr">
        <is>
          <t>3995666</t>
        </is>
      </c>
      <c r="K36" t="inlineStr">
        <is>
          <t>294871</t>
        </is>
      </c>
      <c r="L36" t="inlineStr">
        <is>
          <t>389</t>
        </is>
      </c>
      <c r="M36" t="n">
        <v>0</v>
      </c>
      <c r="N36">
        <f>34</f>
        <v/>
      </c>
      <c r="O36" t="inlineStr"/>
      <c r="P36" t="b">
        <v>0</v>
      </c>
      <c r="Q36" t="b">
        <v>0</v>
      </c>
      <c r="R36" t="n">
        <v>0</v>
      </c>
      <c r="S36" t="inlineStr">
        <is>
          <t>33</t>
        </is>
      </c>
      <c r="T36" t="n">
        <v>95.59999999999999</v>
      </c>
      <c r="U36" t="inlineStr">
        <is>
          <t>307</t>
        </is>
      </c>
      <c r="V36" t="n">
        <v>45.1</v>
      </c>
      <c r="W36" t="inlineStr">
        <is>
          <t>297</t>
        </is>
      </c>
      <c r="X36" t="n">
        <v>51.3</v>
      </c>
      <c r="Y36" t="inlineStr">
        <is>
          <t>20</t>
        </is>
      </c>
      <c r="Z36" t="n">
        <v>98.09999999999999</v>
      </c>
      <c r="AA36" t="inlineStr">
        <is>
          <t>90</t>
        </is>
      </c>
      <c r="AB36" t="n">
        <v>87.59999999999999</v>
      </c>
      <c r="AC36" t="inlineStr">
        <is>
          <t>55</t>
        </is>
      </c>
      <c r="AD36" t="n">
        <v>99.2</v>
      </c>
      <c r="AE36" t="inlineStr">
        <is>
          <t>12</t>
        </is>
      </c>
      <c r="AF36" t="n">
        <v>99.2</v>
      </c>
      <c r="AG36" t="inlineStr">
        <is>
          <t>169</t>
        </is>
      </c>
      <c r="AH36" t="n">
        <v>93.09999999999999</v>
      </c>
      <c r="AI36" t="inlineStr">
        <is>
          <t>3</t>
        </is>
      </c>
      <c r="AJ36" t="n">
        <v>99.8</v>
      </c>
      <c r="AK36" t="inlineStr"/>
      <c r="AL36" t="inlineStr"/>
      <c r="AM36" t="inlineStr"/>
      <c r="AN36" t="inlineStr"/>
      <c r="AO36" t="inlineStr"/>
      <c r="AP36" t="inlineStr">
        <is>
          <t>{"Research &amp; Discovery": [{"indicator_id": "76", "indicator_name": "Academic Reputation", "rank": "33", "score": "95.6"}, {"indicator_id": "73", "indicator_name": "Citations per Faculty", "rank": "307", "score": "45.1"}], "Learning Experience": [{"indicator_id": "36", "indicator_name": "Faculty Student Ratio", "rank": "297", "score": "51.3"}], "Employability": [{"indicator_id": "77", "indicator_name": "Employer Reputation", "rank": "20", "score": "98.1"}, {"indicator_id": "3819456", "indicator_name": "Employment Outcomes", "rank": "90", "score": "87.6"}], "Global Engagement": [{"indicator_id": "14", "indicator_name": "International Student Ratio", "rank": "55", "score": "99.2"}, {"indicator_id": "15", "indicator_name": "International Research Network", "rank": "12", "score": "99.2"}, {"indicator_id": "18", "indicator_name": "International Faculty Ratio", "rank": "169", "score": "93.1"}], "Sustainability": [{"indicator_id": "3897497", "indicator_name": "Sustainability Score", "rank": "3", "score": "99.8"}]}</t>
        </is>
      </c>
      <c r="AQ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7">
      <c r="A37" t="n">
        <v>36</v>
      </c>
      <c r="B37" t="n">
        <v>81.3</v>
      </c>
      <c r="C37" t="inlineStr">
        <is>
          <t>The Chinese University of Hong Kong (CUHK)</t>
        </is>
      </c>
      <c r="D37" t="inlineStr">
        <is>
          <t>Hong Kong, Hong Kong SAR</t>
        </is>
      </c>
      <c r="E37" t="inlineStr">
        <is>
          <t>Hong Kong SAR</t>
        </is>
      </c>
      <c r="F37" t="inlineStr">
        <is>
          <t>Hong Kong</t>
        </is>
      </c>
      <c r="G37" t="inlineStr">
        <is>
          <t>Asia</t>
        </is>
      </c>
      <c r="H37" t="inlineStr">
        <is>
          <t>https://www.topuniversities.com/sites/default/files/230719090304am589775CUHK-acronym-logo-thumb-200x200%20%281%29.jpg</t>
        </is>
      </c>
      <c r="I37" t="inlineStr">
        <is>
          <t>/universities/chinese-university-hong-kong-cuhk</t>
        </is>
      </c>
      <c r="J37" t="inlineStr">
        <is>
          <t>3995684</t>
        </is>
      </c>
      <c r="K37" t="inlineStr">
        <is>
          <t>3923723</t>
        </is>
      </c>
      <c r="L37" t="inlineStr">
        <is>
          <t>123</t>
        </is>
      </c>
      <c r="M37" t="n">
        <v>1</v>
      </c>
      <c r="N37" t="inlineStr">
        <is>
          <t>36</t>
        </is>
      </c>
      <c r="O37" t="inlineStr"/>
      <c r="P37" t="b">
        <v>0</v>
      </c>
      <c r="Q37" t="b">
        <v>0</v>
      </c>
      <c r="R37" t="n">
        <v>0</v>
      </c>
      <c r="S37" t="inlineStr">
        <is>
          <t>51</t>
        </is>
      </c>
      <c r="T37" t="n">
        <v>86.7</v>
      </c>
      <c r="U37" t="inlineStr">
        <is>
          <t>64</t>
        </is>
      </c>
      <c r="V37" t="n">
        <v>92.90000000000001</v>
      </c>
      <c r="W37" t="inlineStr">
        <is>
          <t>212</t>
        </is>
      </c>
      <c r="X37" t="n">
        <v>64.2</v>
      </c>
      <c r="Y37" t="inlineStr">
        <is>
          <t>159</t>
        </is>
      </c>
      <c r="Z37" t="n">
        <v>53.3</v>
      </c>
      <c r="AA37" t="inlineStr">
        <is>
          <t>82</t>
        </is>
      </c>
      <c r="AB37" t="n">
        <v>89</v>
      </c>
      <c r="AC37" t="inlineStr">
        <is>
          <t>137</t>
        </is>
      </c>
      <c r="AD37" t="n">
        <v>87.5</v>
      </c>
      <c r="AE37" t="inlineStr">
        <is>
          <t>419</t>
        </is>
      </c>
      <c r="AF37" t="n">
        <v>74.2</v>
      </c>
      <c r="AG37" t="inlineStr">
        <is>
          <t>58</t>
        </is>
      </c>
      <c r="AH37" t="n">
        <v>100</v>
      </c>
      <c r="AI37">
        <f>114</f>
        <v/>
      </c>
      <c r="AJ37" t="n">
        <v>86.7</v>
      </c>
      <c r="AK37" t="inlineStr"/>
      <c r="AL37" t="inlineStr"/>
      <c r="AM37" t="inlineStr"/>
      <c r="AN37" t="inlineStr"/>
      <c r="AO37" t="inlineStr"/>
      <c r="AP37" t="inlineStr">
        <is>
          <t>{"Research &amp; Discovery": [{"indicator_id": "76", "indicator_name": "Academic Reputation", "rank": "51", "score": "86.7"}, {"indicator_id": "73", "indicator_name": "Citations per Faculty", "rank": "64", "score": "92.9"}], "Learning Experience": [{"indicator_id": "36", "indicator_name": "Faculty Student Ratio", "rank": "212", "score": "64.2"}], "Employability": [{"indicator_id": "77", "indicator_name": "Employer Reputation", "rank": "159", "score": "53.3"}, {"indicator_id": "3819456", "indicator_name": "Employment Outcomes", "rank": "82", "score": "89"}], "Global Engagement": [{"indicator_id": "14", "indicator_name": "International Student Ratio", "rank": "137", "score": "87.5"}, {"indicator_id": "15", "indicator_name": "International Research Network", "rank": "419", "score": "74.2"}, {"indicator_id": "18", "indicator_name": "International Faculty Ratio", "rank": "58", "score": "100"}], "Sustainability": [{"indicator_id": "3897497", "indicator_name": "Sustainability Score", "rank": "=114", "score": "86.7"}]}</t>
        </is>
      </c>
      <c r="AQ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8">
      <c r="A38" t="n">
        <v>37</v>
      </c>
      <c r="B38" t="n">
        <v>81.2</v>
      </c>
      <c r="C38" t="inlineStr">
        <is>
          <t>Monash University</t>
        </is>
      </c>
      <c r="D38" t="inlineStr">
        <is>
          <t>Melbourne, Australia</t>
        </is>
      </c>
      <c r="E38" t="inlineStr">
        <is>
          <t>Australia</t>
        </is>
      </c>
      <c r="F38" t="inlineStr">
        <is>
          <t>Melbourne</t>
        </is>
      </c>
      <c r="G38" t="inlineStr">
        <is>
          <t>Oceania</t>
        </is>
      </c>
      <c r="H38" t="inlineStr">
        <is>
          <t>https://www.topuniversities.com/sites/default/files/monash-university_412_medium.jpg</t>
        </is>
      </c>
      <c r="I38" t="inlineStr">
        <is>
          <t>/universities/monash-university</t>
        </is>
      </c>
      <c r="J38" t="inlineStr">
        <is>
          <t>3995680</t>
        </is>
      </c>
      <c r="K38" t="inlineStr">
        <is>
          <t>294848</t>
        </is>
      </c>
      <c r="L38" t="inlineStr">
        <is>
          <t>412</t>
        </is>
      </c>
      <c r="M38" t="n">
        <v>0</v>
      </c>
      <c r="N38" t="inlineStr">
        <is>
          <t>37</t>
        </is>
      </c>
      <c r="O38" t="inlineStr"/>
      <c r="P38" t="b">
        <v>0</v>
      </c>
      <c r="Q38" t="b">
        <v>0</v>
      </c>
      <c r="R38" t="n">
        <v>0</v>
      </c>
      <c r="S38" t="inlineStr">
        <is>
          <t>47</t>
        </is>
      </c>
      <c r="T38" t="n">
        <v>89.2</v>
      </c>
      <c r="U38" t="inlineStr">
        <is>
          <t>84</t>
        </is>
      </c>
      <c r="V38" t="n">
        <v>87.59999999999999</v>
      </c>
      <c r="W38" t="inlineStr">
        <is>
          <t>701+</t>
        </is>
      </c>
      <c r="X38" t="n">
        <v>9.4</v>
      </c>
      <c r="Y38" t="inlineStr">
        <is>
          <t>78</t>
        </is>
      </c>
      <c r="Z38" t="n">
        <v>79.59999999999999</v>
      </c>
      <c r="AA38" t="inlineStr">
        <is>
          <t>126</t>
        </is>
      </c>
      <c r="AB38" t="n">
        <v>79.40000000000001</v>
      </c>
      <c r="AC38" t="inlineStr">
        <is>
          <t>24</t>
        </is>
      </c>
      <c r="AD38" t="n">
        <v>100</v>
      </c>
      <c r="AE38" t="inlineStr">
        <is>
          <t>81</t>
        </is>
      </c>
      <c r="AF38" t="n">
        <v>94.8</v>
      </c>
      <c r="AG38" t="inlineStr">
        <is>
          <t>59</t>
        </is>
      </c>
      <c r="AH38" t="n">
        <v>100</v>
      </c>
      <c r="AI38" t="inlineStr">
        <is>
          <t>23</t>
        </is>
      </c>
      <c r="AJ38" t="n">
        <v>98.2</v>
      </c>
      <c r="AK38" t="inlineStr"/>
      <c r="AL38" t="inlineStr"/>
      <c r="AM38" t="inlineStr"/>
      <c r="AN38" t="inlineStr"/>
      <c r="AO38" t="inlineStr"/>
      <c r="AP38" t="inlineStr">
        <is>
          <t>{"Research &amp; Discovery": [{"indicator_id": "76", "indicator_name": "Academic Reputation", "rank": "47", "score": "89.2"}, {"indicator_id": "73", "indicator_name": "Citations per Faculty", "rank": "84", "score": "87.6"}], "Learning Experience": [{"indicator_id": "36", "indicator_name": "Faculty Student Ratio", "rank": "701+", "score": "9.4"}], "Employability": [{"indicator_id": "77", "indicator_name": "Employer Reputation", "rank": "78", "score": "79.6"}, {"indicator_id": "3819456", "indicator_name": "Employment Outcomes", "rank": "126", "score": "79.4"}], "Global Engagement": [{"indicator_id": "14", "indicator_name": "International Student Ratio", "rank": "24", "score": "100"}, {"indicator_id": "15", "indicator_name": "International Research Network", "rank": "81", "score": "94.8"}, {"indicator_id": "18", "indicator_name": "International Faculty Ratio", "rank": "59", "score": "100"}], "Sustainability": [{"indicator_id": "3897497", "indicator_name": "Sustainability Score", "rank": "23", "score": "98.2"}]}</t>
        </is>
      </c>
      <c r="AQ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9">
      <c r="A39" t="n">
        <v>38</v>
      </c>
      <c r="B39" t="n">
        <v>81</v>
      </c>
      <c r="C39" t="inlineStr">
        <is>
          <t>University of British Columbia</t>
        </is>
      </c>
      <c r="D39" t="inlineStr">
        <is>
          <t>Vancouver, Canada</t>
        </is>
      </c>
      <c r="E39" t="inlineStr">
        <is>
          <t>Canada</t>
        </is>
      </c>
      <c r="F39" t="inlineStr">
        <is>
          <t>Vancouver</t>
        </is>
      </c>
      <c r="G39" t="inlineStr">
        <is>
          <t>North America</t>
        </is>
      </c>
      <c r="H39" t="inlineStr">
        <is>
          <t>https://www.topuniversities.com/sites/default/files/university-of-british-columbia_70_medium.jpg</t>
        </is>
      </c>
      <c r="I39" t="inlineStr">
        <is>
          <t>/universities/university-british-columbia</t>
        </is>
      </c>
      <c r="J39" t="inlineStr">
        <is>
          <t>3995656</t>
        </is>
      </c>
      <c r="K39" t="inlineStr">
        <is>
          <t>294586</t>
        </is>
      </c>
      <c r="L39" t="inlineStr">
        <is>
          <t>70</t>
        </is>
      </c>
      <c r="M39" t="n">
        <v>0</v>
      </c>
      <c r="N39" t="inlineStr">
        <is>
          <t>38</t>
        </is>
      </c>
      <c r="O39" t="inlineStr"/>
      <c r="P39" t="b">
        <v>0</v>
      </c>
      <c r="Q39" t="b">
        <v>0</v>
      </c>
      <c r="R39" t="n">
        <v>0</v>
      </c>
      <c r="S39" t="inlineStr">
        <is>
          <t>23</t>
        </is>
      </c>
      <c r="T39" t="n">
        <v>98.3</v>
      </c>
      <c r="U39" t="inlineStr">
        <is>
          <t>214</t>
        </is>
      </c>
      <c r="V39" t="n">
        <v>57.7</v>
      </c>
      <c r="W39" t="inlineStr">
        <is>
          <t>459</t>
        </is>
      </c>
      <c r="X39" t="n">
        <v>34.5</v>
      </c>
      <c r="Y39" t="inlineStr">
        <is>
          <t>36</t>
        </is>
      </c>
      <c r="Z39" t="n">
        <v>94.3</v>
      </c>
      <c r="AA39" t="inlineStr">
        <is>
          <t>141</t>
        </is>
      </c>
      <c r="AB39" t="n">
        <v>74.59999999999999</v>
      </c>
      <c r="AC39" t="inlineStr">
        <is>
          <t>200</t>
        </is>
      </c>
      <c r="AD39" t="n">
        <v>72.8</v>
      </c>
      <c r="AE39" t="inlineStr">
        <is>
          <t>53</t>
        </is>
      </c>
      <c r="AF39" t="n">
        <v>96.2</v>
      </c>
      <c r="AG39" t="inlineStr">
        <is>
          <t>142</t>
        </is>
      </c>
      <c r="AH39" t="n">
        <v>95.5</v>
      </c>
      <c r="AI39" t="inlineStr">
        <is>
          <t>4</t>
        </is>
      </c>
      <c r="AJ39" t="n">
        <v>99.8</v>
      </c>
      <c r="AK39" t="inlineStr"/>
      <c r="AL39" t="inlineStr"/>
      <c r="AM39" t="inlineStr"/>
      <c r="AN39" t="inlineStr"/>
      <c r="AO39" t="inlineStr"/>
      <c r="AP39" t="inlineStr">
        <is>
          <t>{"Research &amp; Discovery": [{"indicator_id": "76", "indicator_name": "Academic Reputation", "rank": "23", "score": "98.3"}, {"indicator_id": "73", "indicator_name": "Citations per Faculty", "rank": "214", "score": "57.7"}], "Learning Experience": [{"indicator_id": "36", "indicator_name": "Faculty Student Ratio", "rank": "459", "score": "34.5"}], "Employability": [{"indicator_id": "77", "indicator_name": "Employer Reputation", "rank": "36", "score": "94.3"}, {"indicator_id": "3819456", "indicator_name": "Employment Outcomes", "rank": "141", "score": "74.6"}], "Global Engagement": [{"indicator_id": "14", "indicator_name": "International Student Ratio", "rank": "200", "score": "72.8"}, {"indicator_id": "15", "indicator_name": "International Research Network", "rank": "53", "score": "96.2"}, {"indicator_id": "18", "indicator_name": "International Faculty Ratio", "rank": "142", "score": "95.5"}], "Sustainability": [{"indicator_id": "3897497", "indicator_name": "Sustainability Score", "rank": "4", "score": "99.8"}]}</t>
        </is>
      </c>
      <c r="AQ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0">
      <c r="A40" t="n">
        <v>39</v>
      </c>
      <c r="B40" t="n">
        <v>80.3</v>
      </c>
      <c r="C40" t="inlineStr">
        <is>
          <t>Fudan University</t>
        </is>
      </c>
      <c r="D40" t="inlineStr">
        <is>
          <t>Shanghai, China (Mainland)</t>
        </is>
      </c>
      <c r="E40" t="inlineStr">
        <is>
          <t>China (Mainland)</t>
        </is>
      </c>
      <c r="F40" t="inlineStr">
        <is>
          <t>Shanghai</t>
        </is>
      </c>
      <c r="G40" t="inlineStr">
        <is>
          <t>Asia</t>
        </is>
      </c>
      <c r="H40" t="inlineStr">
        <is>
          <t>https://www.topuniversities.com/sites/default/files/fudan-university_218_medium.jpg</t>
        </is>
      </c>
      <c r="I40" t="inlineStr">
        <is>
          <t>/universities/fudan-university</t>
        </is>
      </c>
      <c r="J40" t="inlineStr">
        <is>
          <t>3995687</t>
        </is>
      </c>
      <c r="K40" t="inlineStr">
        <is>
          <t>294367</t>
        </is>
      </c>
      <c r="L40" t="inlineStr">
        <is>
          <t>218</t>
        </is>
      </c>
      <c r="M40" t="n">
        <v>0</v>
      </c>
      <c r="N40" t="inlineStr">
        <is>
          <t>39</t>
        </is>
      </c>
      <c r="O40" t="inlineStr"/>
      <c r="P40" t="b">
        <v>0</v>
      </c>
      <c r="Q40" t="b">
        <v>0</v>
      </c>
      <c r="R40" t="n">
        <v>0</v>
      </c>
      <c r="S40" t="inlineStr">
        <is>
          <t>54</t>
        </is>
      </c>
      <c r="T40" t="n">
        <v>85.7</v>
      </c>
      <c r="U40" t="inlineStr">
        <is>
          <t>107</t>
        </is>
      </c>
      <c r="V40" t="n">
        <v>80.7</v>
      </c>
      <c r="W40" t="inlineStr">
        <is>
          <t>140</t>
        </is>
      </c>
      <c r="X40" t="n">
        <v>79.7</v>
      </c>
      <c r="Y40" t="inlineStr">
        <is>
          <t>55</t>
        </is>
      </c>
      <c r="Z40" t="n">
        <v>87.8</v>
      </c>
      <c r="AA40" t="inlineStr">
        <is>
          <t>183</t>
        </is>
      </c>
      <c r="AB40" t="n">
        <v>64.40000000000001</v>
      </c>
      <c r="AC40" t="inlineStr">
        <is>
          <t>390</t>
        </is>
      </c>
      <c r="AD40" t="n">
        <v>35.1</v>
      </c>
      <c r="AE40" t="inlineStr">
        <is>
          <t>519</t>
        </is>
      </c>
      <c r="AF40" t="n">
        <v>67.2</v>
      </c>
      <c r="AG40" t="inlineStr">
        <is>
          <t>201</t>
        </is>
      </c>
      <c r="AH40" t="n">
        <v>88.40000000000001</v>
      </c>
      <c r="AI40" t="inlineStr">
        <is>
          <t>142</t>
        </is>
      </c>
      <c r="AJ40" t="n">
        <v>82.7</v>
      </c>
      <c r="AK40" t="inlineStr"/>
      <c r="AL40" t="inlineStr"/>
      <c r="AM40" t="inlineStr"/>
      <c r="AN40" t="inlineStr"/>
      <c r="AO40" t="inlineStr"/>
      <c r="AP40" t="inlineStr">
        <is>
          <t>{"Research &amp; Discovery": [{"indicator_id": "76", "indicator_name": "Academic Reputation", "rank": "54", "score": "85.7"}, {"indicator_id": "73", "indicator_name": "Citations per Faculty", "rank": "107", "score": "80.7"}], "Learning Experience": [{"indicator_id": "36", "indicator_name": "Faculty Student Ratio", "rank": "140", "score": "79.7"}], "Employability": [{"indicator_id": "77", "indicator_name": "Employer Reputation", "rank": "55", "score": "87.8"}, {"indicator_id": "3819456", "indicator_name": "Employment Outcomes", "rank": "183", "score": "64.4"}], "Global Engagement": [{"indicator_id": "14", "indicator_name": "International Student Ratio", "rank": "390", "score": "35.1"}, {"indicator_id": "15", "indicator_name": "International Research Network", "rank": "519", "score": "67.2"}, {"indicator_id": "18", "indicator_name": "International Faculty Ratio", "rank": "201", "score": "88.4"}], "Sustainability": [{"indicator_id": "3897497", "indicator_name": "Sustainability Score", "rank": "142", "score": "82.7"}]}</t>
        </is>
      </c>
      <c r="AQ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1">
      <c r="A41" t="n">
        <v>40</v>
      </c>
      <c r="B41" t="n">
        <v>80.2</v>
      </c>
      <c r="C41" t="inlineStr">
        <is>
          <t>King's College London</t>
        </is>
      </c>
      <c r="D41" t="inlineStr">
        <is>
          <t>London, United Kingdom</t>
        </is>
      </c>
      <c r="E41" t="inlineStr">
        <is>
          <t>United Kingdom</t>
        </is>
      </c>
      <c r="F41" t="inlineStr">
        <is>
          <t>London</t>
        </is>
      </c>
      <c r="G41" t="inlineStr">
        <is>
          <t>Europe</t>
        </is>
      </c>
      <c r="H41" t="inlineStr">
        <is>
          <t>https://www.topuniversities.com/sites/default/files/231024034600pm558869KCL-box-red-485-rgb-90x90.jpg</t>
        </is>
      </c>
      <c r="I41" t="inlineStr">
        <is>
          <t>/universities/kings-college-london</t>
        </is>
      </c>
      <c r="J41" t="inlineStr">
        <is>
          <t>3995677</t>
        </is>
      </c>
      <c r="K41" t="inlineStr">
        <is>
          <t>294029</t>
        </is>
      </c>
      <c r="L41" t="inlineStr">
        <is>
          <t>357</t>
        </is>
      </c>
      <c r="M41" t="n">
        <v>0</v>
      </c>
      <c r="N41">
        <f>40</f>
        <v/>
      </c>
      <c r="O41" t="inlineStr"/>
      <c r="P41" t="b">
        <v>0</v>
      </c>
      <c r="Q41" t="b">
        <v>0</v>
      </c>
      <c r="R41" t="n">
        <v>0</v>
      </c>
      <c r="S41" t="inlineStr">
        <is>
          <t>44</t>
        </is>
      </c>
      <c r="T41" t="n">
        <v>90.3</v>
      </c>
      <c r="U41" t="inlineStr">
        <is>
          <t>238</t>
        </is>
      </c>
      <c r="V41" t="n">
        <v>53.6</v>
      </c>
      <c r="W41" t="inlineStr">
        <is>
          <t>210</t>
        </is>
      </c>
      <c r="X41" t="n">
        <v>64.3</v>
      </c>
      <c r="Y41" t="inlineStr">
        <is>
          <t>64</t>
        </is>
      </c>
      <c r="Z41" t="n">
        <v>85.7</v>
      </c>
      <c r="AA41" t="inlineStr">
        <is>
          <t>205</t>
        </is>
      </c>
      <c r="AB41" t="n">
        <v>59.8</v>
      </c>
      <c r="AC41" t="inlineStr">
        <is>
          <t>47</t>
        </is>
      </c>
      <c r="AD41" t="n">
        <v>99.5</v>
      </c>
      <c r="AE41" t="inlineStr">
        <is>
          <t>17</t>
        </is>
      </c>
      <c r="AF41" t="n">
        <v>98.59999999999999</v>
      </c>
      <c r="AG41" t="inlineStr">
        <is>
          <t>103</t>
        </is>
      </c>
      <c r="AH41" t="n">
        <v>99.09999999999999</v>
      </c>
      <c r="AI41">
        <f>44</f>
        <v/>
      </c>
      <c r="AJ41" t="n">
        <v>96.2</v>
      </c>
      <c r="AK41" t="inlineStr"/>
      <c r="AL41" t="inlineStr"/>
      <c r="AM41" t="inlineStr"/>
      <c r="AN41" t="inlineStr"/>
      <c r="AO41" t="inlineStr"/>
      <c r="AP41" t="inlineStr">
        <is>
          <t>{"Research &amp; Discovery": [{"indicator_id": "76", "indicator_name": "Academic Reputation", "rank": "44", "score": "90.3"}, {"indicator_id": "73", "indicator_name": "Citations per Faculty", "rank": "238", "score": "53.6"}], "Learning Experience": [{"indicator_id": "36", "indicator_name": "Faculty Student Ratio", "rank": "210", "score": "64.3"}], "Employability": [{"indicator_id": "77", "indicator_name": "Employer Reputation", "rank": "64", "score": "85.7"}, {"indicator_id": "3819456", "indicator_name": "Employment Outcomes", "rank": "205", "score": "59.8"}], "Global Engagement": [{"indicator_id": "14", "indicator_name": "International Student Ratio", "rank": "47", "score": "99.5"}, {"indicator_id": "15", "indicator_name": "International Research Network", "rank": "17", "score": "98.6"}, {"indicator_id": "18", "indicator_name": "International Faculty Ratio", "rank": "103", "score": "99.1"}], "Sustainability": [{"indicator_id": "3897497", "indicator_name": "Sustainability Score", "rank": "=44", "score": "96.2"}]}</t>
        </is>
      </c>
      <c r="AQ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2">
      <c r="A42" t="n">
        <v>41</v>
      </c>
      <c r="B42" t="n">
        <v>80.2</v>
      </c>
      <c r="C42" t="inlineStr">
        <is>
          <t>The University of Queensland</t>
        </is>
      </c>
      <c r="D42" t="inlineStr">
        <is>
          <t>Brisbane City, Australia</t>
        </is>
      </c>
      <c r="E42" t="inlineStr">
        <is>
          <t>Australia</t>
        </is>
      </c>
      <c r="F42" t="inlineStr">
        <is>
          <t>Brisbane City</t>
        </is>
      </c>
      <c r="G42" t="inlineStr">
        <is>
          <t>Oceania</t>
        </is>
      </c>
      <c r="H42" t="inlineStr">
        <is>
          <t>https://www.topuniversities.com/sites/default/files/210824044126am970441uq-logo-90x90.jpg</t>
        </is>
      </c>
      <c r="I42" t="inlineStr">
        <is>
          <t>/universities/university-queensland</t>
        </is>
      </c>
      <c r="J42" t="inlineStr">
        <is>
          <t>3995683</t>
        </is>
      </c>
      <c r="K42" t="inlineStr">
        <is>
          <t>297460</t>
        </is>
      </c>
      <c r="L42" t="inlineStr">
        <is>
          <t>515</t>
        </is>
      </c>
      <c r="M42" t="n">
        <v>1</v>
      </c>
      <c r="N42">
        <f>40</f>
        <v/>
      </c>
      <c r="O42" t="inlineStr"/>
      <c r="P42" t="b">
        <v>0</v>
      </c>
      <c r="Q42" t="b">
        <v>0</v>
      </c>
      <c r="R42" t="n">
        <v>0</v>
      </c>
      <c r="S42" t="inlineStr">
        <is>
          <t>50</t>
        </is>
      </c>
      <c r="T42" t="n">
        <v>86.7</v>
      </c>
      <c r="U42" t="inlineStr">
        <is>
          <t>75</t>
        </is>
      </c>
      <c r="V42" t="n">
        <v>90.2</v>
      </c>
      <c r="W42" t="inlineStr">
        <is>
          <t>653</t>
        </is>
      </c>
      <c r="X42" t="n">
        <v>21.2</v>
      </c>
      <c r="Y42" t="inlineStr">
        <is>
          <t>89</t>
        </is>
      </c>
      <c r="Z42" t="n">
        <v>74</v>
      </c>
      <c r="AA42" t="inlineStr">
        <is>
          <t>214</t>
        </is>
      </c>
      <c r="AB42" t="n">
        <v>56.7</v>
      </c>
      <c r="AC42" t="inlineStr">
        <is>
          <t>23</t>
        </is>
      </c>
      <c r="AD42" t="n">
        <v>100</v>
      </c>
      <c r="AE42" t="inlineStr">
        <is>
          <t>47</t>
        </is>
      </c>
      <c r="AF42" t="n">
        <v>96.7</v>
      </c>
      <c r="AG42" t="inlineStr">
        <is>
          <t>54</t>
        </is>
      </c>
      <c r="AH42" t="n">
        <v>100</v>
      </c>
      <c r="AI42" t="inlineStr">
        <is>
          <t>36</t>
        </is>
      </c>
      <c r="AJ42" t="n">
        <v>96.7</v>
      </c>
      <c r="AK42" t="inlineStr"/>
      <c r="AL42" t="inlineStr"/>
      <c r="AM42" t="inlineStr"/>
      <c r="AN42" t="inlineStr"/>
      <c r="AO42" t="inlineStr"/>
      <c r="AP42" t="inlineStr">
        <is>
          <t>{"Research &amp; Discovery": [{"indicator_id": "76", "indicator_name": "Academic Reputation", "rank": "50", "score": "86.7"}, {"indicator_id": "73", "indicator_name": "Citations per Faculty", "rank": "75", "score": "90.2"}], "Learning Experience": [{"indicator_id": "36", "indicator_name": "Faculty Student Ratio", "rank": "653", "score": "21.2"}], "Employability": [{"indicator_id": "77", "indicator_name": "Employer Reputation", "rank": "89", "score": "74"}, {"indicator_id": "3819456", "indicator_name": "Employment Outcomes", "rank": "214", "score": "56.7"}], "Global Engagement": [{"indicator_id": "14", "indicator_name": "International Student Ratio", "rank": "23", "score": "100"}, {"indicator_id": "15", "indicator_name": "International Research Network", "rank": "47", "score": "96.7"}, {"indicator_id": "18", "indicator_name": "International Faculty Ratio", "rank": "54", "score": "100"}], "Sustainability": [{"indicator_id": "3897497", "indicator_name": "Sustainability Score", "rank": "36", "score": "96.7"}]}</t>
        </is>
      </c>
      <c r="AQ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3">
      <c r="A43" t="n">
        <v>42</v>
      </c>
      <c r="B43" t="n">
        <v>79.8</v>
      </c>
      <c r="C43" t="inlineStr">
        <is>
          <t>University of California, Los Angeles (UCLA)</t>
        </is>
      </c>
      <c r="D43" t="inlineStr">
        <is>
          <t>Los Angeles, United States</t>
        </is>
      </c>
      <c r="E43" t="inlineStr">
        <is>
          <t>United States</t>
        </is>
      </c>
      <c r="F43" t="inlineStr">
        <is>
          <t>Los Angeles</t>
        </is>
      </c>
      <c r="G43" t="inlineStr">
        <is>
          <t>North America</t>
        </is>
      </c>
      <c r="H43" t="inlineStr">
        <is>
          <t>https://www.topuniversities.com/sites/default/files/university-of-california-los-angeles-ucla_87_medium.jpg</t>
        </is>
      </c>
      <c r="I43" t="inlineStr">
        <is>
          <t>/universities/university-california-los-angeles-ucla</t>
        </is>
      </c>
      <c r="J43" t="inlineStr">
        <is>
          <t>3995641</t>
        </is>
      </c>
      <c r="K43" t="inlineStr">
        <is>
          <t>294569</t>
        </is>
      </c>
      <c r="L43" t="inlineStr">
        <is>
          <t>87</t>
        </is>
      </c>
      <c r="M43" t="n">
        <v>0</v>
      </c>
      <c r="N43" t="inlineStr">
        <is>
          <t>42</t>
        </is>
      </c>
      <c r="O43" t="inlineStr"/>
      <c r="P43" t="b">
        <v>0</v>
      </c>
      <c r="Q43" t="b">
        <v>0</v>
      </c>
      <c r="R43" t="n">
        <v>0</v>
      </c>
      <c r="S43" t="inlineStr">
        <is>
          <t>8</t>
        </is>
      </c>
      <c r="T43" t="n">
        <v>100</v>
      </c>
      <c r="U43" t="inlineStr">
        <is>
          <t>137</t>
        </is>
      </c>
      <c r="V43" t="n">
        <v>74</v>
      </c>
      <c r="W43" t="inlineStr">
        <is>
          <t>448</t>
        </is>
      </c>
      <c r="X43" t="n">
        <v>35.4</v>
      </c>
      <c r="Y43" t="inlineStr">
        <is>
          <t>8</t>
        </is>
      </c>
      <c r="Z43" t="n">
        <v>99.8</v>
      </c>
      <c r="AA43" t="inlineStr">
        <is>
          <t>53</t>
        </is>
      </c>
      <c r="AB43" t="n">
        <v>94.7</v>
      </c>
      <c r="AC43" t="inlineStr">
        <is>
          <t>515</t>
        </is>
      </c>
      <c r="AD43" t="n">
        <v>22.3</v>
      </c>
      <c r="AE43" t="inlineStr">
        <is>
          <t>69</t>
        </is>
      </c>
      <c r="AF43" t="n">
        <v>95.5</v>
      </c>
      <c r="AG43" t="inlineStr">
        <is>
          <t>407</t>
        </is>
      </c>
      <c r="AH43" t="n">
        <v>42.2</v>
      </c>
      <c r="AI43">
        <f>232</f>
        <v/>
      </c>
      <c r="AJ43" t="n">
        <v>67.09999999999999</v>
      </c>
      <c r="AK43" t="inlineStr"/>
      <c r="AL43" t="inlineStr"/>
      <c r="AM43" t="inlineStr"/>
      <c r="AN43" t="inlineStr"/>
      <c r="AO43" t="inlineStr"/>
      <c r="AP43" t="inlineStr">
        <is>
          <t>{"Research &amp; Discovery": [{"indicator_id": "76", "indicator_name": "Academic Reputation", "rank": "8", "score": "100"}, {"indicator_id": "73", "indicator_name": "Citations per Faculty", "rank": "137", "score": "74"}], "Learning Experience": [{"indicator_id": "36", "indicator_name": "Faculty Student Ratio", "rank": "448", "score": "35.4"}], "Employability": [{"indicator_id": "77", "indicator_name": "Employer Reputation", "rank": "8", "score": "99.8"}, {"indicator_id": "3819456", "indicator_name": "Employment Outcomes", "rank": "53", "score": "94.7"}], "Global Engagement": [{"indicator_id": "14", "indicator_name": "International Student Ratio", "rank": "515", "score": "22.3"}, {"indicator_id": "15", "indicator_name": "International Research Network", "rank": "69", "score": "95.5"}, {"indicator_id": "18", "indicator_name": "International Faculty Ratio", "rank": "407", "score": "42.2"}], "Sustainability": [{"indicator_id": "3897497", "indicator_name": "Sustainability Score", "rank": "=232", "score": "67.1"}]}</t>
        </is>
      </c>
      <c r="AQ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4">
      <c r="A44" t="n">
        <v>43</v>
      </c>
      <c r="B44" t="n">
        <v>79.59999999999999</v>
      </c>
      <c r="C44" t="inlineStr">
        <is>
          <t>New York University (NYU)</t>
        </is>
      </c>
      <c r="D44" t="inlineStr">
        <is>
          <t>New York City, United States</t>
        </is>
      </c>
      <c r="E44" t="inlineStr">
        <is>
          <t>United States</t>
        </is>
      </c>
      <c r="F44" t="inlineStr">
        <is>
          <t>New York City</t>
        </is>
      </c>
      <c r="G44" t="inlineStr">
        <is>
          <t>North America</t>
        </is>
      </c>
      <c r="H44" t="inlineStr">
        <is>
          <t>https://www.topuniversities.com/sites/default/files/240530125524pm936168NYUShanghai-90x90.jpg</t>
        </is>
      </c>
      <c r="I44" t="inlineStr">
        <is>
          <t>/universities/new-york-university-nyu</t>
        </is>
      </c>
      <c r="J44" t="inlineStr">
        <is>
          <t>3995665</t>
        </is>
      </c>
      <c r="K44" t="inlineStr">
        <is>
          <t>294786</t>
        </is>
      </c>
      <c r="L44" t="inlineStr">
        <is>
          <t>448</t>
        </is>
      </c>
      <c r="M44" t="n">
        <v>0</v>
      </c>
      <c r="N44" t="inlineStr">
        <is>
          <t>43</t>
        </is>
      </c>
      <c r="O44" t="inlineStr"/>
      <c r="P44" t="b">
        <v>0</v>
      </c>
      <c r="Q44" t="b">
        <v>0</v>
      </c>
      <c r="R44" t="n">
        <v>0</v>
      </c>
      <c r="S44" t="inlineStr">
        <is>
          <t>32</t>
        </is>
      </c>
      <c r="T44" t="n">
        <v>96.3</v>
      </c>
      <c r="U44" t="inlineStr">
        <is>
          <t>453</t>
        </is>
      </c>
      <c r="V44" t="n">
        <v>28.6</v>
      </c>
      <c r="W44" t="inlineStr">
        <is>
          <t>83</t>
        </is>
      </c>
      <c r="X44" t="n">
        <v>90.5</v>
      </c>
      <c r="Y44" t="inlineStr">
        <is>
          <t>14</t>
        </is>
      </c>
      <c r="Z44" t="n">
        <v>98.8</v>
      </c>
      <c r="AA44" t="inlineStr">
        <is>
          <t>22</t>
        </is>
      </c>
      <c r="AB44" t="n">
        <v>98.40000000000001</v>
      </c>
      <c r="AC44" t="inlineStr">
        <is>
          <t>68</t>
        </is>
      </c>
      <c r="AD44" t="n">
        <v>98.09999999999999</v>
      </c>
      <c r="AE44" t="inlineStr">
        <is>
          <t>126</t>
        </is>
      </c>
      <c r="AF44" t="n">
        <v>92.59999999999999</v>
      </c>
      <c r="AG44" t="inlineStr">
        <is>
          <t>492</t>
        </is>
      </c>
      <c r="AH44" t="n">
        <v>30.2</v>
      </c>
      <c r="AI44">
        <f>55</f>
        <v/>
      </c>
      <c r="AJ44" t="n">
        <v>95.40000000000001</v>
      </c>
      <c r="AK44" t="inlineStr"/>
      <c r="AL44" t="inlineStr"/>
      <c r="AM44" t="inlineStr"/>
      <c r="AN44" t="inlineStr"/>
      <c r="AO44" t="inlineStr"/>
      <c r="AP44" t="inlineStr">
        <is>
          <t>{"Research &amp; Discovery": [{"indicator_id": "76", "indicator_name": "Academic Reputation", "rank": "32", "score": "96.3"}, {"indicator_id": "73", "indicator_name": "Citations per Faculty", "rank": "453", "score": "28.6"}], "Learning Experience": [{"indicator_id": "36", "indicator_name": "Faculty Student Ratio", "rank": "83", "score": "90.5"}], "Employability": [{"indicator_id": "77", "indicator_name": "Employer Reputation", "rank": "14", "score": "98.8"}, {"indicator_id": "3819456", "indicator_name": "Employment Outcomes", "rank": "22", "score": "98.4"}], "Global Engagement": [{"indicator_id": "14", "indicator_name": "International Student Ratio", "rank": "68", "score": "98.1"}, {"indicator_id": "15", "indicator_name": "International Research Network", "rank": "126", "score": "92.6"}, {"indicator_id": "18", "indicator_name": "International Faculty Ratio", "rank": "492", "score": "30.2"}], "Sustainability": [{"indicator_id": "3897497", "indicator_name": "Sustainability Score", "rank": "=55", "score": "95.4"}]}</t>
        </is>
      </c>
      <c r="AQ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5">
      <c r="A45" t="n">
        <v>44</v>
      </c>
      <c r="B45" t="n">
        <v>79</v>
      </c>
      <c r="C45" t="inlineStr">
        <is>
          <t>University of Michigan-Ann Arbor</t>
        </is>
      </c>
      <c r="D45" t="inlineStr">
        <is>
          <t>Ann Arbor, United States</t>
        </is>
      </c>
      <c r="E45" t="inlineStr">
        <is>
          <t>United States</t>
        </is>
      </c>
      <c r="F45" t="inlineStr">
        <is>
          <t>Ann Arbor</t>
        </is>
      </c>
      <c r="G45" t="inlineStr">
        <is>
          <t>North America</t>
        </is>
      </c>
      <c r="H45" t="inlineStr">
        <is>
          <t>https://www.topuniversities.com/sites/default/files/university-of-michigan_403_medium.jpg</t>
        </is>
      </c>
      <c r="I45" t="inlineStr">
        <is>
          <t>/universities/university-michigan-ann-arbor</t>
        </is>
      </c>
      <c r="J45" t="inlineStr">
        <is>
          <t>3995659</t>
        </is>
      </c>
      <c r="K45" t="inlineStr">
        <is>
          <t>294857</t>
        </is>
      </c>
      <c r="L45" t="inlineStr">
        <is>
          <t>403</t>
        </is>
      </c>
      <c r="M45" t="n">
        <v>0</v>
      </c>
      <c r="N45" t="inlineStr">
        <is>
          <t>44</t>
        </is>
      </c>
      <c r="O45" t="inlineStr"/>
      <c r="P45" t="b">
        <v>0</v>
      </c>
      <c r="Q45" t="b">
        <v>0</v>
      </c>
      <c r="R45" t="n">
        <v>0</v>
      </c>
      <c r="S45" t="inlineStr">
        <is>
          <t>26</t>
        </is>
      </c>
      <c r="T45" t="n">
        <v>97.90000000000001</v>
      </c>
      <c r="U45" t="inlineStr">
        <is>
          <t>284</t>
        </is>
      </c>
      <c r="V45" t="n">
        <v>47.6</v>
      </c>
      <c r="W45" t="inlineStr">
        <is>
          <t>133</t>
        </is>
      </c>
      <c r="X45" t="n">
        <v>80.3</v>
      </c>
      <c r="Y45" t="inlineStr">
        <is>
          <t>43</t>
        </is>
      </c>
      <c r="Z45" t="n">
        <v>92.09999999999999</v>
      </c>
      <c r="AA45" t="inlineStr">
        <is>
          <t>55</t>
        </is>
      </c>
      <c r="AB45" t="n">
        <v>94.5</v>
      </c>
      <c r="AC45" t="inlineStr">
        <is>
          <t>359</t>
        </is>
      </c>
      <c r="AD45" t="n">
        <v>39.2</v>
      </c>
      <c r="AE45" t="inlineStr">
        <is>
          <t>63</t>
        </is>
      </c>
      <c r="AF45" t="n">
        <v>95.8</v>
      </c>
      <c r="AG45" t="inlineStr">
        <is>
          <t>299</t>
        </is>
      </c>
      <c r="AH45" t="n">
        <v>65.5</v>
      </c>
      <c r="AI45">
        <f>254</f>
        <v/>
      </c>
      <c r="AJ45" t="n">
        <v>62.2</v>
      </c>
      <c r="AK45" t="inlineStr"/>
      <c r="AL45" t="inlineStr"/>
      <c r="AM45" t="inlineStr"/>
      <c r="AN45" t="inlineStr"/>
      <c r="AO45" t="inlineStr"/>
      <c r="AP45" t="inlineStr">
        <is>
          <t>{"Research &amp; Discovery": [{"indicator_id": "76", "indicator_name": "Academic Reputation", "rank": "26", "score": "97.9"}, {"indicator_id": "73", "indicator_name": "Citations per Faculty", "rank": "284", "score": "47.6"}], "Learning Experience": [{"indicator_id": "36", "indicator_name": "Faculty Student Ratio", "rank": "133", "score": "80.3"}], "Employability": [{"indicator_id": "77", "indicator_name": "Employer Reputation", "rank": "43", "score": "92.1"}, {"indicator_id": "3819456", "indicator_name": "Employment Outcomes", "rank": "55", "score": "94.5"}], "Global Engagement": [{"indicator_id": "14", "indicator_name": "International Student Ratio", "rank": "359", "score": "39.2"}, {"indicator_id": "15", "indicator_name": "International Research Network", "rank": "63", "score": "95.8"}, {"indicator_id": "18", "indicator_name": "International Faculty Ratio", "rank": "299", "score": "65.5"}], "Sustainability": [{"indicator_id": "3897497", "indicator_name": "Sustainability Score", "rank": "=254", "score": "62.2"}]}</t>
        </is>
      </c>
      <c r="AQ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6">
      <c r="A46" t="n">
        <v>45</v>
      </c>
      <c r="B46" t="n">
        <v>77.8</v>
      </c>
      <c r="C46" t="inlineStr">
        <is>
          <t>Shanghai Jiao Tong University</t>
        </is>
      </c>
      <c r="D46" t="inlineStr">
        <is>
          <t>Shanghai, China (Mainland)</t>
        </is>
      </c>
      <c r="E46" t="inlineStr">
        <is>
          <t>China (Mainland)</t>
        </is>
      </c>
      <c r="F46" t="inlineStr">
        <is>
          <t>Shanghai</t>
        </is>
      </c>
      <c r="G46" t="inlineStr">
        <is>
          <t>Asia</t>
        </is>
      </c>
      <c r="H46" t="inlineStr">
        <is>
          <t>https://www.topuniversities.com/sites/default/files/shanghai-jiao-tong-university_556_medium.jpg</t>
        </is>
      </c>
      <c r="I46" t="inlineStr">
        <is>
          <t>/universities/shanghai-jiao-tong-university</t>
        </is>
      </c>
      <c r="J46" t="inlineStr">
        <is>
          <t>3995690</t>
        </is>
      </c>
      <c r="K46" t="inlineStr">
        <is>
          <t>297378</t>
        </is>
      </c>
      <c r="L46" t="inlineStr">
        <is>
          <t>556</t>
        </is>
      </c>
      <c r="M46" t="n">
        <v>0</v>
      </c>
      <c r="N46" t="inlineStr">
        <is>
          <t>45</t>
        </is>
      </c>
      <c r="O46" t="inlineStr"/>
      <c r="P46" t="b">
        <v>0</v>
      </c>
      <c r="Q46" t="b">
        <v>0</v>
      </c>
      <c r="R46" t="n">
        <v>0</v>
      </c>
      <c r="S46" t="inlineStr">
        <is>
          <t>57</t>
        </is>
      </c>
      <c r="T46" t="n">
        <v>84</v>
      </c>
      <c r="U46" t="inlineStr">
        <is>
          <t>17</t>
        </is>
      </c>
      <c r="V46" t="n">
        <v>99.59999999999999</v>
      </c>
      <c r="W46" t="inlineStr">
        <is>
          <t>251</t>
        </is>
      </c>
      <c r="X46" t="n">
        <v>58.6</v>
      </c>
      <c r="Y46" t="inlineStr">
        <is>
          <t>62</t>
        </is>
      </c>
      <c r="Z46" t="n">
        <v>86.3</v>
      </c>
      <c r="AA46" t="inlineStr">
        <is>
          <t>144</t>
        </is>
      </c>
      <c r="AB46" t="n">
        <v>73.5</v>
      </c>
      <c r="AC46" t="inlineStr">
        <is>
          <t>553</t>
        </is>
      </c>
      <c r="AD46" t="n">
        <v>19.6</v>
      </c>
      <c r="AE46" t="inlineStr">
        <is>
          <t>424</t>
        </is>
      </c>
      <c r="AF46" t="n">
        <v>73.7</v>
      </c>
      <c r="AG46" t="inlineStr">
        <is>
          <t>558</t>
        </is>
      </c>
      <c r="AH46" t="n">
        <v>23.1</v>
      </c>
      <c r="AI46" t="inlineStr">
        <is>
          <t>154</t>
        </is>
      </c>
      <c r="AJ46" t="n">
        <v>80.3</v>
      </c>
      <c r="AK46" t="inlineStr"/>
      <c r="AL46" t="inlineStr"/>
      <c r="AM46" t="inlineStr"/>
      <c r="AN46" t="inlineStr"/>
      <c r="AO46" t="inlineStr"/>
      <c r="AP46" t="inlineStr">
        <is>
          <t>{"Research &amp; Discovery": [{"indicator_id": "76", "indicator_name": "Academic Reputation", "rank": "57", "score": "84"}, {"indicator_id": "73", "indicator_name": "Citations per Faculty", "rank": "17", "score": "99.6"}], "Learning Experience": [{"indicator_id": "36", "indicator_name": "Faculty Student Ratio", "rank": "251", "score": "58.6"}], "Employability": [{"indicator_id": "77", "indicator_name": "Employer Reputation", "rank": "62", "score": "86.3"}, {"indicator_id": "3819456", "indicator_name": "Employment Outcomes", "rank": "144", "score": "73.5"}], "Global Engagement": [{"indicator_id": "14", "indicator_name": "International Student Ratio", "rank": "553", "score": "19.6"}, {"indicator_id": "15", "indicator_name": "International Research Network", "rank": "424", "score": "73.7"}, {"indicator_id": "18", "indicator_name": "International Faculty Ratio", "rank": "558", "score": "23.1"}], "Sustainability": [{"indicator_id": "3897497", "indicator_name": "Sustainability Score", "rank": "154", "score": "80.3"}]}</t>
        </is>
      </c>
      <c r="AQ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7">
      <c r="A47" t="n">
        <v>46</v>
      </c>
      <c r="B47" t="n">
        <v>77.5</v>
      </c>
      <c r="C47" t="inlineStr">
        <is>
          <t>Institut Polytechnique de Paris</t>
        </is>
      </c>
      <c r="D47" t="inlineStr">
        <is>
          <t>Paris, France</t>
        </is>
      </c>
      <c r="E47" t="inlineStr">
        <is>
          <t>France</t>
        </is>
      </c>
      <c r="F47" t="inlineStr">
        <is>
          <t>Paris</t>
        </is>
      </c>
      <c r="G47" t="inlineStr">
        <is>
          <t>Europe</t>
        </is>
      </c>
      <c r="H47" t="inlineStr">
        <is>
          <t>https://www.topuniversities.com/sites/default/files/240924074028am263366logo-ipp-pour-qs-90x90.jpg</t>
        </is>
      </c>
      <c r="I47" t="inlineStr">
        <is>
          <t>/universities/institut-polytechnique-de-paris</t>
        </is>
      </c>
      <c r="J47" t="inlineStr">
        <is>
          <t>3995822</t>
        </is>
      </c>
      <c r="K47" t="inlineStr">
        <is>
          <t>3291252</t>
        </is>
      </c>
      <c r="L47" t="inlineStr">
        <is>
          <t>47890</t>
        </is>
      </c>
      <c r="M47" t="n">
        <v>1</v>
      </c>
      <c r="N47" t="inlineStr">
        <is>
          <t>46</t>
        </is>
      </c>
      <c r="O47" t="inlineStr"/>
      <c r="P47" t="b">
        <v>0</v>
      </c>
      <c r="Q47" t="b">
        <v>0</v>
      </c>
      <c r="R47" t="n">
        <v>0</v>
      </c>
      <c r="S47" t="inlineStr">
        <is>
          <t>189</t>
        </is>
      </c>
      <c r="T47" t="n">
        <v>44.7</v>
      </c>
      <c r="U47" t="inlineStr">
        <is>
          <t>92</t>
        </is>
      </c>
      <c r="V47" t="n">
        <v>86.09999999999999</v>
      </c>
      <c r="W47" t="inlineStr">
        <is>
          <t>55</t>
        </is>
      </c>
      <c r="X47" t="n">
        <v>95.90000000000001</v>
      </c>
      <c r="Y47" t="inlineStr">
        <is>
          <t>10</t>
        </is>
      </c>
      <c r="Z47" t="n">
        <v>99.59999999999999</v>
      </c>
      <c r="AA47" t="inlineStr">
        <is>
          <t>31</t>
        </is>
      </c>
      <c r="AB47" t="n">
        <v>97.7</v>
      </c>
      <c r="AC47" t="inlineStr">
        <is>
          <t>71</t>
        </is>
      </c>
      <c r="AD47" t="n">
        <v>98</v>
      </c>
      <c r="AE47" t="inlineStr">
        <is>
          <t>173</t>
        </is>
      </c>
      <c r="AF47" t="n">
        <v>89.59999999999999</v>
      </c>
      <c r="AG47" t="inlineStr">
        <is>
          <t>104</t>
        </is>
      </c>
      <c r="AH47" t="n">
        <v>99.09999999999999</v>
      </c>
      <c r="AI47">
        <f>289</f>
        <v/>
      </c>
      <c r="AJ47" t="n">
        <v>54.8</v>
      </c>
      <c r="AK47" t="inlineStr"/>
      <c r="AL47" t="inlineStr"/>
      <c r="AM47" t="inlineStr"/>
      <c r="AN47" t="inlineStr"/>
      <c r="AO47" t="inlineStr"/>
      <c r="AP47" t="inlineStr">
        <is>
          <t>{"Research &amp; Discovery": [{"indicator_id": "76", "indicator_name": "Academic Reputation", "rank": "189", "score": "44.7"}, {"indicator_id": "73", "indicator_name": "Citations per Faculty", "rank": "92", "score": "86.1"}], "Learning Experience": [{"indicator_id": "36", "indicator_name": "Faculty Student Ratio", "rank": "55", "score": "95.9"}], "Employability": [{"indicator_id": "77", "indicator_name": "Employer Reputation", "rank": "10", "score": "99.6"}, {"indicator_id": "3819456", "indicator_name": "Employment Outcomes", "rank": "31", "score": "97.7"}], "Global Engagement": [{"indicator_id": "14", "indicator_name": "International Student Ratio", "rank": "71", "score": "98"}, {"indicator_id": "15", "indicator_name": "International Research Network", "rank": "173", "score": "89.6"}, {"indicator_id": "18", "indicator_name": "International Faculty Ratio", "rank": "104", "score": "99.1"}], "Sustainability": [{"indicator_id": "3897497", "indicator_name": "Sustainability Score", "rank": "=289", "score": "54.8"}]}</t>
        </is>
      </c>
      <c r="AQ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8">
      <c r="A48" t="n">
        <v>47</v>
      </c>
      <c r="B48" t="n">
        <v>77.09999999999999</v>
      </c>
      <c r="C48" t="inlineStr">
        <is>
          <t>The Hong Kong University of Science and Technology</t>
        </is>
      </c>
      <c r="D48" t="inlineStr">
        <is>
          <t>Hong Kong, Hong Kong SAR</t>
        </is>
      </c>
      <c r="E48" t="inlineStr">
        <is>
          <t>Hong Kong SAR</t>
        </is>
      </c>
      <c r="F48" t="inlineStr">
        <is>
          <t>Hong Kong</t>
        </is>
      </c>
      <c r="G48" t="inlineStr">
        <is>
          <t>Asia</t>
        </is>
      </c>
      <c r="H48" t="inlineStr">
        <is>
          <t>https://www.topuniversities.com/sites/default/files/the-hong-kong-university-of-science-and-technology_269_medium.jpg</t>
        </is>
      </c>
      <c r="I48" t="inlineStr">
        <is>
          <t>/universities/hong-kong-university-science-technology</t>
        </is>
      </c>
      <c r="J48" t="inlineStr">
        <is>
          <t>3995701</t>
        </is>
      </c>
      <c r="K48" t="inlineStr">
        <is>
          <t>294255</t>
        </is>
      </c>
      <c r="L48" t="inlineStr">
        <is>
          <t>269</t>
        </is>
      </c>
      <c r="M48" t="n">
        <v>0</v>
      </c>
      <c r="N48">
        <f>47</f>
        <v/>
      </c>
      <c r="O48" t="inlineStr"/>
      <c r="P48" t="b">
        <v>0</v>
      </c>
      <c r="Q48" t="b">
        <v>0</v>
      </c>
      <c r="R48" t="n">
        <v>0</v>
      </c>
      <c r="S48" t="inlineStr">
        <is>
          <t>68</t>
        </is>
      </c>
      <c r="T48" t="n">
        <v>81.09999999999999</v>
      </c>
      <c r="U48" t="inlineStr">
        <is>
          <t>16</t>
        </is>
      </c>
      <c r="V48" t="n">
        <v>99.7</v>
      </c>
      <c r="W48" t="inlineStr">
        <is>
          <t>261</t>
        </is>
      </c>
      <c r="X48" t="n">
        <v>56.7</v>
      </c>
      <c r="Y48" t="inlineStr">
        <is>
          <t>179</t>
        </is>
      </c>
      <c r="Z48" t="n">
        <v>50.3</v>
      </c>
      <c r="AA48" t="inlineStr">
        <is>
          <t>180</t>
        </is>
      </c>
      <c r="AB48" t="n">
        <v>65.40000000000001</v>
      </c>
      <c r="AC48" t="inlineStr">
        <is>
          <t>94</t>
        </is>
      </c>
      <c r="AD48" t="n">
        <v>95.40000000000001</v>
      </c>
      <c r="AE48" t="inlineStr">
        <is>
          <t>701+</t>
        </is>
      </c>
      <c r="AF48" t="n">
        <v>46.7</v>
      </c>
      <c r="AG48" t="inlineStr">
        <is>
          <t>22</t>
        </is>
      </c>
      <c r="AH48" t="n">
        <v>100</v>
      </c>
      <c r="AI48">
        <f>170</f>
        <v/>
      </c>
      <c r="AJ48" t="n">
        <v>77.59999999999999</v>
      </c>
      <c r="AK48" t="inlineStr"/>
      <c r="AL48" t="inlineStr"/>
      <c r="AM48" t="inlineStr"/>
      <c r="AN48" t="inlineStr"/>
      <c r="AO48" t="inlineStr"/>
      <c r="AP48" t="inlineStr">
        <is>
          <t>{"Research &amp; Discovery": [{"indicator_id": "76", "indicator_name": "Academic Reputation", "rank": "68", "score": "81.1"}, {"indicator_id": "73", "indicator_name": "Citations per Faculty", "rank": "16", "score": "99.7"}], "Learning Experience": [{"indicator_id": "36", "indicator_name": "Faculty Student Ratio", "rank": "261", "score": "56.7"}], "Employability": [{"indicator_id": "77", "indicator_name": "Employer Reputation", "rank": "179", "score": "50.3"}, {"indicator_id": "3819456", "indicator_name": "Employment Outcomes", "rank": "180", "score": "65.4"}], "Global Engagement": [{"indicator_id": "14", "indicator_name": "International Student Ratio", "rank": "94", "score": "95.4"}, {"indicator_id": "15", "indicator_name": "International Research Network", "rank": "701+", "score": "46.7"}, {"indicator_id": "18", "indicator_name": "International Faculty Ratio", "rank": "22", "score": "100"}], "Sustainability": [{"indicator_id": "3897497", "indicator_name": "Sustainability Score", "rank": "=170", "score": "77.6"}]}</t>
        </is>
      </c>
      <c r="AQ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9">
      <c r="A49" t="n">
        <v>48</v>
      </c>
      <c r="B49" t="n">
        <v>77.09999999999999</v>
      </c>
      <c r="C49" t="inlineStr">
        <is>
          <t>Zhejiang University</t>
        </is>
      </c>
      <c r="D49" t="inlineStr">
        <is>
          <t>Hangzhou, China (Mainland)</t>
        </is>
      </c>
      <c r="E49" t="inlineStr">
        <is>
          <t>China (Mainland)</t>
        </is>
      </c>
      <c r="F49" t="inlineStr">
        <is>
          <t>Hangzhou</t>
        </is>
      </c>
      <c r="G49" t="inlineStr">
        <is>
          <t>Asia</t>
        </is>
      </c>
      <c r="H49" t="inlineStr">
        <is>
          <t>https://www.topuniversities.com/sites/default/files/zhejiang-university_592560cf2aeae70239af4d37_medium.jpg</t>
        </is>
      </c>
      <c r="I49" t="inlineStr">
        <is>
          <t>/universities/zhejiang-university</t>
        </is>
      </c>
      <c r="J49" t="inlineStr">
        <is>
          <t>3995712</t>
        </is>
      </c>
      <c r="K49" t="inlineStr">
        <is>
          <t>297123</t>
        </is>
      </c>
      <c r="L49" t="inlineStr">
        <is>
          <t>692</t>
        </is>
      </c>
      <c r="M49" t="n">
        <v>0</v>
      </c>
      <c r="N49">
        <f>47</f>
        <v/>
      </c>
      <c r="O49" t="inlineStr"/>
      <c r="P49" t="b">
        <v>0</v>
      </c>
      <c r="Q49" t="b">
        <v>0</v>
      </c>
      <c r="R49" t="n">
        <v>0</v>
      </c>
      <c r="S49" t="inlineStr">
        <is>
          <t>79</t>
        </is>
      </c>
      <c r="T49" t="n">
        <v>75.3</v>
      </c>
      <c r="U49" t="inlineStr">
        <is>
          <t>19</t>
        </is>
      </c>
      <c r="V49" t="n">
        <v>99.5</v>
      </c>
      <c r="W49" t="inlineStr">
        <is>
          <t>277</t>
        </is>
      </c>
      <c r="X49" t="n">
        <v>54.7</v>
      </c>
      <c r="Y49" t="inlineStr">
        <is>
          <t>32</t>
        </is>
      </c>
      <c r="Z49" t="n">
        <v>95.40000000000001</v>
      </c>
      <c r="AA49" t="inlineStr">
        <is>
          <t>224</t>
        </is>
      </c>
      <c r="AB49" t="n">
        <v>55.5</v>
      </c>
      <c r="AC49" t="inlineStr">
        <is>
          <t>608</t>
        </is>
      </c>
      <c r="AD49" t="n">
        <v>15.9</v>
      </c>
      <c r="AE49" t="inlineStr">
        <is>
          <t>138</t>
        </is>
      </c>
      <c r="AF49" t="n">
        <v>91.8</v>
      </c>
      <c r="AG49" t="inlineStr">
        <is>
          <t>149</t>
        </is>
      </c>
      <c r="AH49" t="n">
        <v>95</v>
      </c>
      <c r="AI49">
        <f>440</f>
        <v/>
      </c>
      <c r="AJ49" t="n">
        <v>30.7</v>
      </c>
      <c r="AK49" t="inlineStr"/>
      <c r="AL49" t="inlineStr"/>
      <c r="AM49" t="inlineStr"/>
      <c r="AN49" t="inlineStr"/>
      <c r="AO49" t="inlineStr"/>
      <c r="AP49" t="inlineStr">
        <is>
          <t>{"Research &amp; Discovery": [{"indicator_id": "76", "indicator_name": "Academic Reputation", "rank": "79", "score": "75.3"}, {"indicator_id": "73", "indicator_name": "Citations per Faculty", "rank": "19", "score": "99.5"}], "Learning Experience": [{"indicator_id": "36", "indicator_name": "Faculty Student Ratio", "rank": "277", "score": "54.7"}], "Employability": [{"indicator_id": "77", "indicator_name": "Employer Reputation", "rank": "32", "score": "95.4"}, {"indicator_id": "3819456", "indicator_name": "Employment Outcomes", "rank": "224", "score": "55.5"}], "Global Engagement": [{"indicator_id": "14", "indicator_name": "International Student Ratio", "rank": "608", "score": "15.9"}, {"indicator_id": "15", "indicator_name": "International Research Network", "rank": "138", "score": "91.8"}, {"indicator_id": "18", "indicator_name": "International Faculty Ratio", "rank": "149", "score": "95"}], "Sustainability": [{"indicator_id": "3897497", "indicator_name": "Sustainability Score", "rank": "=440", "score": "30.7"}]}</t>
        </is>
      </c>
      <c r="AQ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0">
      <c r="A50" t="n">
        <v>49</v>
      </c>
      <c r="B50" t="n">
        <v>77</v>
      </c>
      <c r="C50" t="inlineStr">
        <is>
          <t>Delft University of Technology</t>
        </is>
      </c>
      <c r="D50" t="inlineStr">
        <is>
          <t>Delft, Netherlands</t>
        </is>
      </c>
      <c r="E50" t="inlineStr">
        <is>
          <t>Netherlands</t>
        </is>
      </c>
      <c r="F50" t="inlineStr">
        <is>
          <t>Delft</t>
        </is>
      </c>
      <c r="G50" t="inlineStr">
        <is>
          <t>Europe</t>
        </is>
      </c>
      <c r="H50" t="inlineStr">
        <is>
          <t>https://www.topuniversities.com/sites/default/files/241219075823am191478thumbnail-logo-voor-QS-90x90.jpg</t>
        </is>
      </c>
      <c r="I50" t="inlineStr">
        <is>
          <t>/universities/delft-university-technology</t>
        </is>
      </c>
      <c r="J50" t="inlineStr">
        <is>
          <t>3995715</t>
        </is>
      </c>
      <c r="K50" t="inlineStr">
        <is>
          <t>294502</t>
        </is>
      </c>
      <c r="L50" t="inlineStr">
        <is>
          <t>155</t>
        </is>
      </c>
      <c r="M50" t="n">
        <v>1</v>
      </c>
      <c r="N50" t="inlineStr">
        <is>
          <t>49</t>
        </is>
      </c>
      <c r="O50" t="inlineStr"/>
      <c r="P50" t="b">
        <v>0</v>
      </c>
      <c r="Q50" t="b">
        <v>0</v>
      </c>
      <c r="R50" t="n">
        <v>0</v>
      </c>
      <c r="S50" t="inlineStr">
        <is>
          <t>82</t>
        </is>
      </c>
      <c r="T50" t="n">
        <v>74.40000000000001</v>
      </c>
      <c r="U50" t="inlineStr">
        <is>
          <t>110</t>
        </is>
      </c>
      <c r="V50" t="n">
        <v>79.7</v>
      </c>
      <c r="W50" t="inlineStr">
        <is>
          <t>396</t>
        </is>
      </c>
      <c r="X50" t="n">
        <v>39.4</v>
      </c>
      <c r="Y50" t="inlineStr">
        <is>
          <t>66</t>
        </is>
      </c>
      <c r="Z50" t="n">
        <v>83</v>
      </c>
      <c r="AA50" t="inlineStr">
        <is>
          <t>227</t>
        </is>
      </c>
      <c r="AB50" t="n">
        <v>54.8</v>
      </c>
      <c r="AC50" t="inlineStr">
        <is>
          <t>117</t>
        </is>
      </c>
      <c r="AD50" t="n">
        <v>91.40000000000001</v>
      </c>
      <c r="AE50" t="inlineStr">
        <is>
          <t>105</t>
        </is>
      </c>
      <c r="AF50" t="n">
        <v>93.7</v>
      </c>
      <c r="AG50" t="inlineStr">
        <is>
          <t>69</t>
        </is>
      </c>
      <c r="AH50" t="n">
        <v>100</v>
      </c>
      <c r="AI50" t="inlineStr">
        <is>
          <t>14</t>
        </is>
      </c>
      <c r="AJ50" t="n">
        <v>99.09999999999999</v>
      </c>
      <c r="AK50" t="inlineStr"/>
      <c r="AL50" t="inlineStr"/>
      <c r="AM50" t="inlineStr"/>
      <c r="AN50" t="inlineStr"/>
      <c r="AO50" t="inlineStr"/>
      <c r="AP50" t="inlineStr">
        <is>
          <t>{"Research &amp; Discovery": [{"indicator_id": "76", "indicator_name": "Academic Reputation", "rank": "82", "score": "74.4"}, {"indicator_id": "73", "indicator_name": "Citations per Faculty", "rank": "110", "score": "79.7"}], "Learning Experience": [{"indicator_id": "36", "indicator_name": "Faculty Student Ratio", "rank": "396", "score": "39.4"}], "Employability": [{"indicator_id": "77", "indicator_name": "Employer Reputation", "rank": "66", "score": "83"}, {"indicator_id": "3819456", "indicator_name": "Employment Outcomes", "rank": "227", "score": "54.8"}], "Global Engagement": [{"indicator_id": "14", "indicator_name": "International Student Ratio", "rank": "117", "score": "91.4"}, {"indicator_id": "15", "indicator_name": "International Research Network", "rank": "105", "score": "93.7"}, {"indicator_id": "18", "indicator_name": "International Faculty Ratio", "rank": "69", "score": "100"}], "Sustainability": [{"indicator_id": "3897497", "indicator_name": "Sustainability Score", "rank": "14", "score": "99.1"}]}</t>
        </is>
      </c>
      <c r="AQ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1">
      <c r="A51" t="n">
        <v>50</v>
      </c>
      <c r="B51" t="n">
        <v>76</v>
      </c>
      <c r="C51" t="inlineStr">
        <is>
          <t>Kyoto University</t>
        </is>
      </c>
      <c r="D51" t="inlineStr">
        <is>
          <t>Kyoto, Japan</t>
        </is>
      </c>
      <c r="E51" t="inlineStr">
        <is>
          <t>Japan</t>
        </is>
      </c>
      <c r="F51" t="inlineStr">
        <is>
          <t>Kyoto</t>
        </is>
      </c>
      <c r="G51" t="inlineStr">
        <is>
          <t>Asia</t>
        </is>
      </c>
      <c r="H51" t="inlineStr">
        <is>
          <t>https://www.topuniversities.com/sites/default/files/kyoto-university_328_medium.jpg</t>
        </is>
      </c>
      <c r="I51" t="inlineStr">
        <is>
          <t>/universities/kyoto-university</t>
        </is>
      </c>
      <c r="J51" t="inlineStr">
        <is>
          <t>3995651</t>
        </is>
      </c>
      <c r="K51" t="inlineStr">
        <is>
          <t>294111</t>
        </is>
      </c>
      <c r="L51" t="inlineStr">
        <is>
          <t>328</t>
        </is>
      </c>
      <c r="M51" t="n">
        <v>0</v>
      </c>
      <c r="N51">
        <f>50</f>
        <v/>
      </c>
      <c r="O51" t="inlineStr"/>
      <c r="P51" t="b">
        <v>0</v>
      </c>
      <c r="Q51" t="b">
        <v>0</v>
      </c>
      <c r="R51" t="n">
        <v>0</v>
      </c>
      <c r="S51" t="inlineStr">
        <is>
          <t>18</t>
        </is>
      </c>
      <c r="T51" t="n">
        <v>98.8</v>
      </c>
      <c r="U51" t="inlineStr">
        <is>
          <t>357</t>
        </is>
      </c>
      <c r="V51" t="n">
        <v>39.3</v>
      </c>
      <c r="W51" t="inlineStr">
        <is>
          <t>68</t>
        </is>
      </c>
      <c r="X51" t="n">
        <v>94.2</v>
      </c>
      <c r="Y51" t="inlineStr">
        <is>
          <t>13</t>
        </is>
      </c>
      <c r="Z51" t="n">
        <v>99</v>
      </c>
      <c r="AA51" t="inlineStr">
        <is>
          <t>147</t>
        </is>
      </c>
      <c r="AB51" t="n">
        <v>72.8</v>
      </c>
      <c r="AC51" t="inlineStr">
        <is>
          <t>566</t>
        </is>
      </c>
      <c r="AD51" t="n">
        <v>19</v>
      </c>
      <c r="AE51" t="inlineStr">
        <is>
          <t>236</t>
        </is>
      </c>
      <c r="AF51" t="n">
        <v>85.7</v>
      </c>
      <c r="AG51" t="inlineStr">
        <is>
          <t>653</t>
        </is>
      </c>
      <c r="AH51" t="n">
        <v>15.9</v>
      </c>
      <c r="AI51">
        <f>124</f>
        <v/>
      </c>
      <c r="AJ51" t="n">
        <v>85.2</v>
      </c>
      <c r="AK51" t="inlineStr"/>
      <c r="AL51" t="inlineStr"/>
      <c r="AM51" t="inlineStr"/>
      <c r="AN51" t="inlineStr"/>
      <c r="AO51" t="inlineStr"/>
      <c r="AP51" t="inlineStr">
        <is>
          <t>{"Research &amp; Discovery": [{"indicator_id": "76", "indicator_name": "Academic Reputation", "rank": "18", "score": "98.8"}, {"indicator_id": "73", "indicator_name": "Citations per Faculty", "rank": "357", "score": "39.3"}], "Learning Experience": [{"indicator_id": "36", "indicator_name": "Faculty Student Ratio", "rank": "68", "score": "94.2"}], "Employability": [{"indicator_id": "77", "indicator_name": "Employer Reputation", "rank": "13", "score": "99"}, {"indicator_id": "3819456", "indicator_name": "Employment Outcomes", "rank": "147", "score": "72.8"}], "Global Engagement": [{"indicator_id": "14", "indicator_name": "International Student Ratio", "rank": "566", "score": "19"}, {"indicator_id": "15", "indicator_name": "International Research Network", "rank": "236", "score": "85.7"}, {"indicator_id": "18", "indicator_name": "International Faculty Ratio", "rank": "653", "score": "15.9"}], "Sustainability": [{"indicator_id": "3897497", "indicator_name": "Sustainability Score", "rank": "=124", "score": "85.2"}]}</t>
        </is>
      </c>
      <c r="AQ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2">
      <c r="A52" t="n">
        <v>51</v>
      </c>
      <c r="B52" t="n">
        <v>76</v>
      </c>
      <c r="C52" t="inlineStr">
        <is>
          <t>Northwestern University</t>
        </is>
      </c>
      <c r="D52" t="inlineStr">
        <is>
          <t>Evanston, United States</t>
        </is>
      </c>
      <c r="E52" t="inlineStr">
        <is>
          <t>United States</t>
        </is>
      </c>
      <c r="F52" t="inlineStr">
        <is>
          <t>Evanston</t>
        </is>
      </c>
      <c r="G52" t="inlineStr">
        <is>
          <t>North America</t>
        </is>
      </c>
      <c r="H52" t="inlineStr">
        <is>
          <t>https://www.topuniversities.com/sites/default/files/northwestern-university_592560cf2aeae70239af4c50_medium.jpg</t>
        </is>
      </c>
      <c r="I52" t="inlineStr">
        <is>
          <t>/universities/northwestern-university</t>
        </is>
      </c>
      <c r="J52" t="inlineStr">
        <is>
          <t>3995691</t>
        </is>
      </c>
      <c r="K52" t="inlineStr">
        <is>
          <t>294767</t>
        </is>
      </c>
      <c r="L52" t="inlineStr">
        <is>
          <t>456</t>
        </is>
      </c>
      <c r="M52" t="n">
        <v>0</v>
      </c>
      <c r="N52">
        <f>50</f>
        <v/>
      </c>
      <c r="O52" t="inlineStr"/>
      <c r="P52" t="b">
        <v>0</v>
      </c>
      <c r="Q52" t="b">
        <v>0</v>
      </c>
      <c r="R52" t="n">
        <v>0</v>
      </c>
      <c r="S52" t="inlineStr">
        <is>
          <t>58</t>
        </is>
      </c>
      <c r="T52" t="n">
        <v>84</v>
      </c>
      <c r="U52" t="inlineStr">
        <is>
          <t>161</t>
        </is>
      </c>
      <c r="V52" t="n">
        <v>67.7</v>
      </c>
      <c r="W52" t="inlineStr">
        <is>
          <t>48</t>
        </is>
      </c>
      <c r="X52" t="n">
        <v>97.59999999999999</v>
      </c>
      <c r="Y52" t="inlineStr">
        <is>
          <t>107</t>
        </is>
      </c>
      <c r="Z52" t="n">
        <v>68</v>
      </c>
      <c r="AA52" t="inlineStr">
        <is>
          <t>37</t>
        </is>
      </c>
      <c r="AB52" t="n">
        <v>96.8</v>
      </c>
      <c r="AC52" t="inlineStr">
        <is>
          <t>283</t>
        </is>
      </c>
      <c r="AD52" t="n">
        <v>52</v>
      </c>
      <c r="AE52" t="inlineStr">
        <is>
          <t>179</t>
        </is>
      </c>
      <c r="AF52" t="n">
        <v>89.40000000000001</v>
      </c>
      <c r="AG52" t="inlineStr">
        <is>
          <t>393</t>
        </is>
      </c>
      <c r="AH52" t="n">
        <v>45.4</v>
      </c>
      <c r="AI52">
        <f>285</f>
        <v/>
      </c>
      <c r="AJ52" t="n">
        <v>55.4</v>
      </c>
      <c r="AK52" t="inlineStr"/>
      <c r="AL52" t="inlineStr"/>
      <c r="AM52" t="inlineStr"/>
      <c r="AN52" t="inlineStr"/>
      <c r="AO52" t="inlineStr"/>
      <c r="AP52" t="inlineStr">
        <is>
          <t>{"Research &amp; Discovery": [{"indicator_id": "76", "indicator_name": "Academic Reputation", "rank": "58", "score": "84"}, {"indicator_id": "73", "indicator_name": "Citations per Faculty", "rank": "161", "score": "67.7"}], "Learning Experience": [{"indicator_id": "36", "indicator_name": "Faculty Student Ratio", "rank": "48", "score": "97.6"}], "Employability": [{"indicator_id": "77", "indicator_name": "Employer Reputation", "rank": "107", "score": "68"}, {"indicator_id": "3819456", "indicator_name": "Employment Outcomes", "rank": "37", "score": "96.8"}], "Global Engagement": [{"indicator_id": "14", "indicator_name": "International Student Ratio", "rank": "283", "score": "52"}, {"indicator_id": "15", "indicator_name": "International Research Network", "rank": "179", "score": "89.4"}, {"indicator_id": "18", "indicator_name": "International Faculty Ratio", "rank": "393", "score": "45.4"}], "Sustainability": [{"indicator_id": "3897497", "indicator_name": "Sustainability Score", "rank": "=285", "score": "55.4"}]}</t>
        </is>
      </c>
      <c r="AQ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3">
      <c r="A53" t="n">
        <v>52</v>
      </c>
      <c r="B53" t="n">
        <v>76</v>
      </c>
      <c r="C53" t="inlineStr">
        <is>
          <t>The London School of Economics and Political Science (LSE)</t>
        </is>
      </c>
      <c r="D53" t="inlineStr">
        <is>
          <t>London, United Kingdom</t>
        </is>
      </c>
      <c r="E53" t="inlineStr">
        <is>
          <t>United Kingdom</t>
        </is>
      </c>
      <c r="F53" t="inlineStr">
        <is>
          <t>London</t>
        </is>
      </c>
      <c r="G53" t="inlineStr">
        <is>
          <t>Europe</t>
        </is>
      </c>
      <c r="H53" t="inlineStr">
        <is>
          <t>https://www.topuniversities.com/sites/default/files/london-school-of-economics-and-political-science-lse_362_medium.jpg</t>
        </is>
      </c>
      <c r="I53" t="inlineStr">
        <is>
          <t>/universities/london-school-economics-political-science-lse</t>
        </is>
      </c>
      <c r="J53" t="inlineStr">
        <is>
          <t>3995734</t>
        </is>
      </c>
      <c r="K53" t="inlineStr">
        <is>
          <t>294016</t>
        </is>
      </c>
      <c r="L53" t="inlineStr">
        <is>
          <t>362</t>
        </is>
      </c>
      <c r="M53" t="n">
        <v>1</v>
      </c>
      <c r="N53">
        <f>50</f>
        <v/>
      </c>
      <c r="O53" t="inlineStr">
        <is>
          <t>6</t>
        </is>
      </c>
      <c r="P53" t="b">
        <v>0</v>
      </c>
      <c r="Q53" t="b">
        <v>0</v>
      </c>
      <c r="R53" t="n">
        <v>0</v>
      </c>
      <c r="S53" t="inlineStr">
        <is>
          <t>101</t>
        </is>
      </c>
      <c r="T53" t="n">
        <v>67.2</v>
      </c>
      <c r="U53" t="inlineStr">
        <is>
          <t>158</t>
        </is>
      </c>
      <c r="V53" t="n">
        <v>69.40000000000001</v>
      </c>
      <c r="W53" t="inlineStr">
        <is>
          <t>452</t>
        </is>
      </c>
      <c r="X53" t="n">
        <v>35.1</v>
      </c>
      <c r="Y53" t="inlineStr">
        <is>
          <t>26</t>
        </is>
      </c>
      <c r="Z53" t="n">
        <v>97</v>
      </c>
      <c r="AA53" t="inlineStr">
        <is>
          <t>15</t>
        </is>
      </c>
      <c r="AB53" t="n">
        <v>99.59999999999999</v>
      </c>
      <c r="AC53" t="inlineStr">
        <is>
          <t>12</t>
        </is>
      </c>
      <c r="AD53" t="n">
        <v>100</v>
      </c>
      <c r="AE53" t="inlineStr">
        <is>
          <t>305</t>
        </is>
      </c>
      <c r="AF53" t="n">
        <v>81.2</v>
      </c>
      <c r="AG53" t="inlineStr">
        <is>
          <t>40</t>
        </is>
      </c>
      <c r="AH53" t="n">
        <v>100</v>
      </c>
      <c r="AI53" t="inlineStr">
        <is>
          <t>85</t>
        </is>
      </c>
      <c r="AJ53" t="n">
        <v>91.3</v>
      </c>
      <c r="AK53" t="inlineStr"/>
      <c r="AL53" t="inlineStr"/>
      <c r="AM53" t="inlineStr"/>
      <c r="AN53" t="inlineStr"/>
      <c r="AO53" t="inlineStr"/>
      <c r="AP53" t="inlineStr">
        <is>
          <t>{"Research &amp; Discovery": [{"indicator_id": "76", "indicator_name": "Academic Reputation", "rank": "101", "score": "67.2"}, {"indicator_id": "73", "indicator_name": "Citations per Faculty", "rank": "158", "score": "69.4"}], "Learning Experience": [{"indicator_id": "36", "indicator_name": "Faculty Student Ratio", "rank": "452", "score": "35.1"}], "Employability": [{"indicator_id": "77", "indicator_name": "Employer Reputation", "rank": "26", "score": "97"}, {"indicator_id": "3819456", "indicator_name": "Employment Outcomes", "rank": "15", "score": "99.6"}], "Global Engagement": [{"indicator_id": "14", "indicator_name": "International Student Ratio", "rank": "12", "score": "100"}, {"indicator_id": "15", "indicator_name": "International Research Network", "rank": "305", "score": "81.2"}, {"indicator_id": "18", "indicator_name": "International Faculty Ratio", "rank": "40", "score": "100"}], "Sustainability": [{"indicator_id": "3897497", "indicator_name": "Sustainability Score", "rank": "85", "score": "91.3"}]}</t>
        </is>
      </c>
      <c r="AQ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4">
      <c r="A54" t="n">
        <v>53</v>
      </c>
      <c r="B54" t="n">
        <v>75.7</v>
      </c>
      <c r="C54" t="inlineStr">
        <is>
          <t>KAIST - Korea Advanced Institute of Science &amp; Technology</t>
        </is>
      </c>
      <c r="D54" t="inlineStr">
        <is>
          <t>Daejeon, South Korea</t>
        </is>
      </c>
      <c r="E54" t="inlineStr">
        <is>
          <t>South Korea</t>
        </is>
      </c>
      <c r="F54" t="inlineStr">
        <is>
          <t>Daejeon</t>
        </is>
      </c>
      <c r="G54" t="inlineStr">
        <is>
          <t>Asia</t>
        </is>
      </c>
      <c r="H54" t="inlineStr">
        <is>
          <t>https://www.topuniversities.com/sites/default/files/kaist-korea-advanced-institute-of-science-technology_324_medium.jpg</t>
        </is>
      </c>
      <c r="I54" t="inlineStr">
        <is>
          <t>/universities/kaist-korea-advanced-institute-science-technology</t>
        </is>
      </c>
      <c r="J54" t="inlineStr">
        <is>
          <t>3995681</t>
        </is>
      </c>
      <c r="K54" t="inlineStr">
        <is>
          <t>294124</t>
        </is>
      </c>
      <c r="L54" t="inlineStr">
        <is>
          <t>324</t>
        </is>
      </c>
      <c r="M54" t="n">
        <v>1</v>
      </c>
      <c r="N54" t="inlineStr">
        <is>
          <t>53</t>
        </is>
      </c>
      <c r="O54" t="inlineStr"/>
      <c r="P54" t="b">
        <v>0</v>
      </c>
      <c r="Q54" t="b">
        <v>0</v>
      </c>
      <c r="R54" t="n">
        <v>0</v>
      </c>
      <c r="S54" t="inlineStr">
        <is>
          <t>48</t>
        </is>
      </c>
      <c r="T54" t="n">
        <v>87.7</v>
      </c>
      <c r="U54" t="inlineStr">
        <is>
          <t>46</t>
        </is>
      </c>
      <c r="V54" t="n">
        <v>96.2</v>
      </c>
      <c r="W54" t="inlineStr">
        <is>
          <t>238</t>
        </is>
      </c>
      <c r="X54" t="n">
        <v>60.2</v>
      </c>
      <c r="Y54" t="inlineStr">
        <is>
          <t>49</t>
        </is>
      </c>
      <c r="Z54" t="n">
        <v>91</v>
      </c>
      <c r="AA54" t="inlineStr">
        <is>
          <t>187</t>
        </is>
      </c>
      <c r="AB54" t="n">
        <v>63.3</v>
      </c>
      <c r="AC54" t="inlineStr">
        <is>
          <t>701+</t>
        </is>
      </c>
      <c r="AD54" t="n">
        <v>10.9</v>
      </c>
      <c r="AE54" t="inlineStr">
        <is>
          <t>701+</t>
        </is>
      </c>
      <c r="AF54" t="n">
        <v>46.8</v>
      </c>
      <c r="AG54" t="inlineStr">
        <is>
          <t>587</t>
        </is>
      </c>
      <c r="AH54" t="n">
        <v>21.1</v>
      </c>
      <c r="AI54" t="inlineStr">
        <is>
          <t>268</t>
        </is>
      </c>
      <c r="AJ54" t="n">
        <v>60.3</v>
      </c>
      <c r="AK54" t="inlineStr"/>
      <c r="AL54" t="inlineStr"/>
      <c r="AM54" t="inlineStr"/>
      <c r="AN54" t="inlineStr"/>
      <c r="AO54" t="inlineStr"/>
      <c r="AP54" t="inlineStr">
        <is>
          <t>{"Research &amp; Discovery": [{"indicator_id": "76", "indicator_name": "Academic Reputation", "rank": "48", "score": "87.7"}, {"indicator_id": "73", "indicator_name": "Citations per Faculty", "rank": "46", "score": "96.2"}], "Learning Experience": [{"indicator_id": "36", "indicator_name": "Faculty Student Ratio", "rank": "238", "score": "60.2"}], "Employability": [{"indicator_id": "77", "indicator_name": "Employer Reputation", "rank": "49", "score": "91"}, {"indicator_id": "3819456", "indicator_name": "Employment Outcomes", "rank": "187", "score": "63.3"}], "Global Engagement": [{"indicator_id": "14", "indicator_name": "International Student Ratio", "rank": "701+", "score": "10.9"}, {"indicator_id": "15", "indicator_name": "International Research Network", "rank": "701+", "score": "46.8"}, {"indicator_id": "18", "indicator_name": "International Faculty Ratio", "rank": "587", "score": "21.1"}], "Sustainability": [{"indicator_id": "3897497", "indicator_name": "Sustainability Score", "rank": "268", "score": "60.3"}]}</t>
        </is>
      </c>
      <c r="AQ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5">
      <c r="A55" t="n">
        <v>54</v>
      </c>
      <c r="B55" t="n">
        <v>75.40000000000001</v>
      </c>
      <c r="C55" t="inlineStr">
        <is>
          <t>University of Bristol</t>
        </is>
      </c>
      <c r="D55" t="inlineStr">
        <is>
          <t>Bristol, United Kingdom</t>
        </is>
      </c>
      <c r="E55" t="inlineStr">
        <is>
          <t>United Kingdom</t>
        </is>
      </c>
      <c r="F55" t="inlineStr">
        <is>
          <t>Bristol</t>
        </is>
      </c>
      <c r="G55" t="inlineStr">
        <is>
          <t>Europe</t>
        </is>
      </c>
      <c r="H55" t="inlineStr">
        <is>
          <t>https://www.topuniversities.com/sites/default/files/240227125013pm861333White-90x90.jpg</t>
        </is>
      </c>
      <c r="I55" t="inlineStr">
        <is>
          <t>/universities/university-bristol</t>
        </is>
      </c>
      <c r="J55" t="inlineStr">
        <is>
          <t>3995711</t>
        </is>
      </c>
      <c r="K55" t="inlineStr">
        <is>
          <t>294587</t>
        </is>
      </c>
      <c r="L55" t="inlineStr">
        <is>
          <t>69</t>
        </is>
      </c>
      <c r="M55" t="n">
        <v>1</v>
      </c>
      <c r="N55" t="inlineStr">
        <is>
          <t>54</t>
        </is>
      </c>
      <c r="O55" t="inlineStr">
        <is>
          <t>6</t>
        </is>
      </c>
      <c r="P55" t="b">
        <v>0</v>
      </c>
      <c r="Q55" t="b">
        <v>0</v>
      </c>
      <c r="R55" t="n">
        <v>0</v>
      </c>
      <c r="S55" t="inlineStr">
        <is>
          <t>78</t>
        </is>
      </c>
      <c r="T55" t="n">
        <v>75.8</v>
      </c>
      <c r="U55" t="inlineStr">
        <is>
          <t>134</t>
        </is>
      </c>
      <c r="V55" t="n">
        <v>75.90000000000001</v>
      </c>
      <c r="W55" t="inlineStr">
        <is>
          <t>437</t>
        </is>
      </c>
      <c r="X55" t="n">
        <v>36.7</v>
      </c>
      <c r="Y55" t="inlineStr">
        <is>
          <t>69</t>
        </is>
      </c>
      <c r="Z55" t="n">
        <v>82.5</v>
      </c>
      <c r="AA55" t="inlineStr">
        <is>
          <t>250</t>
        </is>
      </c>
      <c r="AB55" t="n">
        <v>51.2</v>
      </c>
      <c r="AC55" t="inlineStr">
        <is>
          <t>121</t>
        </is>
      </c>
      <c r="AD55" t="n">
        <v>89.8</v>
      </c>
      <c r="AE55" t="inlineStr">
        <is>
          <t>84</t>
        </is>
      </c>
      <c r="AF55" t="n">
        <v>94.59999999999999</v>
      </c>
      <c r="AG55" t="inlineStr">
        <is>
          <t>206</t>
        </is>
      </c>
      <c r="AH55" t="n">
        <v>87.5</v>
      </c>
      <c r="AI55" t="inlineStr">
        <is>
          <t>17</t>
        </is>
      </c>
      <c r="AJ55" t="n">
        <v>98.90000000000001</v>
      </c>
      <c r="AK55" t="inlineStr"/>
      <c r="AL55" t="inlineStr"/>
      <c r="AM55" t="inlineStr"/>
      <c r="AN55" t="inlineStr"/>
      <c r="AO55" t="inlineStr"/>
      <c r="AP55" t="inlineStr">
        <is>
          <t>{"Research &amp; Discovery": [{"indicator_id": "76", "indicator_name": "Academic Reputation", "rank": "78", "score": "75.8"}, {"indicator_id": "73", "indicator_name": "Citations per Faculty", "rank": "134", "score": "75.9"}], "Learning Experience": [{"indicator_id": "36", "indicator_name": "Faculty Student Ratio", "rank": "437", "score": "36.7"}], "Employability": [{"indicator_id": "77", "indicator_name": "Employer Reputation", "rank": "69", "score": "82.5"}, {"indicator_id": "3819456", "indicator_name": "Employment Outcomes", "rank": "250", "score": "51.2"}], "Global Engagement": [{"indicator_id": "14", "indicator_name": "International Student Ratio", "rank": "121", "score": "89.8"}, {"indicator_id": "15", "indicator_name": "International Research Network", "rank": "84", "score": "94.6"}, {"indicator_id": "18", "indicator_name": "International Faculty Ratio", "rank": "206", "score": "87.5"}], "Sustainability": [{"indicator_id": "3897497", "indicator_name": "Sustainability Score", "rank": "17", "score": "98.9"}]}</t>
        </is>
      </c>
      <c r="AQ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6">
      <c r="A56" t="n">
        <v>55</v>
      </c>
      <c r="B56" t="n">
        <v>73.7</v>
      </c>
      <c r="C56" t="inlineStr">
        <is>
          <t>University of Amsterdam</t>
        </is>
      </c>
      <c r="D56" t="inlineStr">
        <is>
          <t>Amsterdam, Netherlands</t>
        </is>
      </c>
      <c r="E56" t="inlineStr">
        <is>
          <t>Netherlands</t>
        </is>
      </c>
      <c r="F56" t="inlineStr">
        <is>
          <t>Amsterdam</t>
        </is>
      </c>
      <c r="G56" t="inlineStr">
        <is>
          <t>Europe</t>
        </is>
      </c>
      <c r="H56" t="inlineStr">
        <is>
          <t>https://www.topuniversities.com/sites/default/files/240924020914pm288471UvA-logo-90x90.jpg</t>
        </is>
      </c>
      <c r="I56" t="inlineStr">
        <is>
          <t>/universities/university-amsterdam</t>
        </is>
      </c>
      <c r="J56" t="inlineStr">
        <is>
          <t>3995693</t>
        </is>
      </c>
      <c r="K56" t="inlineStr">
        <is>
          <t>297816</t>
        </is>
      </c>
      <c r="L56" t="inlineStr">
        <is>
          <t>18</t>
        </is>
      </c>
      <c r="M56" t="n">
        <v>1</v>
      </c>
      <c r="N56" t="inlineStr">
        <is>
          <t>55</t>
        </is>
      </c>
      <c r="O56" t="inlineStr"/>
      <c r="P56" t="b">
        <v>0</v>
      </c>
      <c r="Q56" t="b">
        <v>0</v>
      </c>
      <c r="R56" t="n">
        <v>0</v>
      </c>
      <c r="S56" t="inlineStr">
        <is>
          <t>60</t>
        </is>
      </c>
      <c r="T56" t="n">
        <v>83.8</v>
      </c>
      <c r="U56" t="inlineStr">
        <is>
          <t>67</t>
        </is>
      </c>
      <c r="V56" t="n">
        <v>92.2</v>
      </c>
      <c r="W56" t="inlineStr">
        <is>
          <t>648</t>
        </is>
      </c>
      <c r="X56" t="n">
        <v>21.4</v>
      </c>
      <c r="Y56" t="inlineStr">
        <is>
          <t>163</t>
        </is>
      </c>
      <c r="Z56" t="n">
        <v>52.1</v>
      </c>
      <c r="AA56" t="inlineStr">
        <is>
          <t>124</t>
        </is>
      </c>
      <c r="AB56" t="n">
        <v>79.8</v>
      </c>
      <c r="AC56" t="inlineStr">
        <is>
          <t>138</t>
        </is>
      </c>
      <c r="AD56" t="n">
        <v>87.5</v>
      </c>
      <c r="AE56" t="inlineStr">
        <is>
          <t>50</t>
        </is>
      </c>
      <c r="AF56" t="n">
        <v>96.3</v>
      </c>
      <c r="AG56" t="inlineStr">
        <is>
          <t>139</t>
        </is>
      </c>
      <c r="AH56" t="n">
        <v>96</v>
      </c>
      <c r="AI56">
        <f>384</f>
        <v/>
      </c>
      <c r="AJ56" t="n">
        <v>38.2</v>
      </c>
      <c r="AK56" t="inlineStr"/>
      <c r="AL56" t="inlineStr"/>
      <c r="AM56" t="inlineStr"/>
      <c r="AN56" t="inlineStr"/>
      <c r="AO56" t="inlineStr"/>
      <c r="AP56" t="inlineStr">
        <is>
          <t>{"Research &amp; Discovery": [{"indicator_id": "76", "indicator_name": "Academic Reputation", "rank": "60", "score": "83.8"}, {"indicator_id": "73", "indicator_name": "Citations per Faculty", "rank": "67", "score": "92.2"}], "Learning Experience": [{"indicator_id": "36", "indicator_name": "Faculty Student Ratio", "rank": "648", "score": "21.4"}], "Employability": [{"indicator_id": "77", "indicator_name": "Employer Reputation", "rank": "163", "score": "52.1"}, {"indicator_id": "3819456", "indicator_name": "Employment Outcomes", "rank": "124", "score": "79.8"}], "Global Engagement": [{"indicator_id": "14", "indicator_name": "International Student Ratio", "rank": "138", "score": "87.5"}, {"indicator_id": "15", "indicator_name": "International Research Network", "rank": "50", "score": "96.3"}, {"indicator_id": "18", "indicator_name": "International Faculty Ratio", "rank": "139", "score": "96"}], "Sustainability": [{"indicator_id": "3897497", "indicator_name": "Sustainability Score", "rank": "=384", "score": "38.2"}]}</t>
        </is>
      </c>
      <c r="AQ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7">
      <c r="A57" t="n">
        <v>56</v>
      </c>
      <c r="B57" t="n">
        <v>72.90000000000001</v>
      </c>
      <c r="C57" t="inlineStr">
        <is>
          <t>Yonsei University</t>
        </is>
      </c>
      <c r="D57" t="inlineStr">
        <is>
          <t>Seoul, South Korea</t>
        </is>
      </c>
      <c r="E57" t="inlineStr">
        <is>
          <t>South Korea</t>
        </is>
      </c>
      <c r="F57" t="inlineStr">
        <is>
          <t>Seoul</t>
        </is>
      </c>
      <c r="G57" t="inlineStr">
        <is>
          <t>Asia</t>
        </is>
      </c>
      <c r="H57" t="inlineStr">
        <is>
          <t>https://www.topuniversities.com/sites/default/files/yonsei-university_688_medium.jpg</t>
        </is>
      </c>
      <c r="I57" t="inlineStr">
        <is>
          <t>/universities/yonsei-university</t>
        </is>
      </c>
      <c r="J57" t="inlineStr">
        <is>
          <t>3995700</t>
        </is>
      </c>
      <c r="K57" t="inlineStr">
        <is>
          <t>297129</t>
        </is>
      </c>
      <c r="L57" t="inlineStr">
        <is>
          <t>688</t>
        </is>
      </c>
      <c r="M57" t="n">
        <v>0</v>
      </c>
      <c r="N57" t="inlineStr">
        <is>
          <t>56</t>
        </is>
      </c>
      <c r="O57" t="inlineStr"/>
      <c r="P57" t="b">
        <v>0</v>
      </c>
      <c r="Q57" t="b">
        <v>0</v>
      </c>
      <c r="R57" t="n">
        <v>0</v>
      </c>
      <c r="S57" t="inlineStr">
        <is>
          <t>67</t>
        </is>
      </c>
      <c r="T57" t="n">
        <v>81.5</v>
      </c>
      <c r="U57" t="inlineStr">
        <is>
          <t>312</t>
        </is>
      </c>
      <c r="V57" t="n">
        <v>44.1</v>
      </c>
      <c r="W57" t="inlineStr">
        <is>
          <t>112</t>
        </is>
      </c>
      <c r="X57" t="n">
        <v>84.2</v>
      </c>
      <c r="Y57" t="inlineStr">
        <is>
          <t>25</t>
        </is>
      </c>
      <c r="Z57" t="n">
        <v>97</v>
      </c>
      <c r="AA57" t="inlineStr">
        <is>
          <t>88</t>
        </is>
      </c>
      <c r="AB57" t="n">
        <v>87.8</v>
      </c>
      <c r="AC57" t="inlineStr">
        <is>
          <t>287</t>
        </is>
      </c>
      <c r="AD57" t="n">
        <v>51.2</v>
      </c>
      <c r="AE57" t="inlineStr">
        <is>
          <t>343</t>
        </is>
      </c>
      <c r="AF57" t="n">
        <v>78.7</v>
      </c>
      <c r="AG57" t="inlineStr">
        <is>
          <t>590</t>
        </is>
      </c>
      <c r="AH57" t="n">
        <v>20.7</v>
      </c>
      <c r="AI57">
        <f>103</f>
        <v/>
      </c>
      <c r="AJ57" t="n">
        <v>88.90000000000001</v>
      </c>
      <c r="AK57" t="inlineStr"/>
      <c r="AL57" t="inlineStr"/>
      <c r="AM57" t="inlineStr"/>
      <c r="AN57" t="inlineStr"/>
      <c r="AO57" t="inlineStr"/>
      <c r="AP57" t="inlineStr">
        <is>
          <t>{"Research &amp; Discovery": [{"indicator_id": "76", "indicator_name": "Academic Reputation", "rank": "67", "score": "81.5"}, {"indicator_id": "73", "indicator_name": "Citations per Faculty", "rank": "312", "score": "44.1"}], "Learning Experience": [{"indicator_id": "36", "indicator_name": "Faculty Student Ratio", "rank": "112", "score": "84.2"}], "Employability": [{"indicator_id": "77", "indicator_name": "Employer Reputation", "rank": "25", "score": "97"}, {"indicator_id": "3819456", "indicator_name": "Employment Outcomes", "rank": "88", "score": "87.8"}], "Global Engagement": [{"indicator_id": "14", "indicator_name": "International Student Ratio", "rank": "287", "score": "51.2"}, {"indicator_id": "15", "indicator_name": "International Research Network", "rank": "343", "score": "78.7"}, {"indicator_id": "18", "indicator_name": "International Faculty Ratio", "rank": "590", "score": "20.7"}], "Sustainability": [{"indicator_id": "3897497", "indicator_name": "Sustainability Score", "rank": "=103", "score": "88.9"}]}</t>
        </is>
      </c>
      <c r="AQ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8">
      <c r="A58" t="n">
        <v>57</v>
      </c>
      <c r="B58" t="n">
        <v>72.09999999999999</v>
      </c>
      <c r="C58" t="inlineStr">
        <is>
          <t>The Hong Kong Polytechnic University</t>
        </is>
      </c>
      <c r="D58" t="inlineStr">
        <is>
          <t>Hong Kong, Hong Kong SAR</t>
        </is>
      </c>
      <c r="E58" t="inlineStr">
        <is>
          <t>Hong Kong SAR</t>
        </is>
      </c>
      <c r="F58" t="inlineStr">
        <is>
          <t>Hong Kong</t>
        </is>
      </c>
      <c r="G58" t="inlineStr">
        <is>
          <t>Asia</t>
        </is>
      </c>
      <c r="H58" t="inlineStr">
        <is>
          <t>https://www.topuniversities.com/sites/default/files/the-hong-kong-polytechnic-university_267_medium.jpg</t>
        </is>
      </c>
      <c r="I58" t="inlineStr">
        <is>
          <t>/universities/hong-kong-polytechnic-university</t>
        </is>
      </c>
      <c r="J58" t="inlineStr">
        <is>
          <t>3995732</t>
        </is>
      </c>
      <c r="K58" t="inlineStr">
        <is>
          <t>294257</t>
        </is>
      </c>
      <c r="L58" t="inlineStr">
        <is>
          <t>267</t>
        </is>
      </c>
      <c r="M58" t="n">
        <v>1</v>
      </c>
      <c r="N58" t="inlineStr">
        <is>
          <t>57</t>
        </is>
      </c>
      <c r="O58" t="inlineStr"/>
      <c r="P58" t="b">
        <v>0</v>
      </c>
      <c r="Q58" t="b">
        <v>0</v>
      </c>
      <c r="R58" t="n">
        <v>0</v>
      </c>
      <c r="S58" t="inlineStr">
        <is>
          <t>99</t>
        </is>
      </c>
      <c r="T58" t="n">
        <v>68</v>
      </c>
      <c r="U58" t="inlineStr">
        <is>
          <t>51</t>
        </is>
      </c>
      <c r="V58" t="n">
        <v>94.90000000000001</v>
      </c>
      <c r="W58" t="inlineStr">
        <is>
          <t>204</t>
        </is>
      </c>
      <c r="X58" t="n">
        <v>65</v>
      </c>
      <c r="Y58" t="inlineStr">
        <is>
          <t>265</t>
        </is>
      </c>
      <c r="Z58" t="n">
        <v>35.6</v>
      </c>
      <c r="AA58" t="inlineStr">
        <is>
          <t>181</t>
        </is>
      </c>
      <c r="AB58" t="n">
        <v>64.5</v>
      </c>
      <c r="AC58" t="inlineStr">
        <is>
          <t>110</t>
        </is>
      </c>
      <c r="AD58" t="n">
        <v>91.90000000000001</v>
      </c>
      <c r="AE58" t="inlineStr">
        <is>
          <t>338</t>
        </is>
      </c>
      <c r="AF58" t="n">
        <v>78.90000000000001</v>
      </c>
      <c r="AG58" t="inlineStr">
        <is>
          <t>39</t>
        </is>
      </c>
      <c r="AH58" t="n">
        <v>100</v>
      </c>
      <c r="AI58">
        <f>173</f>
        <v/>
      </c>
      <c r="AJ58" t="n">
        <v>77.40000000000001</v>
      </c>
      <c r="AK58" t="inlineStr"/>
      <c r="AL58" t="inlineStr"/>
      <c r="AM58" t="inlineStr"/>
      <c r="AN58" t="inlineStr"/>
      <c r="AO58" t="inlineStr"/>
      <c r="AP58" t="inlineStr">
        <is>
          <t>{"Research &amp; Discovery": [{"indicator_id": "76", "indicator_name": "Academic Reputation", "rank": "99", "score": "68"}, {"indicator_id": "73", "indicator_name": "Citations per Faculty", "rank": "51", "score": "94.9"}], "Learning Experience": [{"indicator_id": "36", "indicator_name": "Faculty Student Ratio", "rank": "204", "score": "65"}], "Employability": [{"indicator_id": "77", "indicator_name": "Employer Reputation", "rank": "265", "score": "35.6"}, {"indicator_id": "3819456", "indicator_name": "Employment Outcomes", "rank": "181", "score": "64.5"}], "Global Engagement": [{"indicator_id": "14", "indicator_name": "International Student Ratio", "rank": "110", "score": "91.9"}, {"indicator_id": "15", "indicator_name": "International Research Network", "rank": "338", "score": "78.9"}, {"indicator_id": "18", "indicator_name": "International Faculty Ratio", "rank": "39", "score": "100"}], "Sustainability": [{"indicator_id": "3897497", "indicator_name": "Sustainability Score", "rank": "=173", "score": "77.4"}]}</t>
        </is>
      </c>
      <c r="AQ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9">
      <c r="A59" t="n">
        <v>58</v>
      </c>
      <c r="B59" t="n">
        <v>72</v>
      </c>
      <c r="C59" t="inlineStr">
        <is>
          <t>Carnegie Mellon University</t>
        </is>
      </c>
      <c r="D59" t="inlineStr">
        <is>
          <t>Pittsburgh, United States</t>
        </is>
      </c>
      <c r="E59" t="inlineStr">
        <is>
          <t>United States</t>
        </is>
      </c>
      <c r="F59" t="inlineStr">
        <is>
          <t>Pittsburgh</t>
        </is>
      </c>
      <c r="G59" t="inlineStr">
        <is>
          <t>North America</t>
        </is>
      </c>
      <c r="H59" t="inlineStr">
        <is>
          <t>https://www.topuniversities.com/sites/default/files/carnegie-mellon-university_101_medium.jpg</t>
        </is>
      </c>
      <c r="I59" t="inlineStr">
        <is>
          <t>/universities/carnegie-mellon-university</t>
        </is>
      </c>
      <c r="J59" t="inlineStr">
        <is>
          <t>3995725</t>
        </is>
      </c>
      <c r="K59" t="inlineStr">
        <is>
          <t>294555</t>
        </is>
      </c>
      <c r="L59" t="inlineStr">
        <is>
          <t>101</t>
        </is>
      </c>
      <c r="M59" t="n">
        <v>0</v>
      </c>
      <c r="N59" t="inlineStr">
        <is>
          <t>58</t>
        </is>
      </c>
      <c r="O59" t="inlineStr"/>
      <c r="P59" t="b">
        <v>0</v>
      </c>
      <c r="Q59" t="b">
        <v>0</v>
      </c>
      <c r="R59" t="n">
        <v>0</v>
      </c>
      <c r="S59" t="inlineStr">
        <is>
          <t>92</t>
        </is>
      </c>
      <c r="T59" t="n">
        <v>69.8</v>
      </c>
      <c r="U59" t="inlineStr">
        <is>
          <t>28</t>
        </is>
      </c>
      <c r="V59" t="n">
        <v>98.90000000000001</v>
      </c>
      <c r="W59" t="inlineStr">
        <is>
          <t>383</t>
        </is>
      </c>
      <c r="X59" t="n">
        <v>40.9</v>
      </c>
      <c r="Y59" t="inlineStr">
        <is>
          <t>75</t>
        </is>
      </c>
      <c r="Z59" t="n">
        <v>80.09999999999999</v>
      </c>
      <c r="AA59" t="inlineStr">
        <is>
          <t>196</t>
        </is>
      </c>
      <c r="AB59" t="n">
        <v>61.5</v>
      </c>
      <c r="AC59" t="inlineStr">
        <is>
          <t>58</t>
        </is>
      </c>
      <c r="AD59" t="n">
        <v>99.09999999999999</v>
      </c>
      <c r="AE59" t="inlineStr">
        <is>
          <t>324</t>
        </is>
      </c>
      <c r="AF59" t="n">
        <v>79.90000000000001</v>
      </c>
      <c r="AG59" t="inlineStr">
        <is>
          <t>472</t>
        </is>
      </c>
      <c r="AH59" t="n">
        <v>33.7</v>
      </c>
      <c r="AI59">
        <f>492</f>
        <v/>
      </c>
      <c r="AJ59" t="n">
        <v>24.5</v>
      </c>
      <c r="AK59" t="inlineStr"/>
      <c r="AL59" t="inlineStr"/>
      <c r="AM59" t="inlineStr"/>
      <c r="AN59" t="inlineStr"/>
      <c r="AO59" t="inlineStr"/>
      <c r="AP59" t="inlineStr">
        <is>
          <t>{"Research &amp; Discovery": [{"indicator_id": "76", "indicator_name": "Academic Reputation", "rank": "92", "score": "69.8"}, {"indicator_id": "73", "indicator_name": "Citations per Faculty", "rank": "28", "score": "98.9"}], "Learning Experience": [{"indicator_id": "36", "indicator_name": "Faculty Student Ratio", "rank": "383", "score": "40.9"}], "Employability": [{"indicator_id": "77", "indicator_name": "Employer Reputation", "rank": "75", "score": "80.1"}, {"indicator_id": "3819456", "indicator_name": "Employment Outcomes", "rank": "196", "score": "61.5"}], "Global Engagement": [{"indicator_id": "14", "indicator_name": "International Student Ratio", "rank": "58", "score": "99.1"}, {"indicator_id": "15", "indicator_name": "International Research Network", "rank": "324", "score": "79.9"}, {"indicator_id": "18", "indicator_name": "International Faculty Ratio", "rank": "472", "score": "33.7"}], "Sustainability": [{"indicator_id": "3897497", "indicator_name": "Sustainability Score", "rank": "=492", "score": "24.5"}]}</t>
        </is>
      </c>
      <c r="AQ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0">
      <c r="A60" t="n">
        <v>59</v>
      </c>
      <c r="B60" t="n">
        <v>71.59999999999999</v>
      </c>
      <c r="C60" t="inlineStr">
        <is>
          <t>Ludwig-Maximilians-Universität München</t>
        </is>
      </c>
      <c r="D60" t="inlineStr">
        <is>
          <t>Munich, Germany</t>
        </is>
      </c>
      <c r="E60" t="inlineStr">
        <is>
          <t>Germany</t>
        </is>
      </c>
      <c r="F60" t="inlineStr">
        <is>
          <t>Munich</t>
        </is>
      </c>
      <c r="G60" t="inlineStr">
        <is>
          <t>Europe</t>
        </is>
      </c>
      <c r="H60" t="inlineStr">
        <is>
          <t>https://www.topuniversities.com/sites/default/files/ludwig-maximilians-universitt-mnchen_420_medium.jpg</t>
        </is>
      </c>
      <c r="I60" t="inlineStr">
        <is>
          <t>/universities/ludwig-maximilians-universitat-munchen</t>
        </is>
      </c>
      <c r="J60" t="inlineStr">
        <is>
          <t>3995674</t>
        </is>
      </c>
      <c r="K60" t="inlineStr">
        <is>
          <t>294840</t>
        </is>
      </c>
      <c r="L60" t="inlineStr">
        <is>
          <t>420</t>
        </is>
      </c>
      <c r="M60" t="n">
        <v>0</v>
      </c>
      <c r="N60" t="inlineStr">
        <is>
          <t>59</t>
        </is>
      </c>
      <c r="O60" t="inlineStr"/>
      <c r="P60" t="b">
        <v>0</v>
      </c>
      <c r="Q60" t="b">
        <v>0</v>
      </c>
      <c r="R60" t="n">
        <v>0</v>
      </c>
      <c r="S60" t="inlineStr">
        <is>
          <t>41</t>
        </is>
      </c>
      <c r="T60" t="n">
        <v>92.2</v>
      </c>
      <c r="U60" t="inlineStr">
        <is>
          <t>262</t>
        </is>
      </c>
      <c r="V60" t="n">
        <v>50</v>
      </c>
      <c r="W60" t="inlineStr">
        <is>
          <t>410</t>
        </is>
      </c>
      <c r="X60" t="n">
        <v>38.5</v>
      </c>
      <c r="Y60" t="inlineStr">
        <is>
          <t>59</t>
        </is>
      </c>
      <c r="Z60" t="n">
        <v>86.59999999999999</v>
      </c>
      <c r="AA60" t="inlineStr">
        <is>
          <t>173</t>
        </is>
      </c>
      <c r="AB60" t="n">
        <v>66.90000000000001</v>
      </c>
      <c r="AC60" t="inlineStr">
        <is>
          <t>374</t>
        </is>
      </c>
      <c r="AD60" t="n">
        <v>37.6</v>
      </c>
      <c r="AE60" t="inlineStr">
        <is>
          <t>71</t>
        </is>
      </c>
      <c r="AF60" t="n">
        <v>95.5</v>
      </c>
      <c r="AG60" t="inlineStr">
        <is>
          <t>262</t>
        </is>
      </c>
      <c r="AH60" t="n">
        <v>75.09999999999999</v>
      </c>
      <c r="AI60">
        <f>254</f>
        <v/>
      </c>
      <c r="AJ60" t="n">
        <v>62.2</v>
      </c>
      <c r="AK60" t="inlineStr"/>
      <c r="AL60" t="inlineStr"/>
      <c r="AM60" t="inlineStr"/>
      <c r="AN60" t="inlineStr"/>
      <c r="AO60" t="inlineStr"/>
      <c r="AP60" t="inlineStr">
        <is>
          <t>{"Research &amp; Discovery": [{"indicator_id": "76", "indicator_name": "Academic Reputation", "rank": "41", "score": "92.2"}, {"indicator_id": "73", "indicator_name": "Citations per Faculty", "rank": "262", "score": "50"}], "Learning Experience": [{"indicator_id": "36", "indicator_name": "Faculty Student Ratio", "rank": "410", "score": "38.5"}], "Employability": [{"indicator_id": "77", "indicator_name": "Employer Reputation", "rank": "59", "score": "86.6"}, {"indicator_id": "3819456", "indicator_name": "Employment Outcomes", "rank": "173", "score": "66.9"}], "Global Engagement": [{"indicator_id": "14", "indicator_name": "International Student Ratio", "rank": "374", "score": "37.6"}, {"indicator_id": "15", "indicator_name": "International Research Network", "rank": "71", "score": "95.5"}, {"indicator_id": "18", "indicator_name": "International Faculty Ratio", "rank": "262", "score": "75.1"}], "Sustainability": [{"indicator_id": "3897497", "indicator_name": "Sustainability Score", "rank": "=254", "score": "62.2"}]}</t>
        </is>
      </c>
      <c r="AQ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1">
      <c r="A61" t="n">
        <v>60</v>
      </c>
      <c r="B61" t="n">
        <v>71.2</v>
      </c>
      <c r="C61" t="inlineStr">
        <is>
          <t>Universiti Malaya (UM)</t>
        </is>
      </c>
      <c r="D61" t="inlineStr">
        <is>
          <t>Kuala Lumpur, Malaysia</t>
        </is>
      </c>
      <c r="E61" t="inlineStr">
        <is>
          <t>Malaysia</t>
        </is>
      </c>
      <c r="F61" t="inlineStr">
        <is>
          <t>Kuala Lumpur</t>
        </is>
      </c>
      <c r="G61" t="inlineStr">
        <is>
          <t>Asia</t>
        </is>
      </c>
      <c r="H61" t="inlineStr">
        <is>
          <t>https://www.topuniversities.com/sites/default/files/universiti-malaya-um_383_medium.jpg</t>
        </is>
      </c>
      <c r="I61" t="inlineStr">
        <is>
          <t>/universities/universiti-malaya-um</t>
        </is>
      </c>
      <c r="J61" t="inlineStr">
        <is>
          <t>3995695</t>
        </is>
      </c>
      <c r="K61" t="inlineStr">
        <is>
          <t>294877</t>
        </is>
      </c>
      <c r="L61" t="inlineStr">
        <is>
          <t>383</t>
        </is>
      </c>
      <c r="M61" t="n">
        <v>0</v>
      </c>
      <c r="N61" t="inlineStr">
        <is>
          <t>60</t>
        </is>
      </c>
      <c r="O61" t="inlineStr"/>
      <c r="P61" t="b">
        <v>0</v>
      </c>
      <c r="Q61" t="b">
        <v>0</v>
      </c>
      <c r="R61" t="n">
        <v>0</v>
      </c>
      <c r="S61" t="inlineStr">
        <is>
          <t>62</t>
        </is>
      </c>
      <c r="T61" t="n">
        <v>82.90000000000001</v>
      </c>
      <c r="U61" t="inlineStr">
        <is>
          <t>447</t>
        </is>
      </c>
      <c r="V61" t="n">
        <v>29.1</v>
      </c>
      <c r="W61" t="inlineStr">
        <is>
          <t>163</t>
        </is>
      </c>
      <c r="X61" t="n">
        <v>75.7</v>
      </c>
      <c r="Y61" t="inlineStr">
        <is>
          <t>34</t>
        </is>
      </c>
      <c r="Z61" t="n">
        <v>95.09999999999999</v>
      </c>
      <c r="AA61" t="inlineStr">
        <is>
          <t>163</t>
        </is>
      </c>
      <c r="AB61" t="n">
        <v>69.3</v>
      </c>
      <c r="AC61" t="inlineStr">
        <is>
          <t>234</t>
        </is>
      </c>
      <c r="AD61" t="n">
        <v>64.2</v>
      </c>
      <c r="AE61" t="inlineStr">
        <is>
          <t>140</t>
        </is>
      </c>
      <c r="AF61" t="n">
        <v>91.8</v>
      </c>
      <c r="AG61" t="inlineStr">
        <is>
          <t>324</t>
        </is>
      </c>
      <c r="AH61" t="n">
        <v>60.2</v>
      </c>
      <c r="AI61">
        <f>132</f>
        <v/>
      </c>
      <c r="AJ61" t="n">
        <v>83.59999999999999</v>
      </c>
      <c r="AK61" t="inlineStr"/>
      <c r="AL61" t="inlineStr"/>
      <c r="AM61" t="inlineStr"/>
      <c r="AN61" t="inlineStr"/>
      <c r="AO61" t="inlineStr"/>
      <c r="AP61" t="inlineStr">
        <is>
          <t>{"Research &amp; Discovery": [{"indicator_id": "76", "indicator_name": "Academic Reputation", "rank": "62", "score": "82.9"}, {"indicator_id": "73", "indicator_name": "Citations per Faculty", "rank": "447", "score": "29.1"}], "Learning Experience": [{"indicator_id": "36", "indicator_name": "Faculty Student Ratio", "rank": "163", "score": "75.7"}], "Employability": [{"indicator_id": "77", "indicator_name": "Employer Reputation", "rank": "34", "score": "95.1"}, {"indicator_id": "3819456", "indicator_name": "Employment Outcomes", "rank": "163", "score": "69.3"}], "Global Engagement": [{"indicator_id": "14", "indicator_name": "International Student Ratio", "rank": "234", "score": "64.2"}, {"indicator_id": "15", "indicator_name": "International Research Network", "rank": "140", "score": "91.8"}, {"indicator_id": "18", "indicator_name": "International Faculty Ratio", "rank": "324", "score": "60.2"}], "Sustainability": [{"indicator_id": "3897497", "indicator_name": "Sustainability Score", "rank": "=132", "score": "83.6"}]}</t>
        </is>
      </c>
      <c r="AQ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2">
      <c r="A62" t="n">
        <v>61</v>
      </c>
      <c r="B62" t="n">
        <v>70.8</v>
      </c>
      <c r="C62" t="inlineStr">
        <is>
          <t>Duke University</t>
        </is>
      </c>
      <c r="D62" t="inlineStr">
        <is>
          <t>Durham, United States</t>
        </is>
      </c>
      <c r="E62" t="inlineStr">
        <is>
          <t>United States</t>
        </is>
      </c>
      <c r="F62" t="inlineStr">
        <is>
          <t>Durham</t>
        </is>
      </c>
      <c r="G62" t="inlineStr">
        <is>
          <t>North America</t>
        </is>
      </c>
      <c r="H62" t="inlineStr">
        <is>
          <t>https://www.topuniversities.com/sites/default/files/duke-university_168_medium.jpg</t>
        </is>
      </c>
      <c r="I62" t="inlineStr">
        <is>
          <t>/universities/duke-university</t>
        </is>
      </c>
      <c r="J62" t="inlineStr">
        <is>
          <t>3995685</t>
        </is>
      </c>
      <c r="K62" t="inlineStr">
        <is>
          <t>294490</t>
        </is>
      </c>
      <c r="L62" t="inlineStr">
        <is>
          <t>168</t>
        </is>
      </c>
      <c r="M62" t="n">
        <v>0</v>
      </c>
      <c r="N62" t="inlineStr">
        <is>
          <t>61</t>
        </is>
      </c>
      <c r="O62" t="inlineStr"/>
      <c r="P62" t="b">
        <v>0</v>
      </c>
      <c r="Q62" t="b">
        <v>0</v>
      </c>
      <c r="R62" t="n">
        <v>0</v>
      </c>
      <c r="S62" t="inlineStr">
        <is>
          <t>52</t>
        </is>
      </c>
      <c r="T62" t="n">
        <v>86</v>
      </c>
      <c r="U62" t="inlineStr">
        <is>
          <t>382</t>
        </is>
      </c>
      <c r="V62" t="n">
        <v>35.1</v>
      </c>
      <c r="W62" t="inlineStr">
        <is>
          <t>6</t>
        </is>
      </c>
      <c r="X62" t="n">
        <v>100</v>
      </c>
      <c r="Y62" t="inlineStr">
        <is>
          <t>86</t>
        </is>
      </c>
      <c r="Z62" t="n">
        <v>74.7</v>
      </c>
      <c r="AA62" t="inlineStr">
        <is>
          <t>99</t>
        </is>
      </c>
      <c r="AB62" t="n">
        <v>85.5</v>
      </c>
      <c r="AC62" t="inlineStr">
        <is>
          <t>243</t>
        </is>
      </c>
      <c r="AD62" t="n">
        <v>61</v>
      </c>
      <c r="AE62" t="inlineStr">
        <is>
          <t>111</t>
        </is>
      </c>
      <c r="AF62" t="n">
        <v>93.3</v>
      </c>
      <c r="AG62" t="inlineStr">
        <is>
          <t>647</t>
        </is>
      </c>
      <c r="AH62" t="n">
        <v>16.3</v>
      </c>
      <c r="AI62">
        <f>186</f>
        <v/>
      </c>
      <c r="AJ62" t="n">
        <v>75</v>
      </c>
      <c r="AK62" t="inlineStr"/>
      <c r="AL62" t="inlineStr"/>
      <c r="AM62" t="inlineStr"/>
      <c r="AN62" t="inlineStr"/>
      <c r="AO62" t="inlineStr"/>
      <c r="AP62" t="inlineStr">
        <is>
          <t>{"Research &amp; Discovery": [{"indicator_id": "76", "indicator_name": "Academic Reputation", "rank": "52", "score": "86"}, {"indicator_id": "73", "indicator_name": "Citations per Faculty", "rank": "382", "score": "35.1"}], "Learning Experience": [{"indicator_id": "36", "indicator_name": "Faculty Student Ratio", "rank": "6", "score": "100"}], "Employability": [{"indicator_id": "77", "indicator_name": "Employer Reputation", "rank": "86", "score": "74.7"}, {"indicator_id": "3819456", "indicator_name": "Employment Outcomes", "rank": "99", "score": "85.5"}], "Global Engagement": [{"indicator_id": "14", "indicator_name": "International Student Ratio", "rank": "243", "score": "61"}, {"indicator_id": "15", "indicator_name": "International Research Network", "rank": "111", "score": "93.3"}, {"indicator_id": "18", "indicator_name": "International Faculty Ratio", "rank": "647", "score": "16.3"}], "Sustainability": [{"indicator_id": "3897497", "indicator_name": "Sustainability Score", "rank": "=186", "score": "75"}]}</t>
        </is>
      </c>
      <c r="AQ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3">
      <c r="A63" t="n">
        <v>62</v>
      </c>
      <c r="B63" t="n">
        <v>70.7</v>
      </c>
      <c r="C63" t="inlineStr">
        <is>
          <t>City University of Hong Kong (CityUHK)</t>
        </is>
      </c>
      <c r="D63" t="inlineStr">
        <is>
          <t>Kowloon,, Hong Kong SAR</t>
        </is>
      </c>
      <c r="E63" t="inlineStr">
        <is>
          <t>Hong Kong SAR</t>
        </is>
      </c>
      <c r="F63" t="inlineStr">
        <is>
          <t>Kowloon,</t>
        </is>
      </c>
      <c r="G63" t="inlineStr">
        <is>
          <t>Asia</t>
        </is>
      </c>
      <c r="H63" t="inlineStr">
        <is>
          <t>https://www.topuniversities.com/sites/default/files/240301064743am994206logo-90x90.jpg</t>
        </is>
      </c>
      <c r="I63" t="inlineStr">
        <is>
          <t>/universities/city-university-hong-kong-cityuhk</t>
        </is>
      </c>
      <c r="J63" t="inlineStr">
        <is>
          <t>3995753</t>
        </is>
      </c>
      <c r="K63" t="inlineStr">
        <is>
          <t>294527</t>
        </is>
      </c>
      <c r="L63" t="inlineStr">
        <is>
          <t>130</t>
        </is>
      </c>
      <c r="M63" t="n">
        <v>1</v>
      </c>
      <c r="N63" t="inlineStr">
        <is>
          <t>62</t>
        </is>
      </c>
      <c r="O63" t="inlineStr"/>
      <c r="P63" t="b">
        <v>0</v>
      </c>
      <c r="Q63" t="b">
        <v>0</v>
      </c>
      <c r="R63" t="n">
        <v>0</v>
      </c>
      <c r="S63" t="inlineStr">
        <is>
          <t>120</t>
        </is>
      </c>
      <c r="T63" t="n">
        <v>60.9</v>
      </c>
      <c r="U63" t="inlineStr">
        <is>
          <t>6</t>
        </is>
      </c>
      <c r="V63" t="n">
        <v>100</v>
      </c>
      <c r="W63" t="inlineStr">
        <is>
          <t>88</t>
        </is>
      </c>
      <c r="X63" t="n">
        <v>89.5</v>
      </c>
      <c r="Y63" t="inlineStr">
        <is>
          <t>305</t>
        </is>
      </c>
      <c r="Z63" t="n">
        <v>30.8</v>
      </c>
      <c r="AA63" t="inlineStr">
        <is>
          <t>342</t>
        </is>
      </c>
      <c r="AB63" t="n">
        <v>37.5</v>
      </c>
      <c r="AC63" t="inlineStr">
        <is>
          <t>7</t>
        </is>
      </c>
      <c r="AD63" t="n">
        <v>100</v>
      </c>
      <c r="AE63" t="inlineStr">
        <is>
          <t>588</t>
        </is>
      </c>
      <c r="AF63" t="n">
        <v>62.9</v>
      </c>
      <c r="AG63" t="inlineStr">
        <is>
          <t>13</t>
        </is>
      </c>
      <c r="AH63" t="n">
        <v>100</v>
      </c>
      <c r="AI63" t="inlineStr">
        <is>
          <t>201</t>
        </is>
      </c>
      <c r="AJ63" t="n">
        <v>72.90000000000001</v>
      </c>
      <c r="AK63" t="inlineStr"/>
      <c r="AL63" t="inlineStr"/>
      <c r="AM63" t="inlineStr"/>
      <c r="AN63" t="inlineStr"/>
      <c r="AO63" t="inlineStr"/>
      <c r="AP63" t="inlineStr">
        <is>
          <t>{"Research &amp; Discovery": [{"indicator_id": "76", "indicator_name": "Academic Reputation", "rank": "120", "score": "60.9"}, {"indicator_id": "73", "indicator_name": "Citations per Faculty", "rank": "6", "score": "100"}], "Learning Experience": [{"indicator_id": "36", "indicator_name": "Faculty Student Ratio", "rank": "88", "score": "89.5"}], "Employability": [{"indicator_id": "77", "indicator_name": "Employer Reputation", "rank": "305", "score": "30.8"}, {"indicator_id": "3819456", "indicator_name": "Employment Outcomes", "rank": "342", "score": "37.5"}], "Global Engagement": [{"indicator_id": "14", "indicator_name": "International Student Ratio", "rank": "7", "score": "100"}, {"indicator_id": "15", "indicator_name": "International Research Network", "rank": "588", "score": "62.9"}, {"indicator_id": "18", "indicator_name": "International Faculty Ratio", "rank": "13", "score": "100"}], "Sustainability": [{"indicator_id": "3897497", "indicator_name": "Sustainability Score", "rank": "201", "score": "72.9"}]}</t>
        </is>
      </c>
      <c r="AQ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4">
      <c r="A64" t="n">
        <v>63</v>
      </c>
      <c r="B64" t="n">
        <v>70.3</v>
      </c>
      <c r="C64" t="inlineStr">
        <is>
          <t>KU Leuven</t>
        </is>
      </c>
      <c r="D64" t="inlineStr">
        <is>
          <t>Leuven, Belgium</t>
        </is>
      </c>
      <c r="E64" t="inlineStr">
        <is>
          <t>Belgium</t>
        </is>
      </c>
      <c r="F64" t="inlineStr">
        <is>
          <t>Leuven</t>
        </is>
      </c>
      <c r="G64" t="inlineStr">
        <is>
          <t>Europe</t>
        </is>
      </c>
      <c r="H64" t="inlineStr">
        <is>
          <t>https://www.topuniversities.com/sites/default/files/ku-leuven_592560cf2aeae70239af4aec_medium.jpg</t>
        </is>
      </c>
      <c r="I64" t="inlineStr">
        <is>
          <t>/universities/ku-leuven</t>
        </is>
      </c>
      <c r="J64" t="inlineStr">
        <is>
          <t>3995688</t>
        </is>
      </c>
      <c r="K64" t="inlineStr">
        <is>
          <t>294551</t>
        </is>
      </c>
      <c r="L64" t="inlineStr">
        <is>
          <t>105</t>
        </is>
      </c>
      <c r="M64" t="n">
        <v>1</v>
      </c>
      <c r="N64">
        <f>63</f>
        <v/>
      </c>
      <c r="O64" t="inlineStr"/>
      <c r="P64" t="b">
        <v>0</v>
      </c>
      <c r="Q64" t="b">
        <v>0</v>
      </c>
      <c r="R64" t="n">
        <v>0</v>
      </c>
      <c r="S64" t="inlineStr">
        <is>
          <t>55</t>
        </is>
      </c>
      <c r="T64" t="n">
        <v>84.59999999999999</v>
      </c>
      <c r="U64" t="inlineStr">
        <is>
          <t>72</t>
        </is>
      </c>
      <c r="V64" t="n">
        <v>91</v>
      </c>
      <c r="W64" t="inlineStr">
        <is>
          <t>701+</t>
        </is>
      </c>
      <c r="X64" t="n">
        <v>7.1</v>
      </c>
      <c r="Y64" t="inlineStr">
        <is>
          <t>181</t>
        </is>
      </c>
      <c r="Z64" t="n">
        <v>49.6</v>
      </c>
      <c r="AA64" t="inlineStr">
        <is>
          <t>139</t>
        </is>
      </c>
      <c r="AB64" t="n">
        <v>75.3</v>
      </c>
      <c r="AC64" t="inlineStr">
        <is>
          <t>305</t>
        </is>
      </c>
      <c r="AD64" t="n">
        <v>47.7</v>
      </c>
      <c r="AE64" t="inlineStr">
        <is>
          <t>8</t>
        </is>
      </c>
      <c r="AF64" t="n">
        <v>99.5</v>
      </c>
      <c r="AG64" t="inlineStr">
        <is>
          <t>163</t>
        </is>
      </c>
      <c r="AH64" t="n">
        <v>93.8</v>
      </c>
      <c r="AI64">
        <f>313</f>
        <v/>
      </c>
      <c r="AJ64" t="n">
        <v>51.2</v>
      </c>
      <c r="AK64" t="inlineStr"/>
      <c r="AL64" t="inlineStr"/>
      <c r="AM64" t="inlineStr"/>
      <c r="AN64" t="inlineStr"/>
      <c r="AO64" t="inlineStr"/>
      <c r="AP64" t="inlineStr">
        <is>
          <t>{"Research &amp; Discovery": [{"indicator_id": "76", "indicator_name": "Academic Reputation", "rank": "55", "score": "84.6"}, {"indicator_id": "73", "indicator_name": "Citations per Faculty", "rank": "72", "score": "91"}], "Learning Experience": [{"indicator_id": "36", "indicator_name": "Faculty Student Ratio", "rank": "701+", "score": "7.1"}], "Employability": [{"indicator_id": "77", "indicator_name": "Employer Reputation", "rank": "181", "score": "49.6"}, {"indicator_id": "3819456", "indicator_name": "Employment Outcomes", "rank": "139", "score": "75.3"}], "Global Engagement": [{"indicator_id": "14", "indicator_name": "International Student Ratio", "rank": "305", "score": "47.7"}, {"indicator_id": "15", "indicator_name": "International Research Network", "rank": "8", "score": "99.5"}, {"indicator_id": "18", "indicator_name": "International Faculty Ratio", "rank": "163", "score": "93.8"}], "Sustainability": [{"indicator_id": "3897497", "indicator_name": "Sustainability Score", "rank": "=313", "score": "51.2"}]}</t>
        </is>
      </c>
      <c r="AQ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5">
      <c r="A65" t="n">
        <v>64</v>
      </c>
      <c r="B65" t="n">
        <v>70.3</v>
      </c>
      <c r="C65" t="inlineStr">
        <is>
          <t>Sorbonne University</t>
        </is>
      </c>
      <c r="D65" t="inlineStr">
        <is>
          <t>Paris, France</t>
        </is>
      </c>
      <c r="E65" t="inlineStr">
        <is>
          <t>France</t>
        </is>
      </c>
      <c r="F65" t="inlineStr">
        <is>
          <t>Paris</t>
        </is>
      </c>
      <c r="G65" t="inlineStr">
        <is>
          <t>Europe</t>
        </is>
      </c>
      <c r="H65" t="inlineStr">
        <is>
          <t>https://www.topuniversities.com/sites/default/files/sorbonne-university_5a6afcfecb4de709397114fe_medium.jpg</t>
        </is>
      </c>
      <c r="I65" t="inlineStr">
        <is>
          <t>/universities/sorbonne-university</t>
        </is>
      </c>
      <c r="J65" t="inlineStr">
        <is>
          <t>3995682</t>
        </is>
      </c>
      <c r="K65" t="inlineStr">
        <is>
          <t>396462</t>
        </is>
      </c>
      <c r="L65" t="inlineStr">
        <is>
          <t>34362</t>
        </is>
      </c>
      <c r="M65" t="n">
        <v>0</v>
      </c>
      <c r="N65">
        <f>63</f>
        <v/>
      </c>
      <c r="O65" t="inlineStr"/>
      <c r="P65" t="b">
        <v>0</v>
      </c>
      <c r="Q65" t="b">
        <v>0</v>
      </c>
      <c r="R65" t="n">
        <v>0</v>
      </c>
      <c r="S65" t="inlineStr">
        <is>
          <t>49</t>
        </is>
      </c>
      <c r="T65" t="n">
        <v>87.2</v>
      </c>
      <c r="U65" t="inlineStr">
        <is>
          <t>144</t>
        </is>
      </c>
      <c r="V65" t="n">
        <v>72.3</v>
      </c>
      <c r="W65" t="inlineStr">
        <is>
          <t>363</t>
        </is>
      </c>
      <c r="X65" t="n">
        <v>43</v>
      </c>
      <c r="Y65" t="inlineStr">
        <is>
          <t>166</t>
        </is>
      </c>
      <c r="Z65" t="n">
        <v>52</v>
      </c>
      <c r="AA65" t="inlineStr">
        <is>
          <t>125</t>
        </is>
      </c>
      <c r="AB65" t="n">
        <v>79.7</v>
      </c>
      <c r="AC65" t="inlineStr">
        <is>
          <t>315</t>
        </is>
      </c>
      <c r="AD65" t="n">
        <v>46.7</v>
      </c>
      <c r="AE65" t="inlineStr">
        <is>
          <t>4</t>
        </is>
      </c>
      <c r="AF65" t="n">
        <v>99.8</v>
      </c>
      <c r="AG65" t="inlineStr">
        <is>
          <t>471</t>
        </is>
      </c>
      <c r="AH65" t="n">
        <v>33.8</v>
      </c>
      <c r="AI65" t="inlineStr">
        <is>
          <t>111</t>
        </is>
      </c>
      <c r="AJ65" t="n">
        <v>87.59999999999999</v>
      </c>
      <c r="AK65" t="inlineStr"/>
      <c r="AL65" t="inlineStr"/>
      <c r="AM65" t="inlineStr"/>
      <c r="AN65" t="inlineStr"/>
      <c r="AO65" t="inlineStr"/>
      <c r="AP65" t="inlineStr">
        <is>
          <t>{"Research &amp; Discovery": [{"indicator_id": "76", "indicator_name": "Academic Reputation", "rank": "49", "score": "87.2"}, {"indicator_id": "73", "indicator_name": "Citations per Faculty", "rank": "144", "score": "72.3"}], "Learning Experience": [{"indicator_id": "36", "indicator_name": "Faculty Student Ratio", "rank": "363", "score": "43"}], "Employability": [{"indicator_id": "77", "indicator_name": "Employer Reputation", "rank": "166", "score": "52"}, {"indicator_id": "3819456", "indicator_name": "Employment Outcomes", "rank": "125", "score": "79.7"}], "Global Engagement": [{"indicator_id": "14", "indicator_name": "International Student Ratio", "rank": "315", "score": "46.7"}, {"indicator_id": "15", "indicator_name": "International Research Network", "rank": "4", "score": "99.8"}, {"indicator_id": "18", "indicator_name": "International Faculty Ratio", "rank": "471", "score": "33.8"}], "Sustainability": [{"indicator_id": "3897497", "indicator_name": "Sustainability Score", "rank": "111", "score": "87.6"}]}</t>
        </is>
      </c>
      <c r="AQ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6">
      <c r="A66" t="n">
        <v>65</v>
      </c>
      <c r="B66" t="n">
        <v>69.7</v>
      </c>
      <c r="C66" t="inlineStr">
        <is>
          <t>The University of Auckland</t>
        </is>
      </c>
      <c r="D66" t="inlineStr">
        <is>
          <t>Auckland, New Zealand</t>
        </is>
      </c>
      <c r="E66" t="inlineStr">
        <is>
          <t>New Zealand</t>
        </is>
      </c>
      <c r="F66" t="inlineStr">
        <is>
          <t>Auckland</t>
        </is>
      </c>
      <c r="G66" t="inlineStr">
        <is>
          <t>Oceania</t>
        </is>
      </c>
      <c r="H66" t="inlineStr">
        <is>
          <t>https://www.topuniversities.com/sites/default/files/221206065357am877738QS-Website-logo-01-90x90.jpg</t>
        </is>
      </c>
      <c r="I66" t="inlineStr">
        <is>
          <t>/universities/university-auckland</t>
        </is>
      </c>
      <c r="J66" t="inlineStr">
        <is>
          <t>3995698</t>
        </is>
      </c>
      <c r="K66" t="inlineStr">
        <is>
          <t>294619</t>
        </is>
      </c>
      <c r="L66" t="inlineStr">
        <is>
          <t>37</t>
        </is>
      </c>
      <c r="M66" t="n">
        <v>1</v>
      </c>
      <c r="N66" t="inlineStr">
        <is>
          <t>65</t>
        </is>
      </c>
      <c r="O66" t="inlineStr"/>
      <c r="P66" t="b">
        <v>0</v>
      </c>
      <c r="Q66" t="b">
        <v>0</v>
      </c>
      <c r="R66" t="n">
        <v>0</v>
      </c>
      <c r="S66" t="inlineStr">
        <is>
          <t>65</t>
        </is>
      </c>
      <c r="T66" t="n">
        <v>82.2</v>
      </c>
      <c r="U66" t="inlineStr">
        <is>
          <t>166</t>
        </is>
      </c>
      <c r="V66" t="n">
        <v>66.90000000000001</v>
      </c>
      <c r="W66" t="inlineStr">
        <is>
          <t>701+</t>
        </is>
      </c>
      <c r="X66" t="n">
        <v>15.5</v>
      </c>
      <c r="Y66" t="inlineStr">
        <is>
          <t>205</t>
        </is>
      </c>
      <c r="Z66" t="n">
        <v>44.7</v>
      </c>
      <c r="AA66" t="inlineStr">
        <is>
          <t>64</t>
        </is>
      </c>
      <c r="AB66" t="n">
        <v>92.90000000000001</v>
      </c>
      <c r="AC66" t="inlineStr">
        <is>
          <t>156</t>
        </is>
      </c>
      <c r="AD66" t="n">
        <v>84</v>
      </c>
      <c r="AE66" t="inlineStr">
        <is>
          <t>206</t>
        </is>
      </c>
      <c r="AF66" t="n">
        <v>87.40000000000001</v>
      </c>
      <c r="AG66" t="inlineStr">
        <is>
          <t>76</t>
        </is>
      </c>
      <c r="AH66" t="n">
        <v>100</v>
      </c>
      <c r="AI66" t="inlineStr">
        <is>
          <t>5</t>
        </is>
      </c>
      <c r="AJ66" t="n">
        <v>99.7</v>
      </c>
      <c r="AK66" t="inlineStr"/>
      <c r="AL66" t="inlineStr"/>
      <c r="AM66" t="inlineStr"/>
      <c r="AN66" t="inlineStr"/>
      <c r="AO66" t="inlineStr"/>
      <c r="AP66" t="inlineStr">
        <is>
          <t>{"Research &amp; Discovery": [{"indicator_id": "76", "indicator_name": "Academic Reputation", "rank": "65", "score": "82.2"}, {"indicator_id": "73", "indicator_name": "Citations per Faculty", "rank": "166", "score": "66.9"}], "Learning Experience": [{"indicator_id": "36", "indicator_name": "Faculty Student Ratio", "rank": "701+", "score": "15.5"}], "Employability": [{"indicator_id": "77", "indicator_name": "Employer Reputation", "rank": "205", "score": "44.7"}, {"indicator_id": "3819456", "indicator_name": "Employment Outcomes", "rank": "64", "score": "92.9"}], "Global Engagement": [{"indicator_id": "14", "indicator_name": "International Student Ratio", "rank": "156", "score": "84"}, {"indicator_id": "15", "indicator_name": "International Research Network", "rank": "206", "score": "87.4"}, {"indicator_id": "18", "indicator_name": "International Faculty Ratio", "rank": "76", "score": "100"}], "Sustainability": [{"indicator_id": "3897497", "indicator_name": "Sustainability Score", "rank": "5", "score": "99.7"}]}</t>
        </is>
      </c>
      <c r="AQ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7">
      <c r="A67" t="n">
        <v>66</v>
      </c>
      <c r="B67" t="n">
        <v>69.5</v>
      </c>
      <c r="C67" t="inlineStr">
        <is>
          <t>University of Texas at Austin</t>
        </is>
      </c>
      <c r="D67" t="inlineStr">
        <is>
          <t>Austin, United States</t>
        </is>
      </c>
      <c r="E67" t="inlineStr">
        <is>
          <t>United States</t>
        </is>
      </c>
      <c r="F67" t="inlineStr">
        <is>
          <t>Austin</t>
        </is>
      </c>
      <c r="G67" t="inlineStr">
        <is>
          <t>North America</t>
        </is>
      </c>
      <c r="H67" t="inlineStr">
        <is>
          <t>https://www.topuniversities.com/sites/default/files/university-of-texas-at-austin_604_medium.jpg</t>
        </is>
      </c>
      <c r="I67" t="inlineStr">
        <is>
          <t>/universities/university-texas-austin</t>
        </is>
      </c>
      <c r="J67" t="inlineStr">
        <is>
          <t>3995671</t>
        </is>
      </c>
      <c r="K67" t="inlineStr">
        <is>
          <t>297257</t>
        </is>
      </c>
      <c r="L67" t="inlineStr">
        <is>
          <t>604</t>
        </is>
      </c>
      <c r="M67" t="n">
        <v>0</v>
      </c>
      <c r="N67" t="inlineStr">
        <is>
          <t>66</t>
        </is>
      </c>
      <c r="O67" t="inlineStr"/>
      <c r="P67" t="b">
        <v>0</v>
      </c>
      <c r="Q67" t="b">
        <v>0</v>
      </c>
      <c r="R67" t="n">
        <v>0</v>
      </c>
      <c r="S67" t="inlineStr">
        <is>
          <t>38</t>
        </is>
      </c>
      <c r="T67" t="n">
        <v>93.5</v>
      </c>
      <c r="U67" t="inlineStr">
        <is>
          <t>128</t>
        </is>
      </c>
      <c r="V67" t="n">
        <v>76.7</v>
      </c>
      <c r="W67" t="inlineStr">
        <is>
          <t>701+</t>
        </is>
      </c>
      <c r="X67" t="n">
        <v>8.1</v>
      </c>
      <c r="Y67" t="inlineStr">
        <is>
          <t>60</t>
        </is>
      </c>
      <c r="Z67" t="n">
        <v>86.59999999999999</v>
      </c>
      <c r="AA67" t="inlineStr">
        <is>
          <t>113</t>
        </is>
      </c>
      <c r="AB67" t="n">
        <v>81.7</v>
      </c>
      <c r="AC67" t="inlineStr">
        <is>
          <t>685</t>
        </is>
      </c>
      <c r="AD67" t="n">
        <v>11.7</v>
      </c>
      <c r="AE67" t="inlineStr">
        <is>
          <t>144</t>
        </is>
      </c>
      <c r="AF67" t="n">
        <v>91.7</v>
      </c>
      <c r="AG67" t="inlineStr">
        <is>
          <t>701+</t>
        </is>
      </c>
      <c r="AH67" t="n">
        <v>6.1</v>
      </c>
      <c r="AI67">
        <f>305</f>
        <v/>
      </c>
      <c r="AJ67" t="n">
        <v>52.1</v>
      </c>
      <c r="AK67" t="inlineStr"/>
      <c r="AL67" t="inlineStr"/>
      <c r="AM67" t="inlineStr"/>
      <c r="AN67" t="inlineStr"/>
      <c r="AO67" t="inlineStr"/>
      <c r="AP67" t="inlineStr">
        <is>
          <t>{"Research &amp; Discovery": [{"indicator_id": "76", "indicator_name": "Academic Reputation", "rank": "38", "score": "93.5"}, {"indicator_id": "73", "indicator_name": "Citations per Faculty", "rank": "128", "score": "76.7"}], "Learning Experience": [{"indicator_id": "36", "indicator_name": "Faculty Student Ratio", "rank": "701+", "score": "8.1"}], "Employability": [{"indicator_id": "77", "indicator_name": "Employer Reputation", "rank": "60", "score": "86.6"}, {"indicator_id": "3819456", "indicator_name": "Employment Outcomes", "rank": "113", "score": "81.7"}], "Global Engagement": [{"indicator_id": "14", "indicator_name": "International Student Ratio", "rank": "685", "score": "11.7"}, {"indicator_id": "15", "indicator_name": "International Research Network", "rank": "144", "score": "91.7"}, {"indicator_id": "18", "indicator_name": "International Faculty Ratio", "rank": "701+", "score": "6.1"}], "Sustainability": [{"indicator_id": "3897497", "indicator_name": "Sustainability Score", "rank": "=305", "score": "52.1"}]}</t>
        </is>
      </c>
      <c r="AQ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8">
      <c r="A68" t="n">
        <v>67</v>
      </c>
      <c r="B68" t="n">
        <v>69</v>
      </c>
      <c r="C68" t="inlineStr">
        <is>
          <t>Korea University</t>
        </is>
      </c>
      <c r="D68" t="inlineStr">
        <is>
          <t>Seoul, South Korea</t>
        </is>
      </c>
      <c r="E68" t="inlineStr">
        <is>
          <t>South Korea</t>
        </is>
      </c>
      <c r="F68" t="inlineStr">
        <is>
          <t>Seoul</t>
        </is>
      </c>
      <c r="G68" t="inlineStr">
        <is>
          <t>Asia</t>
        </is>
      </c>
      <c r="H68" t="inlineStr">
        <is>
          <t>https://www.topuniversities.com/sites/default/files/korea-university_325_medium.jpg</t>
        </is>
      </c>
      <c r="I68" t="inlineStr">
        <is>
          <t>/universities/korea-university</t>
        </is>
      </c>
      <c r="J68" t="inlineStr">
        <is>
          <t>3995705</t>
        </is>
      </c>
      <c r="K68" t="inlineStr">
        <is>
          <t>294121</t>
        </is>
      </c>
      <c r="L68" t="inlineStr">
        <is>
          <t>325</t>
        </is>
      </c>
      <c r="M68" t="n">
        <v>0</v>
      </c>
      <c r="N68" t="inlineStr">
        <is>
          <t>67</t>
        </is>
      </c>
      <c r="O68" t="inlineStr"/>
      <c r="P68" t="b">
        <v>0</v>
      </c>
      <c r="Q68" t="b">
        <v>0</v>
      </c>
      <c r="R68" t="n">
        <v>0</v>
      </c>
      <c r="S68" t="inlineStr">
        <is>
          <t>72</t>
        </is>
      </c>
      <c r="T68" t="n">
        <v>78.2</v>
      </c>
      <c r="U68" t="inlineStr">
        <is>
          <t>308</t>
        </is>
      </c>
      <c r="V68" t="n">
        <v>45</v>
      </c>
      <c r="W68" t="inlineStr">
        <is>
          <t>178</t>
        </is>
      </c>
      <c r="X68" t="n">
        <v>73</v>
      </c>
      <c r="Y68" t="inlineStr">
        <is>
          <t>40</t>
        </is>
      </c>
      <c r="Z68" t="n">
        <v>93.8</v>
      </c>
      <c r="AA68" t="inlineStr">
        <is>
          <t>81</t>
        </is>
      </c>
      <c r="AB68" t="n">
        <v>89</v>
      </c>
      <c r="AC68" t="inlineStr">
        <is>
          <t>321</t>
        </is>
      </c>
      <c r="AD68" t="n">
        <v>45.7</v>
      </c>
      <c r="AE68" t="inlineStr">
        <is>
          <t>547</t>
        </is>
      </c>
      <c r="AF68" t="n">
        <v>65.7</v>
      </c>
      <c r="AG68" t="inlineStr">
        <is>
          <t>665</t>
        </is>
      </c>
      <c r="AH68" t="n">
        <v>15.2</v>
      </c>
      <c r="AI68">
        <f>124</f>
        <v/>
      </c>
      <c r="AJ68" t="n">
        <v>85.2</v>
      </c>
      <c r="AK68" t="inlineStr"/>
      <c r="AL68" t="inlineStr"/>
      <c r="AM68" t="inlineStr"/>
      <c r="AN68" t="inlineStr"/>
      <c r="AO68" t="inlineStr"/>
      <c r="AP68" t="inlineStr">
        <is>
          <t>{"Research &amp; Discovery": [{"indicator_id": "76", "indicator_name": "Academic Reputation", "rank": "72", "score": "78.2"}, {"indicator_id": "73", "indicator_name": "Citations per Faculty", "rank": "308", "score": "45"}], "Learning Experience": [{"indicator_id": "36", "indicator_name": "Faculty Student Ratio", "rank": "178", "score": "73"}], "Employability": [{"indicator_id": "77", "indicator_name": "Employer Reputation", "rank": "40", "score": "93.8"}, {"indicator_id": "3819456", "indicator_name": "Employment Outcomes", "rank": "81", "score": "89"}], "Global Engagement": [{"indicator_id": "14", "indicator_name": "International Student Ratio", "rank": "321", "score": "45.7"}, {"indicator_id": "15", "indicator_name": "International Research Network", "rank": "547", "score": "65.7"}, {"indicator_id": "18", "indicator_name": "International Faculty Ratio", "rank": "665", "score": "15.2"}], "Sustainability": [{"indicator_id": "3897497", "indicator_name": "Sustainability Score", "rank": "=124", "score": "85.2"}]}</t>
        </is>
      </c>
      <c r="AQ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9">
      <c r="A69" t="n">
        <v>68</v>
      </c>
      <c r="B69" t="n">
        <v>68.7</v>
      </c>
      <c r="C69" t="inlineStr">
        <is>
          <t>National Taiwan University (NTU)</t>
        </is>
      </c>
      <c r="D69" t="inlineStr">
        <is>
          <t>Taipei, Taiwan</t>
        </is>
      </c>
      <c r="E69" t="inlineStr">
        <is>
          <t>Taiwan</t>
        </is>
      </c>
      <c r="F69" t="inlineStr">
        <is>
          <t>Taipei</t>
        </is>
      </c>
      <c r="G69" t="inlineStr">
        <is>
          <t>Asia</t>
        </is>
      </c>
      <c r="H69" t="inlineStr">
        <is>
          <t>https://www.topuniversities.com/sites/default/files/national-taiwan-university-ntu_592560cf2aeae70239af4c3c_medium.jpg</t>
        </is>
      </c>
      <c r="I69" t="inlineStr">
        <is>
          <t>/universities/national-taiwan-university-ntu</t>
        </is>
      </c>
      <c r="J69" t="inlineStr">
        <is>
          <t>3995672</t>
        </is>
      </c>
      <c r="K69" t="inlineStr">
        <is>
          <t>294804</t>
        </is>
      </c>
      <c r="L69" t="inlineStr">
        <is>
          <t>441</t>
        </is>
      </c>
      <c r="M69" t="n">
        <v>1</v>
      </c>
      <c r="N69" t="inlineStr">
        <is>
          <t>68</t>
        </is>
      </c>
      <c r="O69" t="inlineStr"/>
      <c r="P69" t="b">
        <v>0</v>
      </c>
      <c r="Q69" t="b">
        <v>0</v>
      </c>
      <c r="R69" t="n">
        <v>0</v>
      </c>
      <c r="S69" t="inlineStr">
        <is>
          <t>39</t>
        </is>
      </c>
      <c r="T69" t="n">
        <v>93.40000000000001</v>
      </c>
      <c r="U69" t="inlineStr">
        <is>
          <t>310</t>
        </is>
      </c>
      <c r="V69" t="n">
        <v>44.3</v>
      </c>
      <c r="W69" t="inlineStr">
        <is>
          <t>583</t>
        </is>
      </c>
      <c r="X69" t="n">
        <v>25.5</v>
      </c>
      <c r="Y69" t="inlineStr">
        <is>
          <t>44</t>
        </is>
      </c>
      <c r="Z69" t="n">
        <v>92.09999999999999</v>
      </c>
      <c r="AA69" t="inlineStr">
        <is>
          <t>11</t>
        </is>
      </c>
      <c r="AB69" t="n">
        <v>99.90000000000001</v>
      </c>
      <c r="AC69" t="inlineStr">
        <is>
          <t>451</t>
        </is>
      </c>
      <c r="AD69" t="n">
        <v>27.4</v>
      </c>
      <c r="AE69" t="inlineStr">
        <is>
          <t>459</t>
        </is>
      </c>
      <c r="AF69" t="n">
        <v>71.5</v>
      </c>
      <c r="AG69" t="inlineStr">
        <is>
          <t>644</t>
        </is>
      </c>
      <c r="AH69" t="n">
        <v>16.7</v>
      </c>
      <c r="AI69">
        <f>94</f>
        <v/>
      </c>
      <c r="AJ69" t="n">
        <v>90</v>
      </c>
      <c r="AK69" t="inlineStr"/>
      <c r="AL69" t="inlineStr"/>
      <c r="AM69" t="inlineStr"/>
      <c r="AN69" t="inlineStr"/>
      <c r="AO69" t="inlineStr"/>
      <c r="AP69" t="inlineStr">
        <is>
          <t>{"Research &amp; Discovery": [{"indicator_id": "76", "indicator_name": "Academic Reputation", "rank": "39", "score": "93.4"}, {"indicator_id": "73", "indicator_name": "Citations per Faculty", "rank": "310", "score": "44.3"}], "Learning Experience": [{"indicator_id": "36", "indicator_name": "Faculty Student Ratio", "rank": "583", "score": "25.5"}], "Employability": [{"indicator_id": "77", "indicator_name": "Employer Reputation", "rank": "44", "score": "92.1"}, {"indicator_id": "3819456", "indicator_name": "Employment Outcomes", "rank": "11", "score": "99.9"}], "Global Engagement": [{"indicator_id": "14", "indicator_name": "International Student Ratio", "rank": "451", "score": "27.4"}, {"indicator_id": "15", "indicator_name": "International Research Network", "rank": "459", "score": "71.5"}, {"indicator_id": "18", "indicator_name": "International Faculty Ratio", "rank": "644", "score": "16.7"}], "Sustainability": [{"indicator_id": "3897497", "indicator_name": "Sustainability Score", "rank": "=94", "score": "90"}]}</t>
        </is>
      </c>
      <c r="AQ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0">
      <c r="A70" t="n">
        <v>69</v>
      </c>
      <c r="B70" t="n">
        <v>68.2</v>
      </c>
      <c r="C70" t="inlineStr">
        <is>
          <t>The University of Warwick</t>
        </is>
      </c>
      <c r="D70" t="inlineStr">
        <is>
          <t>Coventry, United Kingdom</t>
        </is>
      </c>
      <c r="E70" t="inlineStr">
        <is>
          <t>United Kingdom</t>
        </is>
      </c>
      <c r="F70" t="inlineStr">
        <is>
          <t>Coventry</t>
        </is>
      </c>
      <c r="G70" t="inlineStr">
        <is>
          <t>Europe</t>
        </is>
      </c>
      <c r="H70" t="inlineStr">
        <is>
          <t>https://www.topuniversities.com/sites/default/files/240325030130pm310608Warwick-logo-90x90.jpg</t>
        </is>
      </c>
      <c r="I70" t="inlineStr">
        <is>
          <t>/universities/university-warwick</t>
        </is>
      </c>
      <c r="J70" t="inlineStr">
        <is>
          <t>3995719</t>
        </is>
      </c>
      <c r="K70" t="inlineStr">
        <is>
          <t>297197</t>
        </is>
      </c>
      <c r="L70" t="inlineStr">
        <is>
          <t>664</t>
        </is>
      </c>
      <c r="M70" t="n">
        <v>0</v>
      </c>
      <c r="N70">
        <f>69</f>
        <v/>
      </c>
      <c r="O70" t="inlineStr"/>
      <c r="P70" t="b">
        <v>0</v>
      </c>
      <c r="Q70" t="b">
        <v>0</v>
      </c>
      <c r="R70" t="n">
        <v>0</v>
      </c>
      <c r="S70" t="inlineStr">
        <is>
          <t>86</t>
        </is>
      </c>
      <c r="T70" t="n">
        <v>72.2</v>
      </c>
      <c r="U70" t="inlineStr">
        <is>
          <t>367</t>
        </is>
      </c>
      <c r="V70" t="n">
        <v>37.7</v>
      </c>
      <c r="W70" t="inlineStr">
        <is>
          <t>445</t>
        </is>
      </c>
      <c r="X70" t="n">
        <v>35.5</v>
      </c>
      <c r="Y70" t="inlineStr">
        <is>
          <t>61</t>
        </is>
      </c>
      <c r="Z70" t="n">
        <v>86.40000000000001</v>
      </c>
      <c r="AA70" t="inlineStr">
        <is>
          <t>175</t>
        </is>
      </c>
      <c r="AB70" t="n">
        <v>65.7</v>
      </c>
      <c r="AC70" t="inlineStr">
        <is>
          <t>57</t>
        </is>
      </c>
      <c r="AD70" t="n">
        <v>99.09999999999999</v>
      </c>
      <c r="AE70" t="inlineStr">
        <is>
          <t>92</t>
        </is>
      </c>
      <c r="AF70" t="n">
        <v>94.2</v>
      </c>
      <c r="AG70" t="inlineStr">
        <is>
          <t>119</t>
        </is>
      </c>
      <c r="AH70" t="n">
        <v>98.09999999999999</v>
      </c>
      <c r="AI70" t="inlineStr">
        <is>
          <t>98</t>
        </is>
      </c>
      <c r="AJ70" t="n">
        <v>89.7</v>
      </c>
      <c r="AK70" t="inlineStr"/>
      <c r="AL70" t="inlineStr"/>
      <c r="AM70" t="inlineStr"/>
      <c r="AN70" t="inlineStr"/>
      <c r="AO70" t="inlineStr"/>
      <c r="AP70" t="inlineStr">
        <is>
          <t>{"Research &amp; Discovery": [{"indicator_id": "76", "indicator_name": "Academic Reputation", "rank": "86", "score": "72.2"}, {"indicator_id": "73", "indicator_name": "Citations per Faculty", "rank": "367", "score": "37.7"}], "Learning Experience": [{"indicator_id": "36", "indicator_name": "Faculty Student Ratio", "rank": "445", "score": "35.5"}], "Employability": [{"indicator_id": "77", "indicator_name": "Employer Reputation", "rank": "61", "score": "86.4"}, {"indicator_id": "3819456", "indicator_name": "Employment Outcomes", "rank": "175", "score": "65.7"}], "Global Engagement": [{"indicator_id": "14", "indicator_name": "International Student Ratio", "rank": "57", "score": "99.1"}, {"indicator_id": "15", "indicator_name": "International Research Network", "rank": "92", "score": "94.2"}, {"indicator_id": "18", "indicator_name": "International Faculty Ratio", "rank": "119", "score": "98.1"}], "Sustainability": [{"indicator_id": "3897497", "indicator_name": "Sustainability Score", "rank": "98", "score": "89.7"}]}</t>
        </is>
      </c>
      <c r="AQ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1">
      <c r="A71" t="n">
        <v>70</v>
      </c>
      <c r="B71" t="n">
        <v>68.2</v>
      </c>
      <c r="C71" t="inlineStr">
        <is>
          <t>University of Illinois Urbana-Champaign</t>
        </is>
      </c>
      <c r="D71" t="inlineStr">
        <is>
          <t>Champaign, United States</t>
        </is>
      </c>
      <c r="E71" t="inlineStr">
        <is>
          <t>United States</t>
        </is>
      </c>
      <c r="F71" t="inlineStr">
        <is>
          <t>Champaign</t>
        </is>
      </c>
      <c r="G71" t="inlineStr">
        <is>
          <t>North America</t>
        </is>
      </c>
      <c r="H71" t="inlineStr">
        <is>
          <t>https://www.topuniversities.com/sites/default/files/250319093914am927515Illinois-Logo-Full-Color-200x200-90x90.jpg</t>
        </is>
      </c>
      <c r="I71" t="inlineStr">
        <is>
          <t>/universities/university-illinois-urbana-champaign</t>
        </is>
      </c>
      <c r="J71" t="inlineStr">
        <is>
          <t>3995692</t>
        </is>
      </c>
      <c r="K71" t="inlineStr">
        <is>
          <t>295060</t>
        </is>
      </c>
      <c r="L71" t="inlineStr">
        <is>
          <t>2090</t>
        </is>
      </c>
      <c r="M71" t="n">
        <v>0</v>
      </c>
      <c r="N71">
        <f>69</f>
        <v/>
      </c>
      <c r="O71" t="inlineStr"/>
      <c r="P71" t="b">
        <v>0</v>
      </c>
      <c r="Q71" t="b">
        <v>0</v>
      </c>
      <c r="R71" t="n">
        <v>0</v>
      </c>
      <c r="S71" t="inlineStr">
        <is>
          <t>59</t>
        </is>
      </c>
      <c r="T71" t="n">
        <v>83.90000000000001</v>
      </c>
      <c r="U71" t="inlineStr">
        <is>
          <t>124</t>
        </is>
      </c>
      <c r="V71" t="n">
        <v>77.5</v>
      </c>
      <c r="W71" t="inlineStr">
        <is>
          <t>701+</t>
        </is>
      </c>
      <c r="X71" t="n">
        <v>6.4</v>
      </c>
      <c r="Y71" t="inlineStr">
        <is>
          <t>84</t>
        </is>
      </c>
      <c r="Z71" t="n">
        <v>75.7</v>
      </c>
      <c r="AA71" t="inlineStr">
        <is>
          <t>114</t>
        </is>
      </c>
      <c r="AB71" t="n">
        <v>81.7</v>
      </c>
      <c r="AC71" t="inlineStr">
        <is>
          <t>266</t>
        </is>
      </c>
      <c r="AD71" t="n">
        <v>56.3</v>
      </c>
      <c r="AE71" t="inlineStr">
        <is>
          <t>165</t>
        </is>
      </c>
      <c r="AF71" t="n">
        <v>90.40000000000001</v>
      </c>
      <c r="AG71" t="inlineStr">
        <is>
          <t>686</t>
        </is>
      </c>
      <c r="AH71" t="n">
        <v>14</v>
      </c>
      <c r="AI71">
        <f>241</f>
        <v/>
      </c>
      <c r="AJ71" t="n">
        <v>65</v>
      </c>
      <c r="AK71" t="inlineStr"/>
      <c r="AL71" t="inlineStr"/>
      <c r="AM71" t="inlineStr"/>
      <c r="AN71" t="inlineStr"/>
      <c r="AO71" t="inlineStr"/>
      <c r="AP71" t="inlineStr">
        <is>
          <t>{"Research &amp; Discovery": [{"indicator_id": "76", "indicator_name": "Academic Reputation", "rank": "59", "score": "83.9"}, {"indicator_id": "73", "indicator_name": "Citations per Faculty", "rank": "124", "score": "77.5"}], "Learning Experience": [{"indicator_id": "36", "indicator_name": "Faculty Student Ratio", "rank": "701+", "score": "6.4"}], "Employability": [{"indicator_id": "77", "indicator_name": "Employer Reputation", "rank": "84", "score": "75.7"}, {"indicator_id": "3819456", "indicator_name": "Employment Outcomes", "rank": "114", "score": "81.7"}], "Global Engagement": [{"indicator_id": "14", "indicator_name": "International Student Ratio", "rank": "266", "score": "56.3"}, {"indicator_id": "15", "indicator_name": "International Research Network", "rank": "165", "score": "90.4"}, {"indicator_id": "18", "indicator_name": "International Faculty Ratio", "rank": "686", "score": "14"}], "Sustainability": [{"indicator_id": "3897497", "indicator_name": "Sustainability Score", "rank": "=241", "score": "65"}]}</t>
        </is>
      </c>
      <c r="AQ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2">
      <c r="A72" t="n">
        <v>71</v>
      </c>
      <c r="B72" t="n">
        <v>67.59999999999999</v>
      </c>
      <c r="C72" t="inlineStr">
        <is>
          <t>Universidad de Buenos Aires (UBA)</t>
        </is>
      </c>
      <c r="D72" t="inlineStr">
        <is>
          <t>Buenos Aires, Argentina</t>
        </is>
      </c>
      <c r="E72" t="inlineStr">
        <is>
          <t>Argentina</t>
        </is>
      </c>
      <c r="F72" t="inlineStr">
        <is>
          <t>Buenos Aires</t>
        </is>
      </c>
      <c r="G72" t="inlineStr">
        <is>
          <t>Latin America</t>
        </is>
      </c>
      <c r="H72" t="inlineStr">
        <is>
          <t>https://www.topuniversities.com/sites/default/files/universidad-de-buenos-aires-uba_78_medium.jpg</t>
        </is>
      </c>
      <c r="I72" t="inlineStr">
        <is>
          <t>/universities/universidad-de-buenos-aires-uba</t>
        </is>
      </c>
      <c r="J72" t="inlineStr">
        <is>
          <t>3995668</t>
        </is>
      </c>
      <c r="K72" t="inlineStr">
        <is>
          <t>294578</t>
        </is>
      </c>
      <c r="L72" t="inlineStr">
        <is>
          <t>78</t>
        </is>
      </c>
      <c r="M72" t="n">
        <v>0</v>
      </c>
      <c r="N72" t="inlineStr">
        <is>
          <t>71</t>
        </is>
      </c>
      <c r="O72" t="inlineStr"/>
      <c r="P72" t="b">
        <v>0</v>
      </c>
      <c r="Q72" t="b">
        <v>0</v>
      </c>
      <c r="R72" t="n">
        <v>0</v>
      </c>
      <c r="S72" t="inlineStr">
        <is>
          <t>35</t>
        </is>
      </c>
      <c r="T72" t="n">
        <v>94.09999999999999</v>
      </c>
      <c r="U72" t="inlineStr">
        <is>
          <t>701+</t>
        </is>
      </c>
      <c r="V72" t="n">
        <v>1.6</v>
      </c>
      <c r="W72" t="inlineStr">
        <is>
          <t>183</t>
        </is>
      </c>
      <c r="X72" t="n">
        <v>71.7</v>
      </c>
      <c r="Y72" t="inlineStr">
        <is>
          <t>38</t>
        </is>
      </c>
      <c r="Z72" t="n">
        <v>94.09999999999999</v>
      </c>
      <c r="AA72" t="inlineStr">
        <is>
          <t>13</t>
        </is>
      </c>
      <c r="AB72" t="n">
        <v>99.8</v>
      </c>
      <c r="AC72" t="inlineStr">
        <is>
          <t>232</t>
        </is>
      </c>
      <c r="AD72" t="n">
        <v>64.59999999999999</v>
      </c>
      <c r="AE72" t="inlineStr">
        <is>
          <t>430</t>
        </is>
      </c>
      <c r="AF72" t="n">
        <v>73.40000000000001</v>
      </c>
      <c r="AG72" t="inlineStr">
        <is>
          <t>305</t>
        </is>
      </c>
      <c r="AH72" t="n">
        <v>63.9</v>
      </c>
      <c r="AI72">
        <f>310</f>
        <v/>
      </c>
      <c r="AJ72" t="n">
        <v>51.8</v>
      </c>
      <c r="AK72" t="inlineStr"/>
      <c r="AL72" t="inlineStr"/>
      <c r="AM72" t="inlineStr"/>
      <c r="AN72" t="inlineStr"/>
      <c r="AO72" t="inlineStr"/>
      <c r="AP72" t="inlineStr">
        <is>
          <t>{"Research &amp; Discovery": [{"indicator_id": "76", "indicator_name": "Academic Reputation", "rank": "35", "score": "94.1"}, {"indicator_id": "73", "indicator_name": "Citations per Faculty", "rank": "701+", "score": "1.6"}], "Learning Experience": [{"indicator_id": "36", "indicator_name": "Faculty Student Ratio", "rank": "183", "score": "71.7"}], "Employability": [{"indicator_id": "77", "indicator_name": "Employer Reputation", "rank": "38", "score": "94.1"}, {"indicator_id": "3819456", "indicator_name": "Employment Outcomes", "rank": "13", "score": "99.8"}], "Global Engagement": [{"indicator_id": "14", "indicator_name": "International Student Ratio", "rank": "232", "score": "64.6"}, {"indicator_id": "15", "indicator_name": "International Research Network", "rank": "430", "score": "73.4"}, {"indicator_id": "18", "indicator_name": "International Faculty Ratio", "rank": "305", "score": "63.9"}], "Sustainability": [{"indicator_id": "3897497", "indicator_name": "Sustainability Score", "rank": "=310", "score": "51.8"}]}</t>
        </is>
      </c>
      <c r="AQ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3">
      <c r="A73" t="n">
        <v>72</v>
      </c>
      <c r="B73" t="n">
        <v>67.09999999999999</v>
      </c>
      <c r="C73" t="inlineStr">
        <is>
          <t>University of California, San Diego (UCSD)</t>
        </is>
      </c>
      <c r="D73" t="inlineStr">
        <is>
          <t>San Diego, United States</t>
        </is>
      </c>
      <c r="E73" t="inlineStr">
        <is>
          <t>United States</t>
        </is>
      </c>
      <c r="F73" t="inlineStr">
        <is>
          <t>San Diego</t>
        </is>
      </c>
      <c r="G73" t="inlineStr">
        <is>
          <t>North America</t>
        </is>
      </c>
      <c r="H73" t="inlineStr">
        <is>
          <t>https://www.topuniversities.com/sites/default/files/university-of-california-san-diego-ucsd_89_medium.jpg</t>
        </is>
      </c>
      <c r="I73" t="inlineStr">
        <is>
          <t>/universities/university-california-san-diego-ucsd</t>
        </is>
      </c>
      <c r="J73" t="inlineStr">
        <is>
          <t>3995678</t>
        </is>
      </c>
      <c r="K73" t="inlineStr">
        <is>
          <t>294567</t>
        </is>
      </c>
      <c r="L73" t="inlineStr">
        <is>
          <t>89</t>
        </is>
      </c>
      <c r="M73" t="n">
        <v>0</v>
      </c>
      <c r="N73" t="inlineStr">
        <is>
          <t>72</t>
        </is>
      </c>
      <c r="O73" t="inlineStr"/>
      <c r="P73" t="b">
        <v>0</v>
      </c>
      <c r="Q73" t="b">
        <v>0</v>
      </c>
      <c r="R73" t="n">
        <v>0</v>
      </c>
      <c r="S73" t="inlineStr">
        <is>
          <t>45</t>
        </is>
      </c>
      <c r="T73" t="n">
        <v>89.3</v>
      </c>
      <c r="U73" t="inlineStr">
        <is>
          <t>165</t>
        </is>
      </c>
      <c r="V73" t="n">
        <v>67</v>
      </c>
      <c r="W73" t="inlineStr">
        <is>
          <t>304</t>
        </is>
      </c>
      <c r="X73" t="n">
        <v>50.8</v>
      </c>
      <c r="Y73" t="inlineStr">
        <is>
          <t>140</t>
        </is>
      </c>
      <c r="Z73" t="n">
        <v>57.8</v>
      </c>
      <c r="AA73" t="inlineStr">
        <is>
          <t>525</t>
        </is>
      </c>
      <c r="AB73" t="n">
        <v>21.7</v>
      </c>
      <c r="AC73" t="inlineStr">
        <is>
          <t>328</t>
        </is>
      </c>
      <c r="AD73" t="n">
        <v>44.3</v>
      </c>
      <c r="AE73" t="inlineStr">
        <is>
          <t>70</t>
        </is>
      </c>
      <c r="AF73" t="n">
        <v>95.5</v>
      </c>
      <c r="AG73" t="inlineStr">
        <is>
          <t>342</t>
        </is>
      </c>
      <c r="AH73" t="n">
        <v>54.6</v>
      </c>
      <c r="AI73">
        <f>348</f>
        <v/>
      </c>
      <c r="AJ73" t="n">
        <v>44.3</v>
      </c>
      <c r="AK73" t="inlineStr"/>
      <c r="AL73" t="inlineStr"/>
      <c r="AM73" t="inlineStr"/>
      <c r="AN73" t="inlineStr"/>
      <c r="AO73" t="inlineStr"/>
      <c r="AP73" t="inlineStr">
        <is>
          <t>{"Research &amp; Discovery": [{"indicator_id": "76", "indicator_name": "Academic Reputation", "rank": "45", "score": "89.3"}, {"indicator_id": "73", "indicator_name": "Citations per Faculty", "rank": "165", "score": "67"}], "Learning Experience": [{"indicator_id": "36", "indicator_name": "Faculty Student Ratio", "rank": "304", "score": "50.8"}], "Employability": [{"indicator_id": "77", "indicator_name": "Employer Reputation", "rank": "140", "score": "57.8"}, {"indicator_id": "3819456", "indicator_name": "Employment Outcomes", "rank": "525", "score": "21.7"}], "Global Engagement": [{"indicator_id": "14", "indicator_name": "International Student Ratio", "rank": "328", "score": "44.3"}, {"indicator_id": "15", "indicator_name": "International Research Network", "rank": "70", "score": "95.5"}, {"indicator_id": "18", "indicator_name": "International Faculty Ratio", "rank": "342", "score": "54.6"}], "Sustainability": [{"indicator_id": "3897497", "indicator_name": "Sustainability Score", "rank": "=348", "score": "44.3"}]}</t>
        </is>
      </c>
      <c r="AQ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4">
      <c r="A74" t="n">
        <v>73</v>
      </c>
      <c r="B74" t="n">
        <v>67</v>
      </c>
      <c r="C74" t="inlineStr">
        <is>
          <t>Université Paris-Saclay</t>
        </is>
      </c>
      <c r="D74" t="inlineStr">
        <is>
          <t>Paris, France</t>
        </is>
      </c>
      <c r="E74" t="inlineStr">
        <is>
          <t>France</t>
        </is>
      </c>
      <c r="F74" t="inlineStr">
        <is>
          <t>Paris</t>
        </is>
      </c>
      <c r="G74" t="inlineStr">
        <is>
          <t>Europe</t>
        </is>
      </c>
      <c r="H74" t="inlineStr">
        <is>
          <t>https://www.topuniversities.com/sites/default/files/universit-paris-saclay_592560cf2aeae70239af4c6e_medium.jpg</t>
        </is>
      </c>
      <c r="I74" t="inlineStr">
        <is>
          <t>/universities/universite-paris-saclay</t>
        </is>
      </c>
      <c r="J74" t="inlineStr">
        <is>
          <t>3995754</t>
        </is>
      </c>
      <c r="K74" t="inlineStr">
        <is>
          <t>297526</t>
        </is>
      </c>
      <c r="L74" t="inlineStr">
        <is>
          <t>490</t>
        </is>
      </c>
      <c r="M74" t="n">
        <v>0</v>
      </c>
      <c r="N74" t="inlineStr">
        <is>
          <t>73</t>
        </is>
      </c>
      <c r="O74" t="inlineStr"/>
      <c r="P74" t="b">
        <v>0</v>
      </c>
      <c r="Q74" t="b">
        <v>0</v>
      </c>
      <c r="R74" t="n">
        <v>0</v>
      </c>
      <c r="S74" t="inlineStr">
        <is>
          <t>121</t>
        </is>
      </c>
      <c r="T74" t="n">
        <v>60.7</v>
      </c>
      <c r="U74" t="inlineStr">
        <is>
          <t>384</t>
        </is>
      </c>
      <c r="V74" t="n">
        <v>35</v>
      </c>
      <c r="W74" t="inlineStr">
        <is>
          <t>25</t>
        </is>
      </c>
      <c r="X74" t="n">
        <v>99.8</v>
      </c>
      <c r="Y74" t="inlineStr">
        <is>
          <t>12</t>
        </is>
      </c>
      <c r="Z74" t="n">
        <v>99.09999999999999</v>
      </c>
      <c r="AA74" t="inlineStr">
        <is>
          <t>155</t>
        </is>
      </c>
      <c r="AB74" t="n">
        <v>70.8</v>
      </c>
      <c r="AC74" t="inlineStr">
        <is>
          <t>253</t>
        </is>
      </c>
      <c r="AD74" t="n">
        <v>58.6</v>
      </c>
      <c r="AE74" t="inlineStr">
        <is>
          <t>16</t>
        </is>
      </c>
      <c r="AF74" t="n">
        <v>98.59999999999999</v>
      </c>
      <c r="AG74" t="inlineStr">
        <is>
          <t>448</t>
        </is>
      </c>
      <c r="AH74" t="n">
        <v>35.7</v>
      </c>
      <c r="AI74">
        <f>202</f>
        <v/>
      </c>
      <c r="AJ74" t="n">
        <v>72.59999999999999</v>
      </c>
      <c r="AK74" t="inlineStr"/>
      <c r="AL74" t="inlineStr"/>
      <c r="AM74" t="inlineStr"/>
      <c r="AN74" t="inlineStr"/>
      <c r="AO74" t="inlineStr"/>
      <c r="AP74" t="inlineStr">
        <is>
          <t>{"Research &amp; Discovery": [{"indicator_id": "76", "indicator_name": "Academic Reputation", "rank": "121", "score": "60.7"}, {"indicator_id": "73", "indicator_name": "Citations per Faculty", "rank": "384", "score": "35"}], "Learning Experience": [{"indicator_id": "36", "indicator_name": "Faculty Student Ratio", "rank": "25", "score": "99.8"}], "Employability": [{"indicator_id": "77", "indicator_name": "Employer Reputation", "rank": "12", "score": "99.1"}, {"indicator_id": "3819456", "indicator_name": "Employment Outcomes", "rank": "155", "score": "70.8"}], "Global Engagement": [{"indicator_id": "14", "indicator_name": "International Student Ratio", "rank": "253", "score": "58.6"}, {"indicator_id": "15", "indicator_name": "International Research Network", "rank": "16", "score": "98.6"}, {"indicator_id": "18", "indicator_name": "International Faculty Ratio", "rank": "448", "score": "35.7"}], "Sustainability": [{"indicator_id": "3897497", "indicator_name": "Sustainability Score", "rank": "=202", "score": "72.6"}]}</t>
        </is>
      </c>
      <c r="AQ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5">
      <c r="A75" t="n">
        <v>74</v>
      </c>
      <c r="B75" t="n">
        <v>65.7</v>
      </c>
      <c r="C75" t="inlineStr">
        <is>
          <t xml:space="preserve">KTH Royal Institute of Technology </t>
        </is>
      </c>
      <c r="D75" t="inlineStr">
        <is>
          <t>Stockholm, Sweden</t>
        </is>
      </c>
      <c r="E75" t="inlineStr">
        <is>
          <t>Sweden</t>
        </is>
      </c>
      <c r="F75" t="inlineStr">
        <is>
          <t>Stockholm</t>
        </is>
      </c>
      <c r="G75" t="inlineStr">
        <is>
          <t>Europe</t>
        </is>
      </c>
      <c r="H75" t="inlineStr">
        <is>
          <t>https://www.topuniversities.com/sites/default/files/kth-royal-institute-of-technology-_592560cf2aeae70239af4c9b_medium.jpg</t>
        </is>
      </c>
      <c r="I75" t="inlineStr">
        <is>
          <t>/universities/kth-royal-institute-technology</t>
        </is>
      </c>
      <c r="J75" t="inlineStr">
        <is>
          <t>3995819</t>
        </is>
      </c>
      <c r="K75" t="inlineStr">
        <is>
          <t>297484</t>
        </is>
      </c>
      <c r="L75" t="inlineStr">
        <is>
          <t>535</t>
        </is>
      </c>
      <c r="M75" t="n">
        <v>1</v>
      </c>
      <c r="N75" t="inlineStr">
        <is>
          <t>74</t>
        </is>
      </c>
      <c r="O75" t="inlineStr"/>
      <c r="P75" t="b">
        <v>0</v>
      </c>
      <c r="Q75" t="b">
        <v>0</v>
      </c>
      <c r="R75" t="n">
        <v>0</v>
      </c>
      <c r="S75" t="inlineStr">
        <is>
          <t>186</t>
        </is>
      </c>
      <c r="T75" t="n">
        <v>45.2</v>
      </c>
      <c r="U75" t="inlineStr">
        <is>
          <t>91</t>
        </is>
      </c>
      <c r="V75" t="n">
        <v>86.09999999999999</v>
      </c>
      <c r="W75" t="inlineStr">
        <is>
          <t>225</t>
        </is>
      </c>
      <c r="X75" t="n">
        <v>62.3</v>
      </c>
      <c r="Y75" t="inlineStr">
        <is>
          <t>149</t>
        </is>
      </c>
      <c r="Z75" t="n">
        <v>55.6</v>
      </c>
      <c r="AA75" t="inlineStr">
        <is>
          <t>191</t>
        </is>
      </c>
      <c r="AB75" t="n">
        <v>62.4</v>
      </c>
      <c r="AC75" t="inlineStr">
        <is>
          <t>227</t>
        </is>
      </c>
      <c r="AD75" t="n">
        <v>65.90000000000001</v>
      </c>
      <c r="AE75" t="inlineStr">
        <is>
          <t>155</t>
        </is>
      </c>
      <c r="AF75" t="n">
        <v>91.09999999999999</v>
      </c>
      <c r="AG75" t="inlineStr">
        <is>
          <t>175</t>
        </is>
      </c>
      <c r="AH75" t="n">
        <v>92</v>
      </c>
      <c r="AI75" t="inlineStr">
        <is>
          <t>58</t>
        </is>
      </c>
      <c r="AJ75" t="n">
        <v>94.8</v>
      </c>
      <c r="AK75" t="inlineStr"/>
      <c r="AL75" t="inlineStr"/>
      <c r="AM75" t="inlineStr"/>
      <c r="AN75" t="inlineStr"/>
      <c r="AO75" t="inlineStr"/>
      <c r="AP75" t="inlineStr">
        <is>
          <t>{"Research &amp; Discovery": [{"indicator_id": "76", "indicator_name": "Academic Reputation", "rank": "186", "score": "45.2"}, {"indicator_id": "73", "indicator_name": "Citations per Faculty", "rank": "91", "score": "86.1"}], "Learning Experience": [{"indicator_id": "36", "indicator_name": "Faculty Student Ratio", "rank": "225", "score": "62.3"}], "Employability": [{"indicator_id": "77", "indicator_name": "Employer Reputation", "rank": "149", "score": "55.6"}, {"indicator_id": "3819456", "indicator_name": "Employment Outcomes", "rank": "191", "score": "62.4"}], "Global Engagement": [{"indicator_id": "14", "indicator_name": "International Student Ratio", "rank": "227", "score": "65.9"}, {"indicator_id": "15", "indicator_name": "International Research Network", "rank": "155", "score": "91.1"}, {"indicator_id": "18", "indicator_name": "International Faculty Ratio", "rank": "175", "score": "92"}], "Sustainability": [{"indicator_id": "3897497", "indicator_name": "Sustainability Score", "rank": "58", "score": "94.8"}]}</t>
        </is>
      </c>
      <c r="AQ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6">
      <c r="A76" t="n">
        <v>75</v>
      </c>
      <c r="B76" t="n">
        <v>65.59999999999999</v>
      </c>
      <c r="C76" t="inlineStr">
        <is>
          <t>Lund University</t>
        </is>
      </c>
      <c r="D76" t="inlineStr">
        <is>
          <t>Lund, Sweden</t>
        </is>
      </c>
      <c r="E76" t="inlineStr">
        <is>
          <t>Sweden</t>
        </is>
      </c>
      <c r="F76" t="inlineStr">
        <is>
          <t>Lund</t>
        </is>
      </c>
      <c r="G76" t="inlineStr">
        <is>
          <t>Europe</t>
        </is>
      </c>
      <c r="H76" t="inlineStr">
        <is>
          <t>https://www.topuniversities.com/sites/default/files/lund-university_371_medium.jpg</t>
        </is>
      </c>
      <c r="I76" t="inlineStr">
        <is>
          <t>/universities/lund-university</t>
        </is>
      </c>
      <c r="J76" t="inlineStr">
        <is>
          <t>3995729</t>
        </is>
      </c>
      <c r="K76" t="inlineStr">
        <is>
          <t>293996</t>
        </is>
      </c>
      <c r="L76" t="inlineStr">
        <is>
          <t>371</t>
        </is>
      </c>
      <c r="M76" t="n">
        <v>1</v>
      </c>
      <c r="N76" t="inlineStr">
        <is>
          <t>75</t>
        </is>
      </c>
      <c r="O76" t="inlineStr"/>
      <c r="P76" t="b">
        <v>0</v>
      </c>
      <c r="Q76" t="b">
        <v>0</v>
      </c>
      <c r="R76" t="n">
        <v>0</v>
      </c>
      <c r="S76" t="inlineStr">
        <is>
          <t>96</t>
        </is>
      </c>
      <c r="T76" t="n">
        <v>68.3</v>
      </c>
      <c r="U76" t="inlineStr">
        <is>
          <t>309</t>
        </is>
      </c>
      <c r="V76" t="n">
        <v>44.6</v>
      </c>
      <c r="W76" t="inlineStr">
        <is>
          <t>271</t>
        </is>
      </c>
      <c r="X76" t="n">
        <v>55.5</v>
      </c>
      <c r="Y76" t="inlineStr">
        <is>
          <t>160</t>
        </is>
      </c>
      <c r="Z76" t="n">
        <v>52.5</v>
      </c>
      <c r="AA76" t="inlineStr">
        <is>
          <t>95</t>
        </is>
      </c>
      <c r="AB76" t="n">
        <v>86.5</v>
      </c>
      <c r="AC76" t="inlineStr">
        <is>
          <t>198</t>
        </is>
      </c>
      <c r="AD76" t="n">
        <v>73.40000000000001</v>
      </c>
      <c r="AE76" t="inlineStr">
        <is>
          <t>48</t>
        </is>
      </c>
      <c r="AF76" t="n">
        <v>96.7</v>
      </c>
      <c r="AG76" t="inlineStr">
        <is>
          <t>124</t>
        </is>
      </c>
      <c r="AH76" t="n">
        <v>97.40000000000001</v>
      </c>
      <c r="AI76" t="inlineStr">
        <is>
          <t>8</t>
        </is>
      </c>
      <c r="AJ76" t="n">
        <v>99.59999999999999</v>
      </c>
      <c r="AK76" t="inlineStr"/>
      <c r="AL76" t="inlineStr"/>
      <c r="AM76" t="inlineStr"/>
      <c r="AN76" t="inlineStr"/>
      <c r="AO76" t="inlineStr"/>
      <c r="AP76" t="inlineStr">
        <is>
          <t>{"Research &amp; Discovery": [{"indicator_id": "76", "indicator_name": "Academic Reputation", "rank": "96", "score": "68.3"}, {"indicator_id": "73", "indicator_name": "Citations per Faculty", "rank": "309", "score": "44.6"}], "Learning Experience": [{"indicator_id": "36", "indicator_name": "Faculty Student Ratio", "rank": "271", "score": "55.5"}], "Employability": [{"indicator_id": "77", "indicator_name": "Employer Reputation", "rank": "160", "score": "52.5"}, {"indicator_id": "3819456", "indicator_name": "Employment Outcomes", "rank": "95", "score": "86.5"}], "Global Engagement": [{"indicator_id": "14", "indicator_name": "International Student Ratio", "rank": "198", "score": "73.4"}, {"indicator_id": "15", "indicator_name": "International Research Network", "rank": "48", "score": "96.7"}, {"indicator_id": "18", "indicator_name": "International Faculty Ratio", "rank": "124", "score": "97.4"}], "Sustainability": [{"indicator_id": "3897497", "indicator_name": "Sustainability Score", "rank": "8", "score": "99.6"}]}</t>
        </is>
      </c>
      <c r="AQ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7">
      <c r="A77" t="n">
        <v>76</v>
      </c>
      <c r="B77" t="n">
        <v>65.3</v>
      </c>
      <c r="C77" t="inlineStr">
        <is>
          <t>University of Washington</t>
        </is>
      </c>
      <c r="D77" t="inlineStr">
        <is>
          <t>Seattle, United States</t>
        </is>
      </c>
      <c r="E77" t="inlineStr">
        <is>
          <t>United States</t>
        </is>
      </c>
      <c r="F77" t="inlineStr">
        <is>
          <t>Seattle</t>
        </is>
      </c>
      <c r="G77" t="inlineStr">
        <is>
          <t>North America</t>
        </is>
      </c>
      <c r="H77" t="inlineStr">
        <is>
          <t>https://www.topuniversities.com/sites/default/files/240709093150am256263W-Logo-Purple-RGB-resized-90x90.jpg</t>
        </is>
      </c>
      <c r="I77" t="inlineStr">
        <is>
          <t>/universities/university-washington</t>
        </is>
      </c>
      <c r="J77" t="inlineStr">
        <is>
          <t>3995699</t>
        </is>
      </c>
      <c r="K77" t="inlineStr">
        <is>
          <t>297194</t>
        </is>
      </c>
      <c r="L77" t="inlineStr">
        <is>
          <t>667</t>
        </is>
      </c>
      <c r="M77" t="n">
        <v>0</v>
      </c>
      <c r="N77" t="inlineStr">
        <is>
          <t>76</t>
        </is>
      </c>
      <c r="O77" t="inlineStr"/>
      <c r="P77" t="b">
        <v>0</v>
      </c>
      <c r="Q77" t="b">
        <v>0</v>
      </c>
      <c r="R77" t="n">
        <v>0</v>
      </c>
      <c r="S77" t="inlineStr">
        <is>
          <t>66</t>
        </is>
      </c>
      <c r="T77" t="n">
        <v>81.90000000000001</v>
      </c>
      <c r="U77" t="inlineStr">
        <is>
          <t>119</t>
        </is>
      </c>
      <c r="V77" t="n">
        <v>78.8</v>
      </c>
      <c r="W77" t="inlineStr">
        <is>
          <t>542</t>
        </is>
      </c>
      <c r="X77" t="n">
        <v>28.6</v>
      </c>
      <c r="Y77" t="inlineStr">
        <is>
          <t>150</t>
        </is>
      </c>
      <c r="Z77" t="n">
        <v>55.5</v>
      </c>
      <c r="AA77" t="inlineStr">
        <is>
          <t>170</t>
        </is>
      </c>
      <c r="AB77" t="n">
        <v>68.7</v>
      </c>
      <c r="AC77" t="inlineStr">
        <is>
          <t>407</t>
        </is>
      </c>
      <c r="AD77" t="n">
        <v>32.8</v>
      </c>
      <c r="AE77" t="inlineStr">
        <is>
          <t>67</t>
        </is>
      </c>
      <c r="AF77" t="n">
        <v>95.59999999999999</v>
      </c>
      <c r="AG77" t="inlineStr">
        <is>
          <t>701+</t>
        </is>
      </c>
      <c r="AH77" t="n">
        <v>11</v>
      </c>
      <c r="AI77" t="inlineStr">
        <is>
          <t>235</t>
        </is>
      </c>
      <c r="AJ77" t="n">
        <v>66.5</v>
      </c>
      <c r="AK77" t="inlineStr"/>
      <c r="AL77" t="inlineStr"/>
      <c r="AM77" t="inlineStr"/>
      <c r="AN77" t="inlineStr"/>
      <c r="AO77" t="inlineStr"/>
      <c r="AP77" t="inlineStr">
        <is>
          <t>{"Research &amp; Discovery": [{"indicator_id": "76", "indicator_name": "Academic Reputation", "rank": "66", "score": "81.9"}, {"indicator_id": "73", "indicator_name": "Citations per Faculty", "rank": "119", "score": "78.8"}], "Learning Experience": [{"indicator_id": "36", "indicator_name": "Faculty Student Ratio", "rank": "542", "score": "28.6"}], "Employability": [{"indicator_id": "77", "indicator_name": "Employer Reputation", "rank": "150", "score": "55.5"}, {"indicator_id": "3819456", "indicator_name": "Employment Outcomes", "rank": "170", "score": "68.7"}], "Global Engagement": [{"indicator_id": "14", "indicator_name": "International Student Ratio", "rank": "407", "score": "32.8"}, {"indicator_id": "15", "indicator_name": "International Research Network", "rank": "67", "score": "95.6"}, {"indicator_id": "18", "indicator_name": "International Faculty Ratio", "rank": "701+", "score": "11"}], "Sustainability": [{"indicator_id": "3897497", "indicator_name": "Sustainability Score", "rank": "235", "score": "66.5"}]}</t>
        </is>
      </c>
      <c r="AQ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8">
      <c r="A78" t="n">
        <v>77</v>
      </c>
      <c r="B78" t="n">
        <v>65.2</v>
      </c>
      <c r="C78" t="inlineStr">
        <is>
          <t>The University of Western Australia</t>
        </is>
      </c>
      <c r="D78" t="inlineStr">
        <is>
          <t>Perth, Australia</t>
        </is>
      </c>
      <c r="E78" t="inlineStr">
        <is>
          <t>Australia</t>
        </is>
      </c>
      <c r="F78" t="inlineStr">
        <is>
          <t>Perth</t>
        </is>
      </c>
      <c r="G78" t="inlineStr">
        <is>
          <t>Oceania</t>
        </is>
      </c>
      <c r="H78" t="inlineStr">
        <is>
          <t>https://www.topuniversities.com/sites/default/files/the-university-of-western-australia_673_medium.jpg</t>
        </is>
      </c>
      <c r="I78" t="inlineStr">
        <is>
          <t>/universities/university-western-australia</t>
        </is>
      </c>
      <c r="J78" t="inlineStr">
        <is>
          <t>3995774</t>
        </is>
      </c>
      <c r="K78" t="inlineStr">
        <is>
          <t>297188</t>
        </is>
      </c>
      <c r="L78" t="inlineStr">
        <is>
          <t>673</t>
        </is>
      </c>
      <c r="M78" t="n">
        <v>1</v>
      </c>
      <c r="N78" t="inlineStr">
        <is>
          <t>77</t>
        </is>
      </c>
      <c r="O78" t="inlineStr"/>
      <c r="P78" t="b">
        <v>0</v>
      </c>
      <c r="Q78" t="b">
        <v>0</v>
      </c>
      <c r="R78" t="n">
        <v>0</v>
      </c>
      <c r="S78" t="inlineStr">
        <is>
          <t>141</t>
        </is>
      </c>
      <c r="T78" t="n">
        <v>55.5</v>
      </c>
      <c r="U78" t="inlineStr">
        <is>
          <t>30</t>
        </is>
      </c>
      <c r="V78" t="n">
        <v>98.8</v>
      </c>
      <c r="W78" t="inlineStr">
        <is>
          <t>701+</t>
        </is>
      </c>
      <c r="X78" t="n">
        <v>13.1</v>
      </c>
      <c r="Y78" t="inlineStr">
        <is>
          <t>225</t>
        </is>
      </c>
      <c r="Z78" t="n">
        <v>41.8</v>
      </c>
      <c r="AA78" t="inlineStr">
        <is>
          <t>128</t>
        </is>
      </c>
      <c r="AB78" t="n">
        <v>78</v>
      </c>
      <c r="AC78" t="inlineStr">
        <is>
          <t>40</t>
        </is>
      </c>
      <c r="AD78" t="n">
        <v>99.8</v>
      </c>
      <c r="AE78" t="inlineStr">
        <is>
          <t>95</t>
        </is>
      </c>
      <c r="AF78" t="n">
        <v>94.2</v>
      </c>
      <c r="AG78" t="inlineStr">
        <is>
          <t>37</t>
        </is>
      </c>
      <c r="AH78" t="n">
        <v>100</v>
      </c>
      <c r="AI78">
        <f>315</f>
        <v/>
      </c>
      <c r="AJ78" t="n">
        <v>50.8</v>
      </c>
      <c r="AK78" t="inlineStr"/>
      <c r="AL78" t="inlineStr"/>
      <c r="AM78" t="inlineStr"/>
      <c r="AN78" t="inlineStr"/>
      <c r="AO78" t="inlineStr"/>
      <c r="AP78" t="inlineStr">
        <is>
          <t>{"Research &amp; Discovery": [{"indicator_id": "76", "indicator_name": "Academic Reputation", "rank": "141", "score": "55.5"}, {"indicator_id": "73", "indicator_name": "Citations per Faculty", "rank": "30", "score": "98.8"}], "Learning Experience": [{"indicator_id": "36", "indicator_name": "Faculty Student Ratio", "rank": "701+", "score": "13.1"}], "Employability": [{"indicator_id": "77", "indicator_name": "Employer Reputation", "rank": "225", "score": "41.8"}, {"indicator_id": "3819456", "indicator_name": "Employment Outcomes", "rank": "128", "score": "78"}], "Global Engagement": [{"indicator_id": "14", "indicator_name": "International Student Ratio", "rank": "40", "score": "99.8"}, {"indicator_id": "15", "indicator_name": "International Research Network", "rank": "95", "score": "94.2"}, {"indicator_id": "18", "indicator_name": "International Faculty Ratio", "rank": "37", "score": "100"}], "Sustainability": [{"indicator_id": "3897497", "indicator_name": "Sustainability Score", "rank": "=315", "score": "50.8"}]}</t>
        </is>
      </c>
      <c r="AQ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9">
      <c r="A79" t="n">
        <v>78</v>
      </c>
      <c r="B79" t="n">
        <v>65</v>
      </c>
      <c r="C79" t="inlineStr">
        <is>
          <t>University of Glasgow</t>
        </is>
      </c>
      <c r="D79" t="inlineStr">
        <is>
          <t>Glasgow, United Kingdom</t>
        </is>
      </c>
      <c r="E79" t="inlineStr">
        <is>
          <t>United Kingdom</t>
        </is>
      </c>
      <c r="F79" t="inlineStr">
        <is>
          <t>Glasgow</t>
        </is>
      </c>
      <c r="G79" t="inlineStr">
        <is>
          <t>Europe</t>
        </is>
      </c>
      <c r="H79" t="inlineStr">
        <is>
          <t>https://www.topuniversities.com/sites/default/files/university-of-glasgow_592560cf2aeae70239af4b6c_medium.jpg</t>
        </is>
      </c>
      <c r="I79" t="inlineStr">
        <is>
          <t>/universities/university-glasgow</t>
        </is>
      </c>
      <c r="J79" t="inlineStr">
        <is>
          <t>3995708</t>
        </is>
      </c>
      <c r="K79" t="inlineStr">
        <is>
          <t>294322</t>
        </is>
      </c>
      <c r="L79" t="inlineStr">
        <is>
          <t>231</t>
        </is>
      </c>
      <c r="M79" t="n">
        <v>0</v>
      </c>
      <c r="N79" t="inlineStr">
        <is>
          <t>78</t>
        </is>
      </c>
      <c r="O79" t="inlineStr"/>
      <c r="P79" t="b">
        <v>0</v>
      </c>
      <c r="Q79" t="b">
        <v>0</v>
      </c>
      <c r="R79" t="n">
        <v>0</v>
      </c>
      <c r="S79" t="inlineStr">
        <is>
          <t>75</t>
        </is>
      </c>
      <c r="T79" t="n">
        <v>77.40000000000001</v>
      </c>
      <c r="U79" t="inlineStr">
        <is>
          <t>405</t>
        </is>
      </c>
      <c r="V79" t="n">
        <v>32.5</v>
      </c>
      <c r="W79" t="inlineStr">
        <is>
          <t>418</t>
        </is>
      </c>
      <c r="X79" t="n">
        <v>38</v>
      </c>
      <c r="Y79" t="inlineStr">
        <is>
          <t>110</t>
        </is>
      </c>
      <c r="Z79" t="n">
        <v>67.7</v>
      </c>
      <c r="AA79" t="inlineStr">
        <is>
          <t>378</t>
        </is>
      </c>
      <c r="AB79" t="n">
        <v>33.5</v>
      </c>
      <c r="AC79" t="inlineStr">
        <is>
          <t>49</t>
        </is>
      </c>
      <c r="AD79" t="n">
        <v>99.40000000000001</v>
      </c>
      <c r="AE79" t="inlineStr">
        <is>
          <t>30</t>
        </is>
      </c>
      <c r="AF79" t="n">
        <v>97.59999999999999</v>
      </c>
      <c r="AG79" t="inlineStr">
        <is>
          <t>141</t>
        </is>
      </c>
      <c r="AH79" t="n">
        <v>95.7</v>
      </c>
      <c r="AI79" t="inlineStr">
        <is>
          <t>20</t>
        </is>
      </c>
      <c r="AJ79" t="n">
        <v>98.5</v>
      </c>
      <c r="AK79" t="inlineStr"/>
      <c r="AL79" t="inlineStr"/>
      <c r="AM79" t="inlineStr"/>
      <c r="AN79" t="inlineStr"/>
      <c r="AO79" t="inlineStr"/>
      <c r="AP79" t="inlineStr">
        <is>
          <t>{"Research &amp; Discovery": [{"indicator_id": "76", "indicator_name": "Academic Reputation", "rank": "75", "score": "77.4"}, {"indicator_id": "73", "indicator_name": "Citations per Faculty", "rank": "405", "score": "32.5"}], "Learning Experience": [{"indicator_id": "36", "indicator_name": "Faculty Student Ratio", "rank": "418", "score": "38"}], "Employability": [{"indicator_id": "77", "indicator_name": "Employer Reputation", "rank": "110", "score": "67.7"}, {"indicator_id": "3819456", "indicator_name": "Employment Outcomes", "rank": "378", "score": "33.5"}], "Global Engagement": [{"indicator_id": "14", "indicator_name": "International Student Ratio", "rank": "49", "score": "99.4"}, {"indicator_id": "15", "indicator_name": "International Research Network", "rank": "30", "score": "97.6"}, {"indicator_id": "18", "indicator_name": "International Faculty Ratio", "rank": "141", "score": "95.7"}], "Sustainability": [{"indicator_id": "3897497", "indicator_name": "Sustainability Score", "rank": "20", "score": "98.5"}]}</t>
        </is>
      </c>
      <c r="AQ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0">
      <c r="A80" t="n">
        <v>79</v>
      </c>
      <c r="B80" t="n">
        <v>64.7</v>
      </c>
      <c r="C80" t="inlineStr">
        <is>
          <t>Brown University</t>
        </is>
      </c>
      <c r="D80" t="inlineStr">
        <is>
          <t>Providence, United States</t>
        </is>
      </c>
      <c r="E80" t="inlineStr">
        <is>
          <t>United States</t>
        </is>
      </c>
      <c r="F80" t="inlineStr">
        <is>
          <t>Providence</t>
        </is>
      </c>
      <c r="G80" t="inlineStr">
        <is>
          <t>North America</t>
        </is>
      </c>
      <c r="H80" t="inlineStr">
        <is>
          <t>https://www.topuniversities.com/sites/default/files/brown-university_72_medium.jpg</t>
        </is>
      </c>
      <c r="I80" t="inlineStr">
        <is>
          <t>/universities/brown-university</t>
        </is>
      </c>
      <c r="J80" t="inlineStr">
        <is>
          <t>3995756</t>
        </is>
      </c>
      <c r="K80" t="inlineStr">
        <is>
          <t>294584</t>
        </is>
      </c>
      <c r="L80" t="inlineStr">
        <is>
          <t>72</t>
        </is>
      </c>
      <c r="M80" t="n">
        <v>0</v>
      </c>
      <c r="N80" t="inlineStr">
        <is>
          <t>79</t>
        </is>
      </c>
      <c r="O80" t="inlineStr"/>
      <c r="P80" t="b">
        <v>0</v>
      </c>
      <c r="Q80" t="b">
        <v>0</v>
      </c>
      <c r="R80" t="n">
        <v>0</v>
      </c>
      <c r="S80" t="inlineStr">
        <is>
          <t>123</t>
        </is>
      </c>
      <c r="T80" t="n">
        <v>59.9</v>
      </c>
      <c r="U80" t="inlineStr">
        <is>
          <t>130</t>
        </is>
      </c>
      <c r="V80" t="n">
        <v>76.40000000000001</v>
      </c>
      <c r="W80" t="inlineStr">
        <is>
          <t>151</t>
        </is>
      </c>
      <c r="X80" t="n">
        <v>77.7</v>
      </c>
      <c r="Y80" t="inlineStr">
        <is>
          <t>180</t>
        </is>
      </c>
      <c r="Z80" t="n">
        <v>49.6</v>
      </c>
      <c r="AA80" t="inlineStr">
        <is>
          <t>186</t>
        </is>
      </c>
      <c r="AB80" t="n">
        <v>63.6</v>
      </c>
      <c r="AC80" t="inlineStr">
        <is>
          <t>289</t>
        </is>
      </c>
      <c r="AD80" t="n">
        <v>50.9</v>
      </c>
      <c r="AE80" t="inlineStr">
        <is>
          <t>277</t>
        </is>
      </c>
      <c r="AF80" t="n">
        <v>83.2</v>
      </c>
      <c r="AG80" t="inlineStr">
        <is>
          <t>239</t>
        </is>
      </c>
      <c r="AH80" t="n">
        <v>79.90000000000001</v>
      </c>
      <c r="AI80" t="inlineStr">
        <is>
          <t>333</t>
        </is>
      </c>
      <c r="AJ80" t="n">
        <v>46.6</v>
      </c>
      <c r="AK80" t="inlineStr"/>
      <c r="AL80" t="inlineStr"/>
      <c r="AM80" t="inlineStr"/>
      <c r="AN80" t="inlineStr"/>
      <c r="AO80" t="inlineStr"/>
      <c r="AP80" t="inlineStr">
        <is>
          <t>{"Research &amp; Discovery": [{"indicator_id": "76", "indicator_name": "Academic Reputation", "rank": "123", "score": "59.9"}, {"indicator_id": "73", "indicator_name": "Citations per Faculty", "rank": "130", "score": "76.4"}], "Learning Experience": [{"indicator_id": "36", "indicator_name": "Faculty Student Ratio", "rank": "151", "score": "77.7"}], "Employability": [{"indicator_id": "77", "indicator_name": "Employer Reputation", "rank": "180", "score": "49.6"}, {"indicator_id": "3819456", "indicator_name": "Employment Outcomes", "rank": "186", "score": "63.6"}], "Global Engagement": [{"indicator_id": "14", "indicator_name": "International Student Ratio", "rank": "289", "score": "50.9"}, {"indicator_id": "15", "indicator_name": "International Research Network", "rank": "277", "score": "83.2"}, {"indicator_id": "18", "indicator_name": "International Faculty Ratio", "rank": "239", "score": "79.9"}], "Sustainability": [{"indicator_id": "3897497", "indicator_name": "Sustainability Score", "rank": "333", "score": "46.6"}]}</t>
        </is>
      </c>
      <c r="AQ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1">
      <c r="A81" t="n">
        <v>80</v>
      </c>
      <c r="B81" t="n">
        <v>64.09999999999999</v>
      </c>
      <c r="C81" t="inlineStr">
        <is>
          <t>University of Birmingham</t>
        </is>
      </c>
      <c r="D81" t="inlineStr">
        <is>
          <t>Birmingham, United Kingdom</t>
        </is>
      </c>
      <c r="E81" t="inlineStr">
        <is>
          <t>United Kingdom</t>
        </is>
      </c>
      <c r="F81" t="inlineStr">
        <is>
          <t>Birmingham</t>
        </is>
      </c>
      <c r="G81" t="inlineStr">
        <is>
          <t>Europe</t>
        </is>
      </c>
      <c r="H81" t="inlineStr">
        <is>
          <t>https://www.topuniversities.com/sites/default/files/university-of-birmingham_59_medium.jpg</t>
        </is>
      </c>
      <c r="I81" t="inlineStr">
        <is>
          <t>/universities/university-birmingham</t>
        </is>
      </c>
      <c r="J81" t="inlineStr">
        <is>
          <t>3995727</t>
        </is>
      </c>
      <c r="K81" t="inlineStr">
        <is>
          <t>294597</t>
        </is>
      </c>
      <c r="L81" t="inlineStr">
        <is>
          <t>59</t>
        </is>
      </c>
      <c r="M81" t="n">
        <v>0</v>
      </c>
      <c r="N81">
        <f>80</f>
        <v/>
      </c>
      <c r="O81" t="inlineStr"/>
      <c r="P81" t="b">
        <v>0</v>
      </c>
      <c r="Q81" t="b">
        <v>0</v>
      </c>
      <c r="R81" t="n">
        <v>0</v>
      </c>
      <c r="S81" t="inlineStr">
        <is>
          <t>94</t>
        </is>
      </c>
      <c r="T81" t="n">
        <v>68.90000000000001</v>
      </c>
      <c r="U81" t="inlineStr">
        <is>
          <t>348</t>
        </is>
      </c>
      <c r="V81" t="n">
        <v>40.5</v>
      </c>
      <c r="W81" t="inlineStr">
        <is>
          <t>402</t>
        </is>
      </c>
      <c r="X81" t="n">
        <v>39</v>
      </c>
      <c r="Y81" t="inlineStr">
        <is>
          <t>105</t>
        </is>
      </c>
      <c r="Z81" t="n">
        <v>69</v>
      </c>
      <c r="AA81" t="inlineStr">
        <is>
          <t>285</t>
        </is>
      </c>
      <c r="AB81" t="n">
        <v>44.5</v>
      </c>
      <c r="AC81" t="inlineStr">
        <is>
          <t>127</t>
        </is>
      </c>
      <c r="AD81" t="n">
        <v>89.3</v>
      </c>
      <c r="AE81" t="inlineStr">
        <is>
          <t>31</t>
        </is>
      </c>
      <c r="AF81" t="n">
        <v>97.5</v>
      </c>
      <c r="AG81" t="inlineStr">
        <is>
          <t>171</t>
        </is>
      </c>
      <c r="AH81" t="n">
        <v>92.59999999999999</v>
      </c>
      <c r="AI81" t="inlineStr">
        <is>
          <t>35</t>
        </is>
      </c>
      <c r="AJ81" t="n">
        <v>96.8</v>
      </c>
      <c r="AK81" t="inlineStr"/>
      <c r="AL81" t="inlineStr"/>
      <c r="AM81" t="inlineStr"/>
      <c r="AN81" t="inlineStr"/>
      <c r="AO81" t="inlineStr"/>
      <c r="AP81" t="inlineStr">
        <is>
          <t>{"Research &amp; Discovery": [{"indicator_id": "76", "indicator_name": "Academic Reputation", "rank": "94", "score": "68.9"}, {"indicator_id": "73", "indicator_name": "Citations per Faculty", "rank": "348", "score": "40.5"}], "Learning Experience": [{"indicator_id": "36", "indicator_name": "Faculty Student Ratio", "rank": "402", "score": "39"}], "Employability": [{"indicator_id": "77", "indicator_name": "Employer Reputation", "rank": "105", "score": "69"}, {"indicator_id": "3819456", "indicator_name": "Employment Outcomes", "rank": "285", "score": "44.5"}], "Global Engagement": [{"indicator_id": "14", "indicator_name": "International Student Ratio", "rank": "127", "score": "89.3"}, {"indicator_id": "15", "indicator_name": "International Research Network", "rank": "31", "score": "97.5"}, {"indicator_id": "18", "indicator_name": "International Faculty Ratio", "rank": "171", "score": "92.6"}], "Sustainability": [{"indicator_id": "3897497", "indicator_name": "Sustainability Score", "rank": "35", "score": "96.8"}]}</t>
        </is>
      </c>
      <c r="AQ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2">
      <c r="A82" t="n">
        <v>81</v>
      </c>
      <c r="B82" t="n">
        <v>64.09999999999999</v>
      </c>
      <c r="C82" t="inlineStr">
        <is>
          <t>University of Southampton</t>
        </is>
      </c>
      <c r="D82" t="inlineStr">
        <is>
          <t>Southampton, United Kingdom</t>
        </is>
      </c>
      <c r="E82" t="inlineStr">
        <is>
          <t>United Kingdom</t>
        </is>
      </c>
      <c r="F82" t="inlineStr">
        <is>
          <t>Southampton</t>
        </is>
      </c>
      <c r="G82" t="inlineStr">
        <is>
          <t>Europe</t>
        </is>
      </c>
      <c r="H82" t="inlineStr">
        <is>
          <t>https://www.topuniversities.com/sites/default/files/241015033016pm657896University-of-Southampton-shield-blue-200-px-square-90x90.jpg</t>
        </is>
      </c>
      <c r="I82" t="inlineStr">
        <is>
          <t>/universities/university-southampton</t>
        </is>
      </c>
      <c r="J82" t="inlineStr">
        <is>
          <t>3995794</t>
        </is>
      </c>
      <c r="K82" t="inlineStr">
        <is>
          <t>297288</t>
        </is>
      </c>
      <c r="L82" t="inlineStr">
        <is>
          <t>567</t>
        </is>
      </c>
      <c r="M82" t="n">
        <v>0</v>
      </c>
      <c r="N82">
        <f>80</f>
        <v/>
      </c>
      <c r="O82" t="inlineStr"/>
      <c r="P82" t="b">
        <v>0</v>
      </c>
      <c r="Q82" t="b">
        <v>0</v>
      </c>
      <c r="R82" t="n">
        <v>0</v>
      </c>
      <c r="S82" t="inlineStr">
        <is>
          <t>161</t>
        </is>
      </c>
      <c r="T82" t="n">
        <v>50.1</v>
      </c>
      <c r="U82" t="inlineStr">
        <is>
          <t>100</t>
        </is>
      </c>
      <c r="V82" t="n">
        <v>83.40000000000001</v>
      </c>
      <c r="W82" t="inlineStr">
        <is>
          <t>385</t>
        </is>
      </c>
      <c r="X82" t="n">
        <v>40.7</v>
      </c>
      <c r="Y82" t="inlineStr">
        <is>
          <t>208</t>
        </is>
      </c>
      <c r="Z82" t="n">
        <v>44.3</v>
      </c>
      <c r="AA82" t="inlineStr">
        <is>
          <t>261</t>
        </is>
      </c>
      <c r="AB82" t="n">
        <v>49.2</v>
      </c>
      <c r="AC82" t="inlineStr">
        <is>
          <t>70</t>
        </is>
      </c>
      <c r="AD82" t="n">
        <v>98</v>
      </c>
      <c r="AE82" t="inlineStr">
        <is>
          <t>40</t>
        </is>
      </c>
      <c r="AF82" t="n">
        <v>97.09999999999999</v>
      </c>
      <c r="AG82" t="inlineStr">
        <is>
          <t>173</t>
        </is>
      </c>
      <c r="AH82" t="n">
        <v>92.5</v>
      </c>
      <c r="AI82" t="inlineStr">
        <is>
          <t>34</t>
        </is>
      </c>
      <c r="AJ82" t="n">
        <v>96.90000000000001</v>
      </c>
      <c r="AK82" t="inlineStr"/>
      <c r="AL82" t="inlineStr"/>
      <c r="AM82" t="inlineStr"/>
      <c r="AN82" t="inlineStr"/>
      <c r="AO82" t="inlineStr"/>
      <c r="AP82" t="inlineStr">
        <is>
          <t>{"Research &amp; Discovery": [{"indicator_id": "76", "indicator_name": "Academic Reputation", "rank": "161", "score": "50.1"}, {"indicator_id": "73", "indicator_name": "Citations per Faculty", "rank": "100", "score": "83.4"}], "Learning Experience": [{"indicator_id": "36", "indicator_name": "Faculty Student Ratio", "rank": "385", "score": "40.7"}], "Employability": [{"indicator_id": "77", "indicator_name": "Employer Reputation", "rank": "208", "score": "44.3"}, {"indicator_id": "3819456", "indicator_name": "Employment Outcomes", "rank": "261", "score": "49.2"}], "Global Engagement": [{"indicator_id": "14", "indicator_name": "International Student Ratio", "rank": "70", "score": "98"}, {"indicator_id": "15", "indicator_name": "International Research Network", "rank": "40", "score": "97.1"}, {"indicator_id": "18", "indicator_name": "International Faculty Ratio", "rank": "173", "score": "92.5"}], "Sustainability": [{"indicator_id": "3897497", "indicator_name": "Sustainability Score", "rank": "34", "score": "96.9"}]}</t>
        </is>
      </c>
      <c r="AQ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3">
      <c r="A83" t="n">
        <v>82</v>
      </c>
      <c r="B83" t="n">
        <v>63.8</v>
      </c>
      <c r="C83" t="inlineStr">
        <is>
          <t>The University of Adelaide</t>
        </is>
      </c>
      <c r="D83" t="inlineStr">
        <is>
          <t>Adelaide, Australia</t>
        </is>
      </c>
      <c r="E83" t="inlineStr">
        <is>
          <t>Australia</t>
        </is>
      </c>
      <c r="F83" t="inlineStr">
        <is>
          <t>Adelaide</t>
        </is>
      </c>
      <c r="G83" t="inlineStr">
        <is>
          <t>Oceania</t>
        </is>
      </c>
      <c r="H83" t="inlineStr">
        <is>
          <t>https://www.topuniversities.com/sites/default/files/the-university-of-adelaide_10_medium.jpg</t>
        </is>
      </c>
      <c r="I83" t="inlineStr">
        <is>
          <t>/universities/university-adelaide</t>
        </is>
      </c>
      <c r="J83" t="inlineStr">
        <is>
          <t>3995771</t>
        </is>
      </c>
      <c r="K83" t="inlineStr">
        <is>
          <t>294644</t>
        </is>
      </c>
      <c r="L83" t="inlineStr">
        <is>
          <t>10</t>
        </is>
      </c>
      <c r="M83" t="n">
        <v>1</v>
      </c>
      <c r="N83">
        <f>82</f>
        <v/>
      </c>
      <c r="O83" t="inlineStr"/>
      <c r="P83" t="b">
        <v>0</v>
      </c>
      <c r="Q83" t="b">
        <v>0</v>
      </c>
      <c r="R83" t="n">
        <v>0</v>
      </c>
      <c r="S83" t="inlineStr">
        <is>
          <t>138</t>
        </is>
      </c>
      <c r="T83" t="n">
        <v>56</v>
      </c>
      <c r="U83" t="inlineStr">
        <is>
          <t>86</t>
        </is>
      </c>
      <c r="V83" t="n">
        <v>87</v>
      </c>
      <c r="W83" t="inlineStr">
        <is>
          <t>701+</t>
        </is>
      </c>
      <c r="X83" t="n">
        <v>17.9</v>
      </c>
      <c r="Y83" t="inlineStr">
        <is>
          <t>242</t>
        </is>
      </c>
      <c r="Z83" t="n">
        <v>38.9</v>
      </c>
      <c r="AA83" t="inlineStr">
        <is>
          <t>246</t>
        </is>
      </c>
      <c r="AB83" t="n">
        <v>51.5</v>
      </c>
      <c r="AC83" t="inlineStr">
        <is>
          <t>53</t>
        </is>
      </c>
      <c r="AD83" t="n">
        <v>99.3</v>
      </c>
      <c r="AE83" t="inlineStr">
        <is>
          <t>108</t>
        </is>
      </c>
      <c r="AF83" t="n">
        <v>93.59999999999999</v>
      </c>
      <c r="AG83" t="inlineStr">
        <is>
          <t>78</t>
        </is>
      </c>
      <c r="AH83" t="n">
        <v>100</v>
      </c>
      <c r="AI83" t="inlineStr">
        <is>
          <t>49</t>
        </is>
      </c>
      <c r="AJ83" t="n">
        <v>95.7</v>
      </c>
      <c r="AK83" t="inlineStr"/>
      <c r="AL83" t="inlineStr"/>
      <c r="AM83" t="inlineStr"/>
      <c r="AN83" t="inlineStr"/>
      <c r="AO83" t="inlineStr"/>
      <c r="AP83" t="inlineStr">
        <is>
          <t>{"Research &amp; Discovery": [{"indicator_id": "76", "indicator_name": "Academic Reputation", "rank": "138", "score": "56"}, {"indicator_id": "73", "indicator_name": "Citations per Faculty", "rank": "86", "score": "87"}], "Learning Experience": [{"indicator_id": "36", "indicator_name": "Faculty Student Ratio", "rank": "701+", "score": "17.9"}], "Employability": [{"indicator_id": "77", "indicator_name": "Employer Reputation", "rank": "242", "score": "38.9"}, {"indicator_id": "3819456", "indicator_name": "Employment Outcomes", "rank": "246", "score": "51.5"}], "Global Engagement": [{"indicator_id": "14", "indicator_name": "International Student Ratio", "rank": "53", "score": "99.3"}, {"indicator_id": "15", "indicator_name": "International Research Network", "rank": "108", "score": "93.6"}, {"indicator_id": "18", "indicator_name": "International Faculty Ratio", "rank": "78", "score": "100"}], "Sustainability": [{"indicator_id": "3897497", "indicator_name": "Sustainability Score", "rank": "49", "score": "95.7"}]}</t>
        </is>
      </c>
      <c r="AQ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4">
      <c r="A84" t="n">
        <v>83</v>
      </c>
      <c r="B84" t="n">
        <v>63.8</v>
      </c>
      <c r="C84" t="inlineStr">
        <is>
          <t>University of Leeds</t>
        </is>
      </c>
      <c r="D84" t="inlineStr">
        <is>
          <t>Leeds, United Kingdom</t>
        </is>
      </c>
      <c r="E84" t="inlineStr">
        <is>
          <t>United Kingdom</t>
        </is>
      </c>
      <c r="F84" t="inlineStr">
        <is>
          <t>Leeds</t>
        </is>
      </c>
      <c r="G84" t="inlineStr">
        <is>
          <t>Europe</t>
        </is>
      </c>
      <c r="H84" t="inlineStr">
        <is>
          <t>https://www.topuniversities.com/sites/default/files/University-of-Leeds-2-1-90x90.jpg</t>
        </is>
      </c>
      <c r="I84" t="inlineStr">
        <is>
          <t>/universities/university-leeds</t>
        </is>
      </c>
      <c r="J84" t="inlineStr">
        <is>
          <t>3995724</t>
        </is>
      </c>
      <c r="K84" t="inlineStr">
        <is>
          <t>294081</t>
        </is>
      </c>
      <c r="L84" t="inlineStr">
        <is>
          <t>338</t>
        </is>
      </c>
      <c r="M84" t="n">
        <v>0</v>
      </c>
      <c r="N84">
        <f>82</f>
        <v/>
      </c>
      <c r="O84" t="inlineStr"/>
      <c r="P84" t="b">
        <v>0</v>
      </c>
      <c r="Q84" t="b">
        <v>0</v>
      </c>
      <c r="R84" t="n">
        <v>0</v>
      </c>
      <c r="S84" t="inlineStr">
        <is>
          <t>91</t>
        </is>
      </c>
      <c r="T84" t="n">
        <v>70.5</v>
      </c>
      <c r="U84" t="inlineStr">
        <is>
          <t>355</t>
        </is>
      </c>
      <c r="V84" t="n">
        <v>39.8</v>
      </c>
      <c r="W84" t="inlineStr">
        <is>
          <t>438</t>
        </is>
      </c>
      <c r="X84" t="n">
        <v>36.4</v>
      </c>
      <c r="Y84" t="inlineStr">
        <is>
          <t>83</t>
        </is>
      </c>
      <c r="Z84" t="n">
        <v>75.90000000000001</v>
      </c>
      <c r="AA84" t="inlineStr">
        <is>
          <t>251</t>
        </is>
      </c>
      <c r="AB84" t="n">
        <v>50.9</v>
      </c>
      <c r="AC84" t="inlineStr">
        <is>
          <t>132</t>
        </is>
      </c>
      <c r="AD84" t="n">
        <v>88.5</v>
      </c>
      <c r="AE84" t="inlineStr">
        <is>
          <t>14</t>
        </is>
      </c>
      <c r="AF84" t="n">
        <v>98.8</v>
      </c>
      <c r="AG84" t="inlineStr">
        <is>
          <t>230</t>
        </is>
      </c>
      <c r="AH84" t="n">
        <v>82.5</v>
      </c>
      <c r="AI84">
        <f>211</f>
        <v/>
      </c>
      <c r="AJ84" t="n">
        <v>71.8</v>
      </c>
      <c r="AK84" t="inlineStr"/>
      <c r="AL84" t="inlineStr"/>
      <c r="AM84" t="inlineStr"/>
      <c r="AN84" t="inlineStr"/>
      <c r="AO84" t="inlineStr"/>
      <c r="AP84" t="inlineStr">
        <is>
          <t>{"Research &amp; Discovery": [{"indicator_id": "76", "indicator_name": "Academic Reputation", "rank": "91", "score": "70.5"}, {"indicator_id": "73", "indicator_name": "Citations per Faculty", "rank": "355", "score": "39.8"}], "Learning Experience": [{"indicator_id": "36", "indicator_name": "Faculty Student Ratio", "rank": "438", "score": "36.4"}], "Employability": [{"indicator_id": "77", "indicator_name": "Employer Reputation", "rank": "83", "score": "75.9"}, {"indicator_id": "3819456", "indicator_name": "Employment Outcomes", "rank": "251", "score": "50.9"}], "Global Engagement": [{"indicator_id": "14", "indicator_name": "International Student Ratio", "rank": "132", "score": "88.5"}, {"indicator_id": "15", "indicator_name": "International Research Network", "rank": "14", "score": "98.8"}, {"indicator_id": "18", "indicator_name": "International Faculty Ratio", "rank": "230", "score": "82.5"}], "Sustainability": [{"indicator_id": "3897497", "indicator_name": "Sustainability Score", "rank": "=211", "score": "71.8"}]}</t>
        </is>
      </c>
      <c r="AQ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5">
      <c r="A85" t="n">
        <v>84</v>
      </c>
      <c r="B85" t="n">
        <v>63.7</v>
      </c>
      <c r="C85" t="inlineStr">
        <is>
          <t>Universität Heidelberg</t>
        </is>
      </c>
      <c r="D85" t="inlineStr">
        <is>
          <t>Heidelberg, Germany</t>
        </is>
      </c>
      <c r="E85" t="inlineStr">
        <is>
          <t>Germany</t>
        </is>
      </c>
      <c r="F85" t="inlineStr">
        <is>
          <t>Heidelberg</t>
        </is>
      </c>
      <c r="G85" t="inlineStr">
        <is>
          <t>Europe</t>
        </is>
      </c>
      <c r="H85" t="inlineStr">
        <is>
          <t>https://www.topuniversities.com/sites/default/files/221104124726pm969012uniHD-siegel-200x200k-90x90.jpg</t>
        </is>
      </c>
      <c r="I85" t="inlineStr">
        <is>
          <t>/universities/universitat-heidelberg</t>
        </is>
      </c>
      <c r="J85" t="inlineStr">
        <is>
          <t>3995709</t>
        </is>
      </c>
      <c r="K85" t="inlineStr">
        <is>
          <t>294265</t>
        </is>
      </c>
      <c r="L85" t="inlineStr">
        <is>
          <t>259</t>
        </is>
      </c>
      <c r="M85" t="n">
        <v>1</v>
      </c>
      <c r="N85">
        <f>84</f>
        <v/>
      </c>
      <c r="O85" t="inlineStr"/>
      <c r="P85" t="b">
        <v>0</v>
      </c>
      <c r="Q85" t="b">
        <v>0</v>
      </c>
      <c r="R85" t="n">
        <v>0</v>
      </c>
      <c r="S85" t="inlineStr">
        <is>
          <t>76</t>
        </is>
      </c>
      <c r="T85" t="n">
        <v>76.90000000000001</v>
      </c>
      <c r="U85" t="inlineStr">
        <is>
          <t>401</t>
        </is>
      </c>
      <c r="V85" t="n">
        <v>32.7</v>
      </c>
      <c r="W85" t="inlineStr">
        <is>
          <t>32</t>
        </is>
      </c>
      <c r="X85" t="n">
        <v>99.40000000000001</v>
      </c>
      <c r="Y85" t="inlineStr">
        <is>
          <t>136</t>
        </is>
      </c>
      <c r="Z85" t="n">
        <v>59.4</v>
      </c>
      <c r="AA85" t="inlineStr">
        <is>
          <t>463</t>
        </is>
      </c>
      <c r="AB85" t="n">
        <v>25.2</v>
      </c>
      <c r="AC85" t="inlineStr">
        <is>
          <t>275</t>
        </is>
      </c>
      <c r="AD85" t="n">
        <v>53.6</v>
      </c>
      <c r="AE85" t="inlineStr">
        <is>
          <t>88</t>
        </is>
      </c>
      <c r="AF85" t="n">
        <v>94.5</v>
      </c>
      <c r="AG85" t="inlineStr">
        <is>
          <t>346</t>
        </is>
      </c>
      <c r="AH85" t="n">
        <v>54.2</v>
      </c>
      <c r="AI85">
        <f>170</f>
        <v/>
      </c>
      <c r="AJ85" t="n">
        <v>77.59999999999999</v>
      </c>
      <c r="AK85" t="inlineStr"/>
      <c r="AL85" t="inlineStr"/>
      <c r="AM85" t="inlineStr"/>
      <c r="AN85" t="inlineStr"/>
      <c r="AO85" t="inlineStr"/>
      <c r="AP85" t="inlineStr">
        <is>
          <t>{"Research &amp; Discovery": [{"indicator_id": "76", "indicator_name": "Academic Reputation", "rank": "76", "score": "76.9"}, {"indicator_id": "73", "indicator_name": "Citations per Faculty", "rank": "401", "score": "32.7"}], "Learning Experience": [{"indicator_id": "36", "indicator_name": "Faculty Student Ratio", "rank": "32", "score": "99.4"}], "Employability": [{"indicator_id": "77", "indicator_name": "Employer Reputation", "rank": "136", "score": "59.4"}, {"indicator_id": "3819456", "indicator_name": "Employment Outcomes", "rank": "463", "score": "25.2"}], "Global Engagement": [{"indicator_id": "14", "indicator_name": "International Student Ratio", "rank": "275", "score": "53.6"}, {"indicator_id": "15", "indicator_name": "International Research Network", "rank": "88", "score": "94.5"}, {"indicator_id": "18", "indicator_name": "International Faculty Ratio", "rank": "346", "score": "54.2"}], "Sustainability": [{"indicator_id": "3897497", "indicator_name": "Sustainability Score", "rank": "=170", "score": "77.6"}]}</t>
        </is>
      </c>
      <c r="AQ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6">
      <c r="A86" t="n">
        <v>85</v>
      </c>
      <c r="B86" t="n">
        <v>63.7</v>
      </c>
      <c r="C86" t="inlineStr">
        <is>
          <t>Tokyo Institute of Technology (Tokyo Tech)</t>
        </is>
      </c>
      <c r="D86" t="inlineStr">
        <is>
          <t>Tokyo, Japan</t>
        </is>
      </c>
      <c r="E86" t="inlineStr">
        <is>
          <t>Japan</t>
        </is>
      </c>
      <c r="F86" t="inlineStr">
        <is>
          <t>Tokyo</t>
        </is>
      </c>
      <c r="G86" t="inlineStr">
        <is>
          <t>Asia</t>
        </is>
      </c>
      <c r="H86" t="inlineStr">
        <is>
          <t>https://www.topuniversities.com/sites/default/files/tokyo-institute-of-technology_592560cf2aeae70239af4ceb_medium.jpg</t>
        </is>
      </c>
      <c r="I86" t="inlineStr">
        <is>
          <t>/universities/tokyo-institute-technology-tokyo-tech</t>
        </is>
      </c>
      <c r="J86" t="inlineStr">
        <is>
          <t>3995713</t>
        </is>
      </c>
      <c r="K86" t="inlineStr">
        <is>
          <t>297248</t>
        </is>
      </c>
      <c r="L86" t="inlineStr">
        <is>
          <t>613</t>
        </is>
      </c>
      <c r="M86" t="n">
        <v>0</v>
      </c>
      <c r="N86">
        <f>84</f>
        <v/>
      </c>
      <c r="O86" t="inlineStr"/>
      <c r="P86" t="b">
        <v>0</v>
      </c>
      <c r="Q86" t="b">
        <v>0</v>
      </c>
      <c r="R86" t="n">
        <v>0</v>
      </c>
      <c r="S86" t="inlineStr">
        <is>
          <t>80</t>
        </is>
      </c>
      <c r="T86" t="n">
        <v>75.09999999999999</v>
      </c>
      <c r="U86" t="inlineStr">
        <is>
          <t>320</t>
        </is>
      </c>
      <c r="V86" t="n">
        <v>43.1</v>
      </c>
      <c r="W86" t="inlineStr">
        <is>
          <t>114</t>
        </is>
      </c>
      <c r="X86" t="n">
        <v>84.09999999999999</v>
      </c>
      <c r="Y86" t="inlineStr">
        <is>
          <t>37</t>
        </is>
      </c>
      <c r="Z86" t="n">
        <v>94.09999999999999</v>
      </c>
      <c r="AA86" t="inlineStr">
        <is>
          <t>475</t>
        </is>
      </c>
      <c r="AB86" t="n">
        <v>23.7</v>
      </c>
      <c r="AC86" t="inlineStr">
        <is>
          <t>424</t>
        </is>
      </c>
      <c r="AD86" t="n">
        <v>30.5</v>
      </c>
      <c r="AE86" t="inlineStr">
        <is>
          <t>613</t>
        </is>
      </c>
      <c r="AF86" t="n">
        <v>61.2</v>
      </c>
      <c r="AG86" t="inlineStr">
        <is>
          <t>556</t>
        </is>
      </c>
      <c r="AH86" t="n">
        <v>23.4</v>
      </c>
      <c r="AI86">
        <f>254</f>
        <v/>
      </c>
      <c r="AJ86" t="n">
        <v>62.2</v>
      </c>
      <c r="AK86" t="inlineStr"/>
      <c r="AL86" t="inlineStr"/>
      <c r="AM86" t="inlineStr"/>
      <c r="AN86" t="inlineStr"/>
      <c r="AO86" t="inlineStr"/>
      <c r="AP86" t="inlineStr">
        <is>
          <t>{"Research &amp; Discovery": [{"indicator_id": "76", "indicator_name": "Academic Reputation", "rank": "80", "score": "75.1"}, {"indicator_id": "73", "indicator_name": "Citations per Faculty", "rank": "320", "score": "43.1"}], "Learning Experience": [{"indicator_id": "36", "indicator_name": "Faculty Student Ratio", "rank": "114", "score": "84.1"}], "Employability": [{"indicator_id": "77", "indicator_name": "Employer Reputation", "rank": "37", "score": "94.1"}, {"indicator_id": "3819456", "indicator_name": "Employment Outcomes", "rank": "475", "score": "23.7"}], "Global Engagement": [{"indicator_id": "14", "indicator_name": "International Student Ratio", "rank": "424", "score": "30.5"}, {"indicator_id": "15", "indicator_name": "International Research Network", "rank": "613", "score": "61.2"}, {"indicator_id": "18", "indicator_name": "International Faculty Ratio", "rank": "556", "score": "23.4"}], "Sustainability": [{"indicator_id": "3897497", "indicator_name": "Sustainability Score", "rank": "=254", "score": "62.2"}]}</t>
        </is>
      </c>
      <c r="AQ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7">
      <c r="A87" t="n">
        <v>86</v>
      </c>
      <c r="B87" t="n">
        <v>63.5</v>
      </c>
      <c r="C87" t="inlineStr">
        <is>
          <t>Osaka University</t>
        </is>
      </c>
      <c r="D87" t="inlineStr">
        <is>
          <t>Osaka City, Japan</t>
        </is>
      </c>
      <c r="E87" t="inlineStr">
        <is>
          <t>Japan</t>
        </is>
      </c>
      <c r="F87" t="inlineStr">
        <is>
          <t>Osaka City</t>
        </is>
      </c>
      <c r="G87" t="inlineStr">
        <is>
          <t>Asia</t>
        </is>
      </c>
      <c r="H87" t="inlineStr">
        <is>
          <t>https://www.topuniversities.com/sites/default/files/osaka-university_472_medium.jpg</t>
        </is>
      </c>
      <c r="I87" t="inlineStr">
        <is>
          <t>/universities/osaka-university</t>
        </is>
      </c>
      <c r="J87" t="inlineStr">
        <is>
          <t>3995697</t>
        </is>
      </c>
      <c r="K87" t="inlineStr">
        <is>
          <t>297628</t>
        </is>
      </c>
      <c r="L87" t="inlineStr">
        <is>
          <t>472</t>
        </is>
      </c>
      <c r="M87" t="n">
        <v>0</v>
      </c>
      <c r="N87" t="inlineStr">
        <is>
          <t>86</t>
        </is>
      </c>
      <c r="O87" t="inlineStr"/>
      <c r="P87" t="b">
        <v>0</v>
      </c>
      <c r="Q87" t="b">
        <v>0</v>
      </c>
      <c r="R87" t="n">
        <v>0</v>
      </c>
      <c r="S87" t="inlineStr">
        <is>
          <t>64</t>
        </is>
      </c>
      <c r="T87" t="n">
        <v>82.40000000000001</v>
      </c>
      <c r="U87" t="inlineStr">
        <is>
          <t>232</t>
        </is>
      </c>
      <c r="V87" t="n">
        <v>54.9</v>
      </c>
      <c r="W87" t="inlineStr">
        <is>
          <t>343</t>
        </is>
      </c>
      <c r="X87" t="n">
        <v>45.2</v>
      </c>
      <c r="Y87" t="inlineStr">
        <is>
          <t>58</t>
        </is>
      </c>
      <c r="Z87" t="n">
        <v>87</v>
      </c>
      <c r="AA87" t="inlineStr">
        <is>
          <t>387</t>
        </is>
      </c>
      <c r="AB87" t="n">
        <v>33</v>
      </c>
      <c r="AC87" t="inlineStr">
        <is>
          <t>675</t>
        </is>
      </c>
      <c r="AD87" t="n">
        <v>12.2</v>
      </c>
      <c r="AE87" t="inlineStr">
        <is>
          <t>512</t>
        </is>
      </c>
      <c r="AF87" t="n">
        <v>68.2</v>
      </c>
      <c r="AG87" t="inlineStr">
        <is>
          <t>549</t>
        </is>
      </c>
      <c r="AH87" t="n">
        <v>23.9</v>
      </c>
      <c r="AI87">
        <f>228</f>
        <v/>
      </c>
      <c r="AJ87" t="n">
        <v>68</v>
      </c>
      <c r="AK87" t="inlineStr"/>
      <c r="AL87" t="inlineStr"/>
      <c r="AM87" t="inlineStr"/>
      <c r="AN87" t="inlineStr"/>
      <c r="AO87" t="inlineStr"/>
      <c r="AP87" t="inlineStr">
        <is>
          <t>{"Research &amp; Discovery": [{"indicator_id": "76", "indicator_name": "Academic Reputation", "rank": "64", "score": "82.4"}, {"indicator_id": "73", "indicator_name": "Citations per Faculty", "rank": "232", "score": "54.9"}], "Learning Experience": [{"indicator_id": "36", "indicator_name": "Faculty Student Ratio", "rank": "343", "score": "45.2"}], "Employability": [{"indicator_id": "77", "indicator_name": "Employer Reputation", "rank": "58", "score": "87"}, {"indicator_id": "3819456", "indicator_name": "Employment Outcomes", "rank": "387", "score": "33"}], "Global Engagement": [{"indicator_id": "14", "indicator_name": "International Student Ratio", "rank": "675", "score": "12.2"}, {"indicator_id": "15", "indicator_name": "International Research Network", "rank": "512", "score": "68.2"}, {"indicator_id": "18", "indicator_name": "International Faculty Ratio", "rank": "549", "score": "23.9"}], "Sustainability": [{"indicator_id": "3897497", "indicator_name": "Sustainability Score", "rank": "=228", "score": "68"}]}</t>
        </is>
      </c>
      <c r="AQ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8">
      <c r="A88" t="n">
        <v>87</v>
      </c>
      <c r="B88" t="n">
        <v>62.9</v>
      </c>
      <c r="C88" t="inlineStr">
        <is>
          <t>Trinity College Dublin, The University of Dublin</t>
        </is>
      </c>
      <c r="D88" t="inlineStr">
        <is>
          <t>Dublin, Ireland</t>
        </is>
      </c>
      <c r="E88" t="inlineStr">
        <is>
          <t>Ireland</t>
        </is>
      </c>
      <c r="F88" t="inlineStr">
        <is>
          <t>Dublin</t>
        </is>
      </c>
      <c r="G88" t="inlineStr">
        <is>
          <t>Europe</t>
        </is>
      </c>
      <c r="H88" t="inlineStr">
        <is>
          <t>https://www.topuniversities.com/sites/default/files/trinity-college-dublin-the-university-of-dublin_167_medium.jpg</t>
        </is>
      </c>
      <c r="I88" t="inlineStr">
        <is>
          <t>/universities/trinity-college-dublin-university-dublin</t>
        </is>
      </c>
      <c r="J88" t="inlineStr">
        <is>
          <t>3995726</t>
        </is>
      </c>
      <c r="K88" t="inlineStr">
        <is>
          <t>294491</t>
        </is>
      </c>
      <c r="L88" t="inlineStr">
        <is>
          <t>167</t>
        </is>
      </c>
      <c r="M88" t="n">
        <v>1</v>
      </c>
      <c r="N88" t="inlineStr">
        <is>
          <t>87</t>
        </is>
      </c>
      <c r="O88" t="inlineStr"/>
      <c r="P88" t="b">
        <v>0</v>
      </c>
      <c r="Q88" t="b">
        <v>0</v>
      </c>
      <c r="R88" t="n">
        <v>0</v>
      </c>
      <c r="S88" t="inlineStr">
        <is>
          <t>93</t>
        </is>
      </c>
      <c r="T88" t="n">
        <v>69.5</v>
      </c>
      <c r="U88" t="inlineStr">
        <is>
          <t>210</t>
        </is>
      </c>
      <c r="V88" t="n">
        <v>58.4</v>
      </c>
      <c r="W88" t="inlineStr">
        <is>
          <t>668</t>
        </is>
      </c>
      <c r="X88" t="n">
        <v>20.2</v>
      </c>
      <c r="Y88" t="inlineStr">
        <is>
          <t>195</t>
        </is>
      </c>
      <c r="Z88" t="n">
        <v>47.4</v>
      </c>
      <c r="AA88" t="inlineStr">
        <is>
          <t>83</t>
        </is>
      </c>
      <c r="AB88" t="n">
        <v>88.59999999999999</v>
      </c>
      <c r="AC88" t="inlineStr">
        <is>
          <t>133</t>
        </is>
      </c>
      <c r="AD88" t="n">
        <v>88</v>
      </c>
      <c r="AE88" t="inlineStr">
        <is>
          <t>153</t>
        </is>
      </c>
      <c r="AF88" t="n">
        <v>91.3</v>
      </c>
      <c r="AG88" t="inlineStr">
        <is>
          <t>101</t>
        </is>
      </c>
      <c r="AH88" t="n">
        <v>99.3</v>
      </c>
      <c r="AI88">
        <f>276</f>
        <v/>
      </c>
      <c r="AJ88" t="n">
        <v>57.7</v>
      </c>
      <c r="AK88" t="inlineStr"/>
      <c r="AL88" t="inlineStr"/>
      <c r="AM88" t="inlineStr"/>
      <c r="AN88" t="inlineStr"/>
      <c r="AO88" t="inlineStr"/>
      <c r="AP88" t="inlineStr">
        <is>
          <t>{"Research &amp; Discovery": [{"indicator_id": "76", "indicator_name": "Academic Reputation", "rank": "93", "score": "69.5"}, {"indicator_id": "73", "indicator_name": "Citations per Faculty", "rank": "210", "score": "58.4"}], "Learning Experience": [{"indicator_id": "36", "indicator_name": "Faculty Student Ratio", "rank": "668", "score": "20.2"}], "Employability": [{"indicator_id": "77", "indicator_name": "Employer Reputation", "rank": "195", "score": "47.4"}, {"indicator_id": "3819456", "indicator_name": "Employment Outcomes", "rank": "83", "score": "88.6"}], "Global Engagement": [{"indicator_id": "14", "indicator_name": "International Student Ratio", "rank": "133", "score": "88"}, {"indicator_id": "15", "indicator_name": "International Research Network", "rank": "153", "score": "91.3"}, {"indicator_id": "18", "indicator_name": "International Faculty Ratio", "rank": "101", "score": "99.3"}], "Sustainability": [{"indicator_id": "3897497", "indicator_name": "Sustainability Score", "rank": "=276", "score": "57.7"}]}</t>
        </is>
      </c>
      <c r="AQ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9">
      <c r="A89" t="n">
        <v>88</v>
      </c>
      <c r="B89" t="n">
        <v>62.4</v>
      </c>
      <c r="C89" t="inlineStr">
        <is>
          <t>University of Technology Sydney</t>
        </is>
      </c>
      <c r="D89" t="inlineStr">
        <is>
          <t>Sydney, Australia</t>
        </is>
      </c>
      <c r="E89" t="inlineStr">
        <is>
          <t>Australia</t>
        </is>
      </c>
      <c r="F89" t="inlineStr">
        <is>
          <t>Sydney</t>
        </is>
      </c>
      <c r="G89" t="inlineStr">
        <is>
          <t>Oceania</t>
        </is>
      </c>
      <c r="H89" t="inlineStr">
        <is>
          <t>https://www.topuniversities.com/sites/default/files/university-of-technology-sydney_592560cf2aeae70239af4ccf_medium.jpg</t>
        </is>
      </c>
      <c r="I89" t="inlineStr">
        <is>
          <t>/universities/university-technology-sydney</t>
        </is>
      </c>
      <c r="J89" t="inlineStr">
        <is>
          <t>3995827</t>
        </is>
      </c>
      <c r="K89" t="inlineStr">
        <is>
          <t>297273</t>
        </is>
      </c>
      <c r="L89" t="inlineStr">
        <is>
          <t>587</t>
        </is>
      </c>
      <c r="M89" t="n">
        <v>1</v>
      </c>
      <c r="N89" t="inlineStr">
        <is>
          <t>88</t>
        </is>
      </c>
      <c r="O89" t="inlineStr"/>
      <c r="P89" t="b">
        <v>0</v>
      </c>
      <c r="Q89" t="b">
        <v>0</v>
      </c>
      <c r="R89" t="n">
        <v>0</v>
      </c>
      <c r="S89" t="inlineStr">
        <is>
          <t>194</t>
        </is>
      </c>
      <c r="T89" t="n">
        <v>43.9</v>
      </c>
      <c r="U89" t="inlineStr">
        <is>
          <t>39</t>
        </is>
      </c>
      <c r="V89" t="n">
        <v>97.7</v>
      </c>
      <c r="W89" t="inlineStr">
        <is>
          <t>701+</t>
        </is>
      </c>
      <c r="X89" t="n">
        <v>9.800000000000001</v>
      </c>
      <c r="Y89" t="inlineStr">
        <is>
          <t>153</t>
        </is>
      </c>
      <c r="Z89" t="n">
        <v>55</v>
      </c>
      <c r="AA89" t="inlineStr">
        <is>
          <t>318</t>
        </is>
      </c>
      <c r="AB89" t="n">
        <v>40.2</v>
      </c>
      <c r="AC89" t="inlineStr">
        <is>
          <t>145</t>
        </is>
      </c>
      <c r="AD89" t="n">
        <v>86</v>
      </c>
      <c r="AE89" t="inlineStr">
        <is>
          <t>150</t>
        </is>
      </c>
      <c r="AF89" t="n">
        <v>91.40000000000001</v>
      </c>
      <c r="AG89" t="inlineStr">
        <is>
          <t>133</t>
        </is>
      </c>
      <c r="AH89" t="n">
        <v>96.59999999999999</v>
      </c>
      <c r="AI89" t="inlineStr">
        <is>
          <t>43</t>
        </is>
      </c>
      <c r="AJ89" t="n">
        <v>96.3</v>
      </c>
      <c r="AK89" t="inlineStr"/>
      <c r="AL89" t="inlineStr"/>
      <c r="AM89" t="inlineStr"/>
      <c r="AN89" t="inlineStr"/>
      <c r="AO89" t="inlineStr"/>
      <c r="AP89" t="inlineStr">
        <is>
          <t>{"Research &amp; Discovery": [{"indicator_id": "76", "indicator_name": "Academic Reputation", "rank": "194", "score": "43.9"}, {"indicator_id": "73", "indicator_name": "Citations per Faculty", "rank": "39", "score": "97.7"}], "Learning Experience": [{"indicator_id": "36", "indicator_name": "Faculty Student Ratio", "rank": "701+", "score": "9.8"}], "Employability": [{"indicator_id": "77", "indicator_name": "Employer Reputation", "rank": "153", "score": "55"}, {"indicator_id": "3819456", "indicator_name": "Employment Outcomes", "rank": "318", "score": "40.2"}], "Global Engagement": [{"indicator_id": "14", "indicator_name": "International Student Ratio", "rank": "145", "score": "86"}, {"indicator_id": "15", "indicator_name": "International Research Network", "rank": "150", "score": "91.4"}, {"indicator_id": "18", "indicator_name": "International Faculty Ratio", "rank": "133", "score": "96.6"}], "Sustainability": [{"indicator_id": "3897497", "indicator_name": "Sustainability Score", "rank": "43", "score": "96.3"}]}</t>
        </is>
      </c>
      <c r="AQ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0">
      <c r="A90" t="n">
        <v>89</v>
      </c>
      <c r="B90" t="n">
        <v>61.7</v>
      </c>
      <c r="C90" t="inlineStr">
        <is>
          <t>Durham University</t>
        </is>
      </c>
      <c r="D90" t="inlineStr">
        <is>
          <t>Durham, United Kingdom</t>
        </is>
      </c>
      <c r="E90" t="inlineStr">
        <is>
          <t>United Kingdom</t>
        </is>
      </c>
      <c r="F90" t="inlineStr">
        <is>
          <t>Durham</t>
        </is>
      </c>
      <c r="G90" t="inlineStr">
        <is>
          <t>Europe</t>
        </is>
      </c>
      <c r="H90" t="inlineStr">
        <is>
          <t>https://www.topuniversities.com/sites/default/files/durham-university_170_medium.jpg</t>
        </is>
      </c>
      <c r="I90" t="inlineStr">
        <is>
          <t>/universities/durham-university</t>
        </is>
      </c>
      <c r="J90" t="inlineStr">
        <is>
          <t>3995759</t>
        </is>
      </c>
      <c r="K90" t="inlineStr">
        <is>
          <t>294488</t>
        </is>
      </c>
      <c r="L90" t="inlineStr">
        <is>
          <t>170</t>
        </is>
      </c>
      <c r="M90" t="n">
        <v>0</v>
      </c>
      <c r="N90">
        <f>89</f>
        <v/>
      </c>
      <c r="O90" t="inlineStr"/>
      <c r="P90" t="b">
        <v>0</v>
      </c>
      <c r="Q90" t="b">
        <v>0</v>
      </c>
      <c r="R90" t="n">
        <v>0</v>
      </c>
      <c r="S90" t="inlineStr">
        <is>
          <t>126</t>
        </is>
      </c>
      <c r="T90" t="n">
        <v>59.6</v>
      </c>
      <c r="U90" t="inlineStr">
        <is>
          <t>342</t>
        </is>
      </c>
      <c r="V90" t="n">
        <v>40.9</v>
      </c>
      <c r="W90" t="inlineStr">
        <is>
          <t>567</t>
        </is>
      </c>
      <c r="X90" t="n">
        <v>26.3</v>
      </c>
      <c r="Y90" t="inlineStr">
        <is>
          <t>65</t>
        </is>
      </c>
      <c r="Z90" t="n">
        <v>83.90000000000001</v>
      </c>
      <c r="AA90" t="inlineStr">
        <is>
          <t>326</t>
        </is>
      </c>
      <c r="AB90" t="n">
        <v>39.4</v>
      </c>
      <c r="AC90" t="inlineStr">
        <is>
          <t>153</t>
        </is>
      </c>
      <c r="AD90" t="n">
        <v>84.90000000000001</v>
      </c>
      <c r="AE90" t="inlineStr">
        <is>
          <t>172</t>
        </is>
      </c>
      <c r="AF90" t="n">
        <v>89.7</v>
      </c>
      <c r="AG90" t="inlineStr">
        <is>
          <t>125</t>
        </is>
      </c>
      <c r="AH90" t="n">
        <v>97.3</v>
      </c>
      <c r="AI90" t="inlineStr">
        <is>
          <t>19</t>
        </is>
      </c>
      <c r="AJ90" t="n">
        <v>98.59999999999999</v>
      </c>
      <c r="AK90" t="inlineStr"/>
      <c r="AL90" t="inlineStr"/>
      <c r="AM90" t="inlineStr"/>
      <c r="AN90" t="inlineStr"/>
      <c r="AO90" t="inlineStr"/>
      <c r="AP90" t="inlineStr">
        <is>
          <t>{"Research &amp; Discovery": [{"indicator_id": "76", "indicator_name": "Academic Reputation", "rank": "126", "score": "59.6"}, {"indicator_id": "73", "indicator_name": "Citations per Faculty", "rank": "342", "score": "40.9"}], "Learning Experience": [{"indicator_id": "36", "indicator_name": "Faculty Student Ratio", "rank": "567", "score": "26.3"}], "Employability": [{"indicator_id": "77", "indicator_name": "Employer Reputation", "rank": "65", "score": "83.9"}, {"indicator_id": "3819456", "indicator_name": "Employment Outcomes", "rank": "326", "score": "39.4"}], "Global Engagement": [{"indicator_id": "14", "indicator_name": "International Student Ratio", "rank": "153", "score": "84.9"}, {"indicator_id": "15", "indicator_name": "International Research Network", "rank": "172", "score": "89.7"}, {"indicator_id": "18", "indicator_name": "International Faculty Ratio", "rank": "125", "score": "97.3"}], "Sustainability": [{"indicator_id": "3897497", "indicator_name": "Sustainability Score", "rank": "19", "score": "98.6"}]}</t>
        </is>
      </c>
      <c r="AQ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1">
      <c r="A91" t="n">
        <v>90</v>
      </c>
      <c r="B91" t="n">
        <v>61.7</v>
      </c>
      <c r="C91" t="inlineStr">
        <is>
          <t>Pennsylvania State University</t>
        </is>
      </c>
      <c r="D91" t="inlineStr">
        <is>
          <t>University Park, United States</t>
        </is>
      </c>
      <c r="E91" t="inlineStr">
        <is>
          <t>United States</t>
        </is>
      </c>
      <c r="F91" t="inlineStr">
        <is>
          <t>University Park</t>
        </is>
      </c>
      <c r="G91" t="inlineStr">
        <is>
          <t>North America</t>
        </is>
      </c>
      <c r="H91" t="inlineStr">
        <is>
          <t>https://www.topuniversities.com/sites/default/files/pennsylvania-state-university_494_medium.jpg</t>
        </is>
      </c>
      <c r="I91" t="inlineStr">
        <is>
          <t>/universities/pennsylvania-state-university</t>
        </is>
      </c>
      <c r="J91" t="inlineStr">
        <is>
          <t>3995710</t>
        </is>
      </c>
      <c r="K91" t="inlineStr">
        <is>
          <t>297570</t>
        </is>
      </c>
      <c r="L91" t="inlineStr">
        <is>
          <t>494</t>
        </is>
      </c>
      <c r="M91" t="n">
        <v>0</v>
      </c>
      <c r="N91">
        <f>89</f>
        <v/>
      </c>
      <c r="O91" t="inlineStr">
        <is>
          <t>5</t>
        </is>
      </c>
      <c r="P91" t="b">
        <v>0</v>
      </c>
      <c r="Q91" t="b">
        <v>0</v>
      </c>
      <c r="R91" t="n">
        <v>0</v>
      </c>
      <c r="S91" t="inlineStr">
        <is>
          <t>77</t>
        </is>
      </c>
      <c r="T91" t="n">
        <v>76.59999999999999</v>
      </c>
      <c r="U91" t="inlineStr">
        <is>
          <t>226</t>
        </is>
      </c>
      <c r="V91" t="n">
        <v>55.4</v>
      </c>
      <c r="W91" t="inlineStr">
        <is>
          <t>592</t>
        </is>
      </c>
      <c r="X91" t="n">
        <v>25</v>
      </c>
      <c r="Y91" t="inlineStr">
        <is>
          <t>121</t>
        </is>
      </c>
      <c r="Z91" t="n">
        <v>64.5</v>
      </c>
      <c r="AA91" t="inlineStr">
        <is>
          <t>193</t>
        </is>
      </c>
      <c r="AB91" t="n">
        <v>61.9</v>
      </c>
      <c r="AC91" t="inlineStr">
        <is>
          <t>446</t>
        </is>
      </c>
      <c r="AD91" t="n">
        <v>28</v>
      </c>
      <c r="AE91" t="inlineStr">
        <is>
          <t>28</t>
        </is>
      </c>
      <c r="AF91" t="n">
        <v>97.90000000000001</v>
      </c>
      <c r="AG91" t="inlineStr">
        <is>
          <t>533</t>
        </is>
      </c>
      <c r="AH91" t="n">
        <v>25.1</v>
      </c>
      <c r="AI91">
        <f>37</f>
        <v/>
      </c>
      <c r="AJ91" t="n">
        <v>96.5</v>
      </c>
      <c r="AK91" t="inlineStr"/>
      <c r="AL91" t="inlineStr"/>
      <c r="AM91" t="inlineStr"/>
      <c r="AN91" t="inlineStr"/>
      <c r="AO91" t="inlineStr"/>
      <c r="AP91" t="inlineStr">
        <is>
          <t>{"Research &amp; Discovery": [{"indicator_id": "76", "indicator_name": "Academic Reputation", "rank": "77", "score": "76.6"}, {"indicator_id": "73", "indicator_name": "Citations per Faculty", "rank": "226", "score": "55.4"}], "Learning Experience": [{"indicator_id": "36", "indicator_name": "Faculty Student Ratio", "rank": "592", "score": "25"}], "Employability": [{"indicator_id": "77", "indicator_name": "Employer Reputation", "rank": "121", "score": "64.5"}, {"indicator_id": "3819456", "indicator_name": "Employment Outcomes", "rank": "193", "score": "61.9"}], "Global Engagement": [{"indicator_id": "14", "indicator_name": "International Student Ratio", "rank": "446", "score": "28"}, {"indicator_id": "15", "indicator_name": "International Research Network", "rank": "28", "score": "97.9"}, {"indicator_id": "18", "indicator_name": "International Faculty Ratio", "rank": "533", "score": "25.1"}], "Sustainability": [{"indicator_id": "3897497", "indicator_name": "Sustainability Score", "rank": "=37", "score": "96.5"}]}</t>
        </is>
      </c>
      <c r="AQ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2">
      <c r="A92" t="n">
        <v>91</v>
      </c>
      <c r="B92" t="n">
        <v>61.7</v>
      </c>
      <c r="C92" t="inlineStr">
        <is>
          <t>Purdue University</t>
        </is>
      </c>
      <c r="D92" t="inlineStr">
        <is>
          <t>West Lafayette, United States</t>
        </is>
      </c>
      <c r="E92" t="inlineStr">
        <is>
          <t>United States</t>
        </is>
      </c>
      <c r="F92" t="inlineStr">
        <is>
          <t>West Lafayette</t>
        </is>
      </c>
      <c r="G92" t="inlineStr">
        <is>
          <t>North America</t>
        </is>
      </c>
      <c r="H92" t="inlineStr">
        <is>
          <t>https://www.topuniversities.com/sites/default/files/230619052213pm191066PU-SIG-Logo-RGB--PU-V-Full-RGB-90x90.jpg</t>
        </is>
      </c>
      <c r="I92" t="inlineStr">
        <is>
          <t>/universities/purdue-university</t>
        </is>
      </c>
      <c r="J92" t="inlineStr">
        <is>
          <t>3995740</t>
        </is>
      </c>
      <c r="K92" t="inlineStr">
        <is>
          <t>297485</t>
        </is>
      </c>
      <c r="L92" t="inlineStr">
        <is>
          <t>510</t>
        </is>
      </c>
      <c r="M92" t="n">
        <v>0</v>
      </c>
      <c r="N92">
        <f>89</f>
        <v/>
      </c>
      <c r="O92" t="inlineStr"/>
      <c r="P92" t="b">
        <v>0</v>
      </c>
      <c r="Q92" t="b">
        <v>0</v>
      </c>
      <c r="R92" t="n">
        <v>0</v>
      </c>
      <c r="S92" t="inlineStr">
        <is>
          <t>107</t>
        </is>
      </c>
      <c r="T92" t="n">
        <v>63.3</v>
      </c>
      <c r="U92" t="inlineStr">
        <is>
          <t>235</t>
        </is>
      </c>
      <c r="V92" t="n">
        <v>54.3</v>
      </c>
      <c r="W92" t="inlineStr">
        <is>
          <t>701+</t>
        </is>
      </c>
      <c r="X92" t="n">
        <v>11.4</v>
      </c>
      <c r="Y92" t="inlineStr">
        <is>
          <t>71</t>
        </is>
      </c>
      <c r="Z92" t="n">
        <v>81.09999999999999</v>
      </c>
      <c r="AA92" t="inlineStr">
        <is>
          <t>188</t>
        </is>
      </c>
      <c r="AB92" t="n">
        <v>63.1</v>
      </c>
      <c r="AC92" t="inlineStr">
        <is>
          <t>325</t>
        </is>
      </c>
      <c r="AD92" t="n">
        <v>45.2</v>
      </c>
      <c r="AE92" t="inlineStr">
        <is>
          <t>123</t>
        </is>
      </c>
      <c r="AF92" t="n">
        <v>92.90000000000001</v>
      </c>
      <c r="AG92" t="inlineStr">
        <is>
          <t>242</t>
        </is>
      </c>
      <c r="AH92" t="n">
        <v>79.59999999999999</v>
      </c>
      <c r="AI92" t="inlineStr">
        <is>
          <t>93</t>
        </is>
      </c>
      <c r="AJ92" t="n">
        <v>90.09999999999999</v>
      </c>
      <c r="AK92" t="inlineStr"/>
      <c r="AL92" t="inlineStr"/>
      <c r="AM92" t="inlineStr"/>
      <c r="AN92" t="inlineStr"/>
      <c r="AO92" t="inlineStr"/>
      <c r="AP92" t="inlineStr">
        <is>
          <t>{"Research &amp; Discovery": [{"indicator_id": "76", "indicator_name": "Academic Reputation", "rank": "107", "score": "63.3"}, {"indicator_id": "73", "indicator_name": "Citations per Faculty", "rank": "235", "score": "54.3"}], "Learning Experience": [{"indicator_id": "36", "indicator_name": "Faculty Student Ratio", "rank": "701+", "score": "11.4"}], "Employability": [{"indicator_id": "77", "indicator_name": "Employer Reputation", "rank": "71", "score": "81.1"}, {"indicator_id": "3819456", "indicator_name": "Employment Outcomes", "rank": "188", "score": "63.1"}], "Global Engagement": [{"indicator_id": "14", "indicator_name": "International Student Ratio", "rank": "325", "score": "45.2"}, {"indicator_id": "15", "indicator_name": "International Research Network", "rank": "123", "score": "92.9"}, {"indicator_id": "18", "indicator_name": "International Faculty Ratio", "rank": "242", "score": "79.6"}], "Sustainability": [{"indicator_id": "3897497", "indicator_name": "Sustainability Score", "rank": "93", "score": "90.1"}]}</t>
        </is>
      </c>
      <c r="AQ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3">
      <c r="A93" t="n">
        <v>92</v>
      </c>
      <c r="B93" t="n">
        <v>61.6</v>
      </c>
      <c r="C93" t="inlineStr">
        <is>
          <t>Universidade de São Paulo</t>
        </is>
      </c>
      <c r="D93" t="inlineStr">
        <is>
          <t>São Paulo, Brazil</t>
        </is>
      </c>
      <c r="E93" t="inlineStr">
        <is>
          <t>Brazil</t>
        </is>
      </c>
      <c r="F93" t="inlineStr">
        <is>
          <t>São Paulo</t>
        </is>
      </c>
      <c r="G93" t="inlineStr">
        <is>
          <t>Latin America</t>
        </is>
      </c>
      <c r="H93" t="inlineStr">
        <is>
          <t>https://www.topuniversities.com/sites/default/files/universidade-de-so-paulo_550_medium.jpg</t>
        </is>
      </c>
      <c r="I93" t="inlineStr">
        <is>
          <t>/universities/universidade-de-sao-paulo</t>
        </is>
      </c>
      <c r="J93" t="inlineStr">
        <is>
          <t>3995673</t>
        </is>
      </c>
      <c r="K93" t="inlineStr">
        <is>
          <t>297422</t>
        </is>
      </c>
      <c r="L93" t="inlineStr">
        <is>
          <t>550</t>
        </is>
      </c>
      <c r="M93" t="n">
        <v>0</v>
      </c>
      <c r="N93" t="inlineStr">
        <is>
          <t>92</t>
        </is>
      </c>
      <c r="O93" t="inlineStr"/>
      <c r="P93" t="b">
        <v>0</v>
      </c>
      <c r="Q93" t="b">
        <v>0</v>
      </c>
      <c r="R93" t="n">
        <v>0</v>
      </c>
      <c r="S93" t="inlineStr">
        <is>
          <t>40</t>
        </is>
      </c>
      <c r="T93" t="n">
        <v>92.8</v>
      </c>
      <c r="U93" t="inlineStr">
        <is>
          <t>456</t>
        </is>
      </c>
      <c r="V93" t="n">
        <v>28.5</v>
      </c>
      <c r="W93" t="inlineStr">
        <is>
          <t>646</t>
        </is>
      </c>
      <c r="X93" t="n">
        <v>21.4</v>
      </c>
      <c r="Y93" t="inlineStr">
        <is>
          <t>87</t>
        </is>
      </c>
      <c r="Z93" t="n">
        <v>74.59999999999999</v>
      </c>
      <c r="AA93" t="inlineStr">
        <is>
          <t>27</t>
        </is>
      </c>
      <c r="AB93" t="n">
        <v>97.90000000000001</v>
      </c>
      <c r="AC93" t="inlineStr">
        <is>
          <t>701+</t>
        </is>
      </c>
      <c r="AD93" t="n">
        <v>2.1</v>
      </c>
      <c r="AE93" t="inlineStr">
        <is>
          <t>60</t>
        </is>
      </c>
      <c r="AF93" t="n">
        <v>95.90000000000001</v>
      </c>
      <c r="AG93" t="inlineStr">
        <is>
          <t>701+</t>
        </is>
      </c>
      <c r="AH93" t="n">
        <v>6.8</v>
      </c>
      <c r="AI93" t="inlineStr">
        <is>
          <t>67</t>
        </is>
      </c>
      <c r="AJ93" t="n">
        <v>93.59999999999999</v>
      </c>
      <c r="AK93" t="inlineStr"/>
      <c r="AL93" t="inlineStr"/>
      <c r="AM93" t="inlineStr"/>
      <c r="AN93" t="inlineStr"/>
      <c r="AO93" t="inlineStr"/>
      <c r="AP93" t="inlineStr">
        <is>
          <t>{"Research &amp; Discovery": [{"indicator_id": "76", "indicator_name": "Academic Reputation", "rank": "40", "score": "92.8"}, {"indicator_id": "73", "indicator_name": "Citations per Faculty", "rank": "456", "score": "28.5"}], "Learning Experience": [{"indicator_id": "36", "indicator_name": "Faculty Student Ratio", "rank": "646", "score": "21.4"}], "Employability": [{"indicator_id": "77", "indicator_name": "Employer Reputation", "rank": "87", "score": "74.6"}, {"indicator_id": "3819456", "indicator_name": "Employment Outcomes", "rank": "27", "score": "97.9"}], "Global Engagement": [{"indicator_id": "14", "indicator_name": "International Student Ratio", "rank": "701+", "score": "2.1"}, {"indicator_id": "15", "indicator_name": "International Research Network", "rank": "60", "score": "95.9"}, {"indicator_id": "18", "indicator_name": "International Faculty Ratio", "rank": "701+", "score": "6.8"}], "Sustainability": [{"indicator_id": "3897497", "indicator_name": "Sustainability Score", "rank": "67", "score": "93.6"}]}</t>
        </is>
      </c>
      <c r="AQ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4">
      <c r="A94" t="n">
        <v>93</v>
      </c>
      <c r="B94" t="n">
        <v>61.5</v>
      </c>
      <c r="C94" t="inlineStr">
        <is>
          <t>Pontificia Universidad Católica de Chile (UC)</t>
        </is>
      </c>
      <c r="D94" t="inlineStr">
        <is>
          <t>Santiago, Chile</t>
        </is>
      </c>
      <c r="E94" t="inlineStr">
        <is>
          <t>Chile</t>
        </is>
      </c>
      <c r="F94" t="inlineStr">
        <is>
          <t>Santiago</t>
        </is>
      </c>
      <c r="G94" t="inlineStr">
        <is>
          <t>Latin America</t>
        </is>
      </c>
      <c r="H94" t="inlineStr">
        <is>
          <t>https://www.topuniversities.com/sites/default/files/pontificia-universidad-catlica-de-chile-uc_107_medium.jpg</t>
        </is>
      </c>
      <c r="I94" t="inlineStr">
        <is>
          <t>/universities/pontificia-universidad-católica-de-chile-uc</t>
        </is>
      </c>
      <c r="J94" t="inlineStr">
        <is>
          <t>3995670</t>
        </is>
      </c>
      <c r="K94" t="inlineStr">
        <is>
          <t>294549</t>
        </is>
      </c>
      <c r="L94" t="inlineStr">
        <is>
          <t>107</t>
        </is>
      </c>
      <c r="M94" t="n">
        <v>0</v>
      </c>
      <c r="N94" t="inlineStr">
        <is>
          <t>93</t>
        </is>
      </c>
      <c r="O94" t="inlineStr"/>
      <c r="P94" t="b">
        <v>0</v>
      </c>
      <c r="Q94" t="b">
        <v>0</v>
      </c>
      <c r="R94" t="n">
        <v>0</v>
      </c>
      <c r="S94" t="inlineStr">
        <is>
          <t>37</t>
        </is>
      </c>
      <c r="T94" t="n">
        <v>93.7</v>
      </c>
      <c r="U94" t="inlineStr">
        <is>
          <t>701+</t>
        </is>
      </c>
      <c r="V94" t="n">
        <v>8.800000000000001</v>
      </c>
      <c r="W94" t="inlineStr">
        <is>
          <t>614</t>
        </is>
      </c>
      <c r="X94" t="n">
        <v>23.7</v>
      </c>
      <c r="Y94" t="inlineStr">
        <is>
          <t>21</t>
        </is>
      </c>
      <c r="Z94" t="n">
        <v>98</v>
      </c>
      <c r="AA94" t="inlineStr">
        <is>
          <t>12</t>
        </is>
      </c>
      <c r="AB94" t="n">
        <v>99.90000000000001</v>
      </c>
      <c r="AC94" t="inlineStr">
        <is>
          <t>701+</t>
        </is>
      </c>
      <c r="AD94" t="n">
        <v>3.7</v>
      </c>
      <c r="AE94" t="inlineStr">
        <is>
          <t>285</t>
        </is>
      </c>
      <c r="AF94" t="n">
        <v>82.5</v>
      </c>
      <c r="AG94" t="inlineStr">
        <is>
          <t>524</t>
        </is>
      </c>
      <c r="AH94" t="n">
        <v>26</v>
      </c>
      <c r="AI94">
        <f>159</f>
        <v/>
      </c>
      <c r="AJ94" t="n">
        <v>79.3</v>
      </c>
      <c r="AK94" t="inlineStr"/>
      <c r="AL94" t="inlineStr"/>
      <c r="AM94" t="inlineStr"/>
      <c r="AN94" t="inlineStr"/>
      <c r="AO94" t="inlineStr"/>
      <c r="AP94" t="inlineStr">
        <is>
          <t>{"Research &amp; Discovery": [{"indicator_id": "76", "indicator_name": "Academic Reputation", "rank": "37", "score": "93.7"}, {"indicator_id": "73", "indicator_name": "Citations per Faculty", "rank": "701+", "score": "8.8"}], "Learning Experience": [{"indicator_id": "36", "indicator_name": "Faculty Student Ratio", "rank": "614", "score": "23.7"}], "Employability": [{"indicator_id": "77", "indicator_name": "Employer Reputation", "rank": "21", "score": "98"}, {"indicator_id": "3819456", "indicator_name": "Employment Outcomes", "rank": "12", "score": "99.9"}], "Global Engagement": [{"indicator_id": "14", "indicator_name": "International Student Ratio", "rank": "701+", "score": "3.7"}, {"indicator_id": "15", "indicator_name": "International Research Network", "rank": "285", "score": "82.5"}, {"indicator_id": "18", "indicator_name": "International Faculty Ratio", "rank": "524", "score": "26"}], "Sustainability": [{"indicator_id": "3897497", "indicator_name": "Sustainability Score", "rank": "=159", "score": "79.3"}]}</t>
        </is>
      </c>
      <c r="AQ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5">
      <c r="A95" t="n">
        <v>94</v>
      </c>
      <c r="B95" t="n">
        <v>61.4</v>
      </c>
      <c r="C95" t="inlineStr">
        <is>
          <t>Lomonosov Moscow State University</t>
        </is>
      </c>
      <c r="D95" t="inlineStr">
        <is>
          <t>Moscow, Russia</t>
        </is>
      </c>
      <c r="E95" t="inlineStr">
        <is>
          <t>Russia</t>
        </is>
      </c>
      <c r="F95" t="inlineStr">
        <is>
          <t>Moscow</t>
        </is>
      </c>
      <c r="G95" t="inlineStr">
        <is>
          <t>Europe</t>
        </is>
      </c>
      <c r="H95" t="inlineStr">
        <is>
          <t>https://www.topuniversities.com/sites/default/files/lomonosov-moscow-state-university-_592560cf2aeae70239af4c27_medium.jpg</t>
        </is>
      </c>
      <c r="I95" t="inlineStr">
        <is>
          <t>/universities/lomonosov-moscow-state-university</t>
        </is>
      </c>
      <c r="J95" t="inlineStr">
        <is>
          <t>3995706</t>
        </is>
      </c>
      <c r="K95" t="inlineStr">
        <is>
          <t>294842</t>
        </is>
      </c>
      <c r="L95" t="inlineStr">
        <is>
          <t>418</t>
        </is>
      </c>
      <c r="M95" t="n">
        <v>0</v>
      </c>
      <c r="N95">
        <f>94</f>
        <v/>
      </c>
      <c r="O95" t="inlineStr"/>
      <c r="P95" t="b">
        <v>0</v>
      </c>
      <c r="Q95" t="b">
        <v>1</v>
      </c>
      <c r="R95" t="n">
        <v>0</v>
      </c>
      <c r="S95" t="inlineStr">
        <is>
          <t>73</t>
        </is>
      </c>
      <c r="T95" t="n">
        <v>78</v>
      </c>
      <c r="U95" t="inlineStr">
        <is>
          <t>701+</t>
        </is>
      </c>
      <c r="V95" t="n">
        <v>4.1</v>
      </c>
      <c r="W95" t="inlineStr">
        <is>
          <t>30</t>
        </is>
      </c>
      <c r="X95" t="n">
        <v>99.7</v>
      </c>
      <c r="Y95" t="inlineStr">
        <is>
          <t>70</t>
        </is>
      </c>
      <c r="Z95" t="n">
        <v>82.3</v>
      </c>
      <c r="AA95" t="inlineStr">
        <is>
          <t>47</t>
        </is>
      </c>
      <c r="AB95" t="n">
        <v>95.8</v>
      </c>
      <c r="AC95" t="inlineStr">
        <is>
          <t>114</t>
        </is>
      </c>
      <c r="AD95" t="n">
        <v>91.5</v>
      </c>
      <c r="AE95" t="inlineStr">
        <is>
          <t>196</t>
        </is>
      </c>
      <c r="AF95" t="n">
        <v>88.09999999999999</v>
      </c>
      <c r="AG95" t="inlineStr">
        <is>
          <t>604</t>
        </is>
      </c>
      <c r="AH95" t="n">
        <v>19.7</v>
      </c>
      <c r="AI95" t="inlineStr">
        <is>
          <t>701+</t>
        </is>
      </c>
      <c r="AJ95" t="n">
        <v>3.5</v>
      </c>
      <c r="AK95" t="inlineStr"/>
      <c r="AL95" t="inlineStr"/>
      <c r="AM95" t="inlineStr"/>
      <c r="AN95" t="inlineStr"/>
      <c r="AO95" t="inlineStr"/>
      <c r="AP95" t="inlineStr">
        <is>
          <t>{"Research &amp; Discovery": [{"indicator_id": "76", "indicator_name": "Academic Reputation", "rank": "73", "score": "78"}, {"indicator_id": "73", "indicator_name": "Citations per Faculty", "rank": "701+", "score": "4.1"}], "Learning Experience": [{"indicator_id": "36", "indicator_name": "Faculty Student Ratio", "rank": "30", "score": "99.7"}], "Employability": [{"indicator_id": "77", "indicator_name": "Employer Reputation", "rank": "70", "score": "82.3"}, {"indicator_id": "3819456", "indicator_name": "Employment Outcomes", "rank": "47", "score": "95.8"}], "Global Engagement": [{"indicator_id": "14", "indicator_name": "International Student Ratio", "rank": "114", "score": "91.5"}, {"indicator_id": "15", "indicator_name": "International Research Network", "rank": "196", "score": "88.1"}, {"indicator_id": "18", "indicator_name": "International Faculty Ratio", "rank": "604", "score": "19.7"}], "Sustainability": [{"indicator_id": "3897497", "indicator_name": "Sustainability Score", "rank": "701+", "score": "3.5"}]}</t>
        </is>
      </c>
      <c r="AQ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6">
      <c r="A96" t="n">
        <v>95</v>
      </c>
      <c r="B96" t="n">
        <v>61.4</v>
      </c>
      <c r="C96" t="inlineStr">
        <is>
          <t>Universidad Nacional Autónoma de México  (UNAM)</t>
        </is>
      </c>
      <c r="D96" t="inlineStr">
        <is>
          <t>Mexico City, Mexico</t>
        </is>
      </c>
      <c r="E96" t="inlineStr">
        <is>
          <t>Mexico</t>
        </is>
      </c>
      <c r="F96" t="inlineStr">
        <is>
          <t>Mexico City</t>
        </is>
      </c>
      <c r="G96" t="inlineStr">
        <is>
          <t>Latin America</t>
        </is>
      </c>
      <c r="H96" t="inlineStr">
        <is>
          <t>https://www.topuniversities.com/sites/default/files/universidad-nacional-autnoma-de-mxico-unam_425_medium.jpg</t>
        </is>
      </c>
      <c r="I96" t="inlineStr">
        <is>
          <t>/universities/universidad-nacional-autonoma-de-mexico-unam</t>
        </is>
      </c>
      <c r="J96" t="inlineStr">
        <is>
          <t>3995661</t>
        </is>
      </c>
      <c r="K96" t="inlineStr">
        <is>
          <t>294835</t>
        </is>
      </c>
      <c r="L96" t="inlineStr">
        <is>
          <t>425</t>
        </is>
      </c>
      <c r="M96" t="n">
        <v>0</v>
      </c>
      <c r="N96">
        <f>94</f>
        <v/>
      </c>
      <c r="O96" t="inlineStr"/>
      <c r="P96" t="b">
        <v>0</v>
      </c>
      <c r="Q96" t="b">
        <v>0</v>
      </c>
      <c r="R96" t="n">
        <v>0</v>
      </c>
      <c r="S96" t="inlineStr">
        <is>
          <t>28</t>
        </is>
      </c>
      <c r="T96" t="n">
        <v>97</v>
      </c>
      <c r="U96" t="inlineStr">
        <is>
          <t>701+</t>
        </is>
      </c>
      <c r="V96" t="n">
        <v>2.4</v>
      </c>
      <c r="W96" t="inlineStr">
        <is>
          <t>430</t>
        </is>
      </c>
      <c r="X96" t="n">
        <v>37.4</v>
      </c>
      <c r="Y96" t="inlineStr">
        <is>
          <t>35</t>
        </is>
      </c>
      <c r="Z96" t="n">
        <v>94.40000000000001</v>
      </c>
      <c r="AA96" t="inlineStr">
        <is>
          <t>62</t>
        </is>
      </c>
      <c r="AB96" t="n">
        <v>93.2</v>
      </c>
      <c r="AC96" t="inlineStr">
        <is>
          <t>701+</t>
        </is>
      </c>
      <c r="AD96" t="n">
        <v>2.3</v>
      </c>
      <c r="AE96" t="inlineStr">
        <is>
          <t>112</t>
        </is>
      </c>
      <c r="AF96" t="n">
        <v>93.2</v>
      </c>
      <c r="AG96" t="inlineStr">
        <is>
          <t>701+</t>
        </is>
      </c>
      <c r="AH96" t="n">
        <v>7.5</v>
      </c>
      <c r="AI96">
        <f>136</f>
        <v/>
      </c>
      <c r="AJ96" t="n">
        <v>83.40000000000001</v>
      </c>
      <c r="AK96" t="inlineStr"/>
      <c r="AL96" t="inlineStr"/>
      <c r="AM96" t="inlineStr"/>
      <c r="AN96" t="inlineStr"/>
      <c r="AO96" t="inlineStr"/>
      <c r="AP96" t="inlineStr">
        <is>
          <t>{"Research &amp; Discovery": [{"indicator_id": "76", "indicator_name": "Academic Reputation", "rank": "28", "score": "97"}, {"indicator_id": "73", "indicator_name": "Citations per Faculty", "rank": "701+", "score": "2.4"}], "Learning Experience": [{"indicator_id": "36", "indicator_name": "Faculty Student Ratio", "rank": "430", "score": "37.4"}], "Employability": [{"indicator_id": "77", "indicator_name": "Employer Reputation", "rank": "35", "score": "94.4"}, {"indicator_id": "3819456", "indicator_name": "Employment Outcomes", "rank": "62", "score": "93.2"}], "Global Engagement": [{"indicator_id": "14", "indicator_name": "International Student Ratio", "rank": "701+", "score": "2.3"}, {"indicator_id": "15", "indicator_name": "International Research Network", "rank": "112", "score": "93.2"}, {"indicator_id": "18", "indicator_name": "International Faculty Ratio", "rank": "701+", "score": "7.5"}], "Sustainability": [{"indicator_id": "3897497", "indicator_name": "Sustainability Score", "rank": "=136", "score": "83.4"}]}</t>
        </is>
      </c>
      <c r="AQ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7">
      <c r="A97" t="n">
        <v>96</v>
      </c>
      <c r="B97" t="n">
        <v>61.2</v>
      </c>
      <c r="C97" t="inlineStr">
        <is>
          <t>University of Alberta</t>
        </is>
      </c>
      <c r="D97" t="inlineStr">
        <is>
          <t>Edmonton,, Canada</t>
        </is>
      </c>
      <c r="E97" t="inlineStr">
        <is>
          <t>Canada</t>
        </is>
      </c>
      <c r="F97" t="inlineStr">
        <is>
          <t>Edmonton,</t>
        </is>
      </c>
      <c r="G97" t="inlineStr">
        <is>
          <t>North America</t>
        </is>
      </c>
      <c r="H97" t="inlineStr">
        <is>
          <t>https://www.topuniversities.com/sites/default/files/240306052437pm316638378168-RankingLogo-QS-200x200px-90x90.jpg</t>
        </is>
      </c>
      <c r="I97" t="inlineStr">
        <is>
          <t>/universities/university-alberta</t>
        </is>
      </c>
      <c r="J97" t="inlineStr">
        <is>
          <t>3995769</t>
        </is>
      </c>
      <c r="K97" t="inlineStr">
        <is>
          <t>294639</t>
        </is>
      </c>
      <c r="L97" t="inlineStr">
        <is>
          <t>15</t>
        </is>
      </c>
      <c r="M97" t="n">
        <v>1</v>
      </c>
      <c r="N97" t="inlineStr">
        <is>
          <t>96</t>
        </is>
      </c>
      <c r="O97" t="inlineStr"/>
      <c r="P97" t="b">
        <v>0</v>
      </c>
      <c r="Q97" t="b">
        <v>0</v>
      </c>
      <c r="R97" t="n">
        <v>0</v>
      </c>
      <c r="S97" t="inlineStr">
        <is>
          <t>136</t>
        </is>
      </c>
      <c r="T97" t="n">
        <v>57</v>
      </c>
      <c r="U97" t="inlineStr">
        <is>
          <t>194</t>
        </is>
      </c>
      <c r="V97" t="n">
        <v>61.3</v>
      </c>
      <c r="W97" t="inlineStr">
        <is>
          <t>400</t>
        </is>
      </c>
      <c r="X97" t="n">
        <v>39.1</v>
      </c>
      <c r="Y97" t="inlineStr">
        <is>
          <t>222</t>
        </is>
      </c>
      <c r="Z97" t="n">
        <v>42.2</v>
      </c>
      <c r="AA97" t="inlineStr">
        <is>
          <t>159</t>
        </is>
      </c>
      <c r="AB97" t="n">
        <v>70</v>
      </c>
      <c r="AC97" t="inlineStr">
        <is>
          <t>207</t>
        </is>
      </c>
      <c r="AD97" t="n">
        <v>71</v>
      </c>
      <c r="AE97" t="inlineStr">
        <is>
          <t>55</t>
        </is>
      </c>
      <c r="AF97" t="n">
        <v>96</v>
      </c>
      <c r="AG97" t="inlineStr">
        <is>
          <t>116</t>
        </is>
      </c>
      <c r="AH97" t="n">
        <v>98.3</v>
      </c>
      <c r="AI97" t="inlineStr">
        <is>
          <t>28</t>
        </is>
      </c>
      <c r="AJ97" t="n">
        <v>97.59999999999999</v>
      </c>
      <c r="AK97" t="inlineStr"/>
      <c r="AL97" t="inlineStr"/>
      <c r="AM97" t="inlineStr"/>
      <c r="AN97" t="inlineStr"/>
      <c r="AO97" t="inlineStr"/>
      <c r="AP97" t="inlineStr">
        <is>
          <t>{"Research &amp; Discovery": [{"indicator_id": "76", "indicator_name": "Academic Reputation", "rank": "136", "score": "57"}, {"indicator_id": "73", "indicator_name": "Citations per Faculty", "rank": "194", "score": "61.3"}], "Learning Experience": [{"indicator_id": "36", "indicator_name": "Faculty Student Ratio", "rank": "400", "score": "39.1"}], "Employability": [{"indicator_id": "77", "indicator_name": "Employer Reputation", "rank": "222", "score": "42.2"}, {"indicator_id": "3819456", "indicator_name": "Employment Outcomes", "rank": "159", "score": "70"}], "Global Engagement": [{"indicator_id": "14", "indicator_name": "International Student Ratio", "rank": "207", "score": "71"}, {"indicator_id": "15", "indicator_name": "International Research Network", "rank": "55", "score": "96"}, {"indicator_id": "18", "indicator_name": "International Faculty Ratio", "rank": "116", "score": "98.3"}], "Sustainability": [{"indicator_id": "3897497", "indicator_name": "Sustainability Score", "rank": "28", "score": "97.6"}]}</t>
        </is>
      </c>
      <c r="AQ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8">
      <c r="A98" t="n">
        <v>97</v>
      </c>
      <c r="B98" t="n">
        <v>60.6</v>
      </c>
      <c r="C98" t="inlineStr">
        <is>
          <t>Freie Universitaet Berlin</t>
        </is>
      </c>
      <c r="D98" t="inlineStr">
        <is>
          <t>Berlin, Germany</t>
        </is>
      </c>
      <c r="E98" t="inlineStr">
        <is>
          <t>Germany</t>
        </is>
      </c>
      <c r="F98" t="inlineStr">
        <is>
          <t>Berlin</t>
        </is>
      </c>
      <c r="G98" t="inlineStr">
        <is>
          <t>Europe</t>
        </is>
      </c>
      <c r="H98" t="inlineStr">
        <is>
          <t>https://www.topuniversities.com/sites/default/files/freie-universitaet-berlin_215_medium.jpg</t>
        </is>
      </c>
      <c r="I98" t="inlineStr">
        <is>
          <t>/universities/freie-universitaet-berlin</t>
        </is>
      </c>
      <c r="J98" t="inlineStr">
        <is>
          <t>3995704</t>
        </is>
      </c>
      <c r="K98" t="inlineStr">
        <is>
          <t>294382</t>
        </is>
      </c>
      <c r="L98" t="inlineStr">
        <is>
          <t>215</t>
        </is>
      </c>
      <c r="M98" t="n">
        <v>0</v>
      </c>
      <c r="N98" t="inlineStr">
        <is>
          <t>97</t>
        </is>
      </c>
      <c r="O98" t="inlineStr"/>
      <c r="P98" t="b">
        <v>0</v>
      </c>
      <c r="Q98" t="b">
        <v>0</v>
      </c>
      <c r="R98" t="n">
        <v>0</v>
      </c>
      <c r="S98" t="inlineStr">
        <is>
          <t>71</t>
        </is>
      </c>
      <c r="T98" t="n">
        <v>80.3</v>
      </c>
      <c r="U98" t="inlineStr">
        <is>
          <t>150</t>
        </is>
      </c>
      <c r="V98" t="n">
        <v>71.7</v>
      </c>
      <c r="W98" t="inlineStr">
        <is>
          <t>701+</t>
        </is>
      </c>
      <c r="X98" t="n">
        <v>5</v>
      </c>
      <c r="Y98" t="inlineStr">
        <is>
          <t>143</t>
        </is>
      </c>
      <c r="Z98" t="n">
        <v>56.9</v>
      </c>
      <c r="AA98" t="inlineStr">
        <is>
          <t>389</t>
        </is>
      </c>
      <c r="AB98" t="n">
        <v>32.8</v>
      </c>
      <c r="AC98" t="inlineStr">
        <is>
          <t>330</t>
        </is>
      </c>
      <c r="AD98" t="n">
        <v>43.7</v>
      </c>
      <c r="AE98" t="inlineStr">
        <is>
          <t>113</t>
        </is>
      </c>
      <c r="AF98" t="n">
        <v>93.09999999999999</v>
      </c>
      <c r="AG98" t="inlineStr">
        <is>
          <t>314</t>
        </is>
      </c>
      <c r="AH98" t="n">
        <v>62.4</v>
      </c>
      <c r="AI98">
        <f>435</f>
        <v/>
      </c>
      <c r="AJ98" t="n">
        <v>31.3</v>
      </c>
      <c r="AK98" t="inlineStr"/>
      <c r="AL98" t="inlineStr"/>
      <c r="AM98" t="inlineStr"/>
      <c r="AN98" t="inlineStr"/>
      <c r="AO98" t="inlineStr"/>
      <c r="AP98" t="inlineStr">
        <is>
          <t>{"Research &amp; Discovery": [{"indicator_id": "76", "indicator_name": "Academic Reputation", "rank": "71", "score": "80.3"}, {"indicator_id": "73", "indicator_name": "Citations per Faculty", "rank": "150", "score": "71.7"}], "Learning Experience": [{"indicator_id": "36", "indicator_name": "Faculty Student Ratio", "rank": "701+", "score": "5"}], "Employability": [{"indicator_id": "77", "indicator_name": "Employer Reputation", "rank": "143", "score": "56.9"}, {"indicator_id": "3819456", "indicator_name": "Employment Outcomes", "rank": "389", "score": "32.8"}], "Global Engagement": [{"indicator_id": "14", "indicator_name": "International Student Ratio", "rank": "330", "score": "43.7"}, {"indicator_id": "15", "indicator_name": "International Research Network", "rank": "113", "score": "93.1"}, {"indicator_id": "18", "indicator_name": "International Faculty Ratio", "rank": "314", "score": "62.4"}], "Sustainability": [{"indicator_id": "3897497", "indicator_name": "Sustainability Score", "rank": "=435", "score": "31.3"}]}</t>
        </is>
      </c>
      <c r="AQ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9">
      <c r="A99" t="n">
        <v>98</v>
      </c>
      <c r="B99" t="n">
        <v>60.3</v>
      </c>
      <c r="C99" t="inlineStr">
        <is>
          <t>Pohang University of Science And Technology (POSTECH)</t>
        </is>
      </c>
      <c r="D99" t="inlineStr">
        <is>
          <t>Pohang , South Korea</t>
        </is>
      </c>
      <c r="E99" t="inlineStr">
        <is>
          <t>South Korea</t>
        </is>
      </c>
      <c r="F99" t="inlineStr">
        <is>
          <t xml:space="preserve">Pohang </t>
        </is>
      </c>
      <c r="G99" t="inlineStr">
        <is>
          <t>Asia</t>
        </is>
      </c>
      <c r="H99" t="inlineStr">
        <is>
          <t>https://www.topuniversities.com/sites/default/files/pohang-university-of-science-and-technology-postech_592560cf2aeae70239af4c7b_medium.jpg</t>
        </is>
      </c>
      <c r="I99" t="inlineStr">
        <is>
          <t>/universities/pohang-university-science-technology-postech</t>
        </is>
      </c>
      <c r="J99" t="inlineStr">
        <is>
          <t>3995811</t>
        </is>
      </c>
      <c r="K99" t="inlineStr">
        <is>
          <t>297501</t>
        </is>
      </c>
      <c r="L99" t="inlineStr">
        <is>
          <t>502</t>
        </is>
      </c>
      <c r="M99" t="n">
        <v>0</v>
      </c>
      <c r="N99" t="inlineStr">
        <is>
          <t>98</t>
        </is>
      </c>
      <c r="O99" t="inlineStr"/>
      <c r="P99" t="b">
        <v>0</v>
      </c>
      <c r="Q99" t="b">
        <v>0</v>
      </c>
      <c r="R99" t="n">
        <v>0</v>
      </c>
      <c r="S99" t="inlineStr">
        <is>
          <t>178</t>
        </is>
      </c>
      <c r="T99" t="n">
        <v>45.9</v>
      </c>
      <c r="U99" t="inlineStr">
        <is>
          <t>45</t>
        </is>
      </c>
      <c r="V99" t="n">
        <v>96.90000000000001</v>
      </c>
      <c r="W99" t="inlineStr">
        <is>
          <t>24</t>
        </is>
      </c>
      <c r="X99" t="n">
        <v>99.90000000000001</v>
      </c>
      <c r="Y99" t="inlineStr">
        <is>
          <t>76</t>
        </is>
      </c>
      <c r="Z99" t="n">
        <v>80</v>
      </c>
      <c r="AA99" t="inlineStr">
        <is>
          <t>701+</t>
        </is>
      </c>
      <c r="AB99" t="n">
        <v>11</v>
      </c>
      <c r="AC99" t="inlineStr">
        <is>
          <t>701+</t>
        </is>
      </c>
      <c r="AD99" t="n">
        <v>2.7</v>
      </c>
      <c r="AE99" t="inlineStr">
        <is>
          <t>701+</t>
        </is>
      </c>
      <c r="AF99" t="n">
        <v>26.6</v>
      </c>
      <c r="AG99" t="inlineStr">
        <is>
          <t>511</t>
        </is>
      </c>
      <c r="AH99" t="n">
        <v>27.6</v>
      </c>
      <c r="AI99">
        <f>393</f>
        <v/>
      </c>
      <c r="AJ99" t="n">
        <v>36.6</v>
      </c>
      <c r="AK99" t="inlineStr"/>
      <c r="AL99" t="inlineStr"/>
      <c r="AM99" t="inlineStr"/>
      <c r="AN99" t="inlineStr"/>
      <c r="AO99" t="inlineStr"/>
      <c r="AP99" t="inlineStr">
        <is>
          <t>{"Research &amp; Discovery": [{"indicator_id": "76", "indicator_name": "Academic Reputation", "rank": "178", "score": "45.9"}, {"indicator_id": "73", "indicator_name": "Citations per Faculty", "rank": "45", "score": "96.9"}], "Learning Experience": [{"indicator_id": "36", "indicator_name": "Faculty Student Ratio", "rank": "24", "score": "99.9"}], "Employability": [{"indicator_id": "77", "indicator_name": "Employer Reputation", "rank": "76", "score": "80"}, {"indicator_id": "3819456", "indicator_name": "Employment Outcomes", "rank": "701+", "score": "11"}], "Global Engagement": [{"indicator_id": "14", "indicator_name": "International Student Ratio", "rank": "701+", "score": "2.7"}, {"indicator_id": "15", "indicator_name": "International Research Network", "rank": "701+", "score": "26.6"}, {"indicator_id": "18", "indicator_name": "International Faculty Ratio", "rank": "511", "score": "27.6"}], "Sustainability": [{"indicator_id": "3897497", "indicator_name": "Sustainability Score", "rank": "=393", "score": "36.6"}]}</t>
        </is>
      </c>
      <c r="AQ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0">
      <c r="A100" t="n">
        <v>99</v>
      </c>
      <c r="B100" t="n">
        <v>59.9</v>
      </c>
      <c r="C100" t="inlineStr">
        <is>
          <t>RWTH Aachen University</t>
        </is>
      </c>
      <c r="D100" t="inlineStr">
        <is>
          <t>Aachen, Germany</t>
        </is>
      </c>
      <c r="E100" t="inlineStr">
        <is>
          <t>Germany</t>
        </is>
      </c>
      <c r="F100" t="inlineStr">
        <is>
          <t>Aachen</t>
        </is>
      </c>
      <c r="G100" t="inlineStr">
        <is>
          <t>Europe</t>
        </is>
      </c>
      <c r="H100" t="inlineStr">
        <is>
          <t>https://www.topuniversities.com/sites/default/files/rwth-aachen-university_4_medium.jpg</t>
        </is>
      </c>
      <c r="I100" t="inlineStr">
        <is>
          <t>/universities/rwth-aachen-university</t>
        </is>
      </c>
      <c r="J100" t="inlineStr">
        <is>
          <t>3995806</t>
        </is>
      </c>
      <c r="K100" t="inlineStr">
        <is>
          <t>294649</t>
        </is>
      </c>
      <c r="L100" t="inlineStr">
        <is>
          <t>4</t>
        </is>
      </c>
      <c r="M100" t="n">
        <v>0</v>
      </c>
      <c r="N100" t="inlineStr">
        <is>
          <t>99</t>
        </is>
      </c>
      <c r="O100" t="inlineStr"/>
      <c r="P100" t="b">
        <v>0</v>
      </c>
      <c r="Q100" t="b">
        <v>0</v>
      </c>
      <c r="R100" t="n">
        <v>0</v>
      </c>
      <c r="S100" t="inlineStr">
        <is>
          <t>173</t>
        </is>
      </c>
      <c r="T100" t="n">
        <v>46.6</v>
      </c>
      <c r="U100" t="inlineStr">
        <is>
          <t>149</t>
        </is>
      </c>
      <c r="V100" t="n">
        <v>71.90000000000001</v>
      </c>
      <c r="W100" t="inlineStr">
        <is>
          <t>701+</t>
        </is>
      </c>
      <c r="X100" t="n">
        <v>6.3</v>
      </c>
      <c r="Y100" t="inlineStr">
        <is>
          <t>41</t>
        </is>
      </c>
      <c r="Z100" t="n">
        <v>93.7</v>
      </c>
      <c r="AA100" t="inlineStr">
        <is>
          <t>379</t>
        </is>
      </c>
      <c r="AB100" t="n">
        <v>33.4</v>
      </c>
      <c r="AC100" t="inlineStr">
        <is>
          <t>149</t>
        </is>
      </c>
      <c r="AD100" t="n">
        <v>85.5</v>
      </c>
      <c r="AE100" t="inlineStr">
        <is>
          <t>233</t>
        </is>
      </c>
      <c r="AF100" t="n">
        <v>86.09999999999999</v>
      </c>
      <c r="AG100" t="inlineStr">
        <is>
          <t>373</t>
        </is>
      </c>
      <c r="AH100" t="n">
        <v>48.6</v>
      </c>
      <c r="AI100">
        <f>127</f>
        <v/>
      </c>
      <c r="AJ100" t="n">
        <v>84.8</v>
      </c>
      <c r="AK100" t="inlineStr"/>
      <c r="AL100" t="inlineStr"/>
      <c r="AM100" t="inlineStr"/>
      <c r="AN100" t="inlineStr"/>
      <c r="AO100" t="inlineStr"/>
      <c r="AP100" t="inlineStr">
        <is>
          <t>{"Research &amp; Discovery": [{"indicator_id": "76", "indicator_name": "Academic Reputation", "rank": "173", "score": "46.6"}, {"indicator_id": "73", "indicator_name": "Citations per Faculty", "rank": "149", "score": "71.9"}], "Learning Experience": [{"indicator_id": "36", "indicator_name": "Faculty Student Ratio", "rank": "701+", "score": "6.3"}], "Employability": [{"indicator_id": "77", "indicator_name": "Employer Reputation", "rank": "41", "score": "93.7"}, {"indicator_id": "3819456", "indicator_name": "Employment Outcomes", "rank": "379", "score": "33.4"}], "Global Engagement": [{"indicator_id": "14", "indicator_name": "International Student Ratio", "rank": "149", "score": "85.5"}, {"indicator_id": "15", "indicator_name": "International Research Network", "rank": "233", "score": "86.1"}, {"indicator_id": "18", "indicator_name": "International Faculty Ratio", "rank": "373", "score": "48.6"}], "Sustainability": [{"indicator_id": "3897497", "indicator_name": "Sustainability Score", "rank": "=127", "score": "84.8"}]}</t>
        </is>
      </c>
      <c r="AQ1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1">
      <c r="A101" t="n">
        <v>100</v>
      </c>
      <c r="B101" t="n">
        <v>59.6</v>
      </c>
      <c r="C101" t="inlineStr">
        <is>
          <t>University of Copenhagen</t>
        </is>
      </c>
      <c r="D101" t="inlineStr">
        <is>
          <t>Copenhagen, Denmark</t>
        </is>
      </c>
      <c r="E101" t="inlineStr">
        <is>
          <t>Denmark</t>
        </is>
      </c>
      <c r="F101" t="inlineStr">
        <is>
          <t>Copenhagen</t>
        </is>
      </c>
      <c r="G101" t="inlineStr">
        <is>
          <t>Europe</t>
        </is>
      </c>
      <c r="H101" t="inlineStr">
        <is>
          <t>https://www.topuniversities.com/sites/default/files/university-of-copenhagen_141_medium.jpg</t>
        </is>
      </c>
      <c r="I101" t="inlineStr">
        <is>
          <t>/universities/university-copenhagen</t>
        </is>
      </c>
      <c r="J101" t="inlineStr">
        <is>
          <t>3995716</t>
        </is>
      </c>
      <c r="K101" t="inlineStr">
        <is>
          <t>294516</t>
        </is>
      </c>
      <c r="L101" t="inlineStr">
        <is>
          <t>141</t>
        </is>
      </c>
      <c r="M101" t="n">
        <v>0</v>
      </c>
      <c r="N101" t="inlineStr">
        <is>
          <t>100</t>
        </is>
      </c>
      <c r="O101" t="inlineStr"/>
      <c r="P101" t="b">
        <v>0</v>
      </c>
      <c r="Q101" t="b">
        <v>0</v>
      </c>
      <c r="R101" t="n">
        <v>0</v>
      </c>
      <c r="S101" t="inlineStr">
        <is>
          <t>83</t>
        </is>
      </c>
      <c r="T101" t="n">
        <v>74</v>
      </c>
      <c r="U101" t="inlineStr">
        <is>
          <t>519</t>
        </is>
      </c>
      <c r="V101" t="n">
        <v>23.1</v>
      </c>
      <c r="W101" t="inlineStr">
        <is>
          <t>27</t>
        </is>
      </c>
      <c r="X101" t="n">
        <v>99.8</v>
      </c>
      <c r="Y101" t="inlineStr">
        <is>
          <t>299</t>
        </is>
      </c>
      <c r="Z101" t="n">
        <v>31.6</v>
      </c>
      <c r="AA101" t="inlineStr">
        <is>
          <t>72</t>
        </is>
      </c>
      <c r="AB101" t="n">
        <v>90.8</v>
      </c>
      <c r="AC101" t="inlineStr">
        <is>
          <t>613</t>
        </is>
      </c>
      <c r="AD101" t="n">
        <v>15.6</v>
      </c>
      <c r="AE101" t="inlineStr">
        <is>
          <t>22</t>
        </is>
      </c>
      <c r="AF101" t="n">
        <v>98.2</v>
      </c>
      <c r="AG101" t="inlineStr">
        <is>
          <t>221</t>
        </is>
      </c>
      <c r="AH101" t="n">
        <v>84.90000000000001</v>
      </c>
      <c r="AI101">
        <f>198</f>
        <v/>
      </c>
      <c r="AJ101" t="n">
        <v>73.2</v>
      </c>
      <c r="AK101" t="inlineStr"/>
      <c r="AL101" t="inlineStr"/>
      <c r="AM101" t="inlineStr"/>
      <c r="AN101" t="inlineStr"/>
      <c r="AO101" t="inlineStr"/>
      <c r="AP101" t="inlineStr">
        <is>
          <t>{"Research &amp; Discovery": [{"indicator_id": "76", "indicator_name": "Academic Reputation", "rank": "83", "score": "74"}, {"indicator_id": "73", "indicator_name": "Citations per Faculty", "rank": "519", "score": "23.1"}], "Learning Experience": [{"indicator_id": "36", "indicator_name": "Faculty Student Ratio", "rank": "27", "score": "99.8"}], "Employability": [{"indicator_id": "77", "indicator_name": "Employer Reputation", "rank": "299", "score": "31.6"}, {"indicator_id": "3819456", "indicator_name": "Employment Outcomes", "rank": "72", "score": "90.8"}], "Global Engagement": [{"indicator_id": "14", "indicator_name": "International Student Ratio", "rank": "613", "score": "15.6"}, {"indicator_id": "15", "indicator_name": "International Research Network", "rank": "22", "score": "98.2"}, {"indicator_id": "18", "indicator_name": "International Faculty Ratio", "rank": "221", "score": "84.9"}], "Sustainability": [{"indicator_id": "3897497", "indicator_name": "Sustainability Score", "rank": "=198", "score": "73.2"}]}</t>
        </is>
      </c>
      <c r="AQ1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2">
      <c r="A102" t="n">
        <v>101</v>
      </c>
      <c r="B102" t="n">
        <v>59.5</v>
      </c>
      <c r="C102" t="inlineStr">
        <is>
          <t>KFUPM</t>
        </is>
      </c>
      <c r="D102" t="inlineStr">
        <is>
          <t>Dhahran, Saudi Arabia</t>
        </is>
      </c>
      <c r="E102" t="inlineStr">
        <is>
          <t>Saudi Arabia</t>
        </is>
      </c>
      <c r="F102" t="inlineStr">
        <is>
          <t>Dhahran</t>
        </is>
      </c>
      <c r="G102" t="inlineStr">
        <is>
          <t>Asia</t>
        </is>
      </c>
      <c r="H102" t="inlineStr">
        <is>
          <t>https://www.topuniversities.com/sites/default/files/250616011103pm115163linkedin-90x90.jpg</t>
        </is>
      </c>
      <c r="I102" t="inlineStr">
        <is>
          <t>/universities/kfupm</t>
        </is>
      </c>
      <c r="J102" t="inlineStr">
        <is>
          <t>3995859</t>
        </is>
      </c>
      <c r="K102" t="inlineStr">
        <is>
          <t>297053</t>
        </is>
      </c>
      <c r="L102" t="inlineStr">
        <is>
          <t>779</t>
        </is>
      </c>
      <c r="M102" t="n">
        <v>0</v>
      </c>
      <c r="N102" t="inlineStr">
        <is>
          <t>101</t>
        </is>
      </c>
      <c r="O102" t="inlineStr"/>
      <c r="P102" t="b">
        <v>0</v>
      </c>
      <c r="Q102" t="b">
        <v>0</v>
      </c>
      <c r="R102" t="n">
        <v>0</v>
      </c>
      <c r="S102" t="inlineStr">
        <is>
          <t>226</t>
        </is>
      </c>
      <c r="T102" t="n">
        <v>38</v>
      </c>
      <c r="U102" t="inlineStr">
        <is>
          <t>121</t>
        </is>
      </c>
      <c r="V102" t="n">
        <v>78</v>
      </c>
      <c r="W102" t="inlineStr">
        <is>
          <t>101</t>
        </is>
      </c>
      <c r="X102" t="n">
        <v>86</v>
      </c>
      <c r="Y102" t="inlineStr">
        <is>
          <t>198</t>
        </is>
      </c>
      <c r="Z102" t="n">
        <v>46.5</v>
      </c>
      <c r="AA102" t="inlineStr">
        <is>
          <t>28</t>
        </is>
      </c>
      <c r="AB102" t="n">
        <v>97.8</v>
      </c>
      <c r="AC102" t="inlineStr">
        <is>
          <t>307</t>
        </is>
      </c>
      <c r="AD102" t="n">
        <v>47.6</v>
      </c>
      <c r="AE102" t="inlineStr">
        <is>
          <t>422</t>
        </is>
      </c>
      <c r="AF102" t="n">
        <v>73.90000000000001</v>
      </c>
      <c r="AG102" t="inlineStr">
        <is>
          <t>26</t>
        </is>
      </c>
      <c r="AH102" t="n">
        <v>100</v>
      </c>
      <c r="AI102">
        <f>530</f>
        <v/>
      </c>
      <c r="AJ102" t="n">
        <v>20.1</v>
      </c>
      <c r="AK102" t="inlineStr"/>
      <c r="AL102" t="inlineStr"/>
      <c r="AM102" t="inlineStr"/>
      <c r="AN102" t="inlineStr"/>
      <c r="AO102" t="inlineStr"/>
      <c r="AP102" t="inlineStr">
        <is>
          <t>{"Research &amp; Discovery": [{"indicator_id": "76", "indicator_name": "Academic Reputation", "rank": "226", "score": "38"}, {"indicator_id": "73", "indicator_name": "Citations per Faculty", "rank": "121", "score": "78"}], "Learning Experience": [{"indicator_id": "36", "indicator_name": "Faculty Student Ratio", "rank": "101", "score": "86"}], "Employability": [{"indicator_id": "77", "indicator_name": "Employer Reputation", "rank": "198", "score": "46.5"}, {"indicator_id": "3819456", "indicator_name": "Employment Outcomes", "rank": "28", "score": "97.8"}], "Global Engagement": [{"indicator_id": "14", "indicator_name": "International Student Ratio", "rank": "307", "score": "47.6"}, {"indicator_id": "15", "indicator_name": "International Research Network", "rank": "422", "score": "73.9"}, {"indicator_id": "18", "indicator_name": "International Faculty Ratio", "rank": "26", "score": "100"}], "Sustainability": [{"indicator_id": "3897497", "indicator_name": "Sustainability Score", "rank": "=530", "score": "20.1"}]}</t>
        </is>
      </c>
      <c r="AQ1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3">
      <c r="A103" t="n">
        <v>102</v>
      </c>
      <c r="B103" t="n">
        <v>59.4</v>
      </c>
      <c r="C103" t="inlineStr">
        <is>
          <t>KIT, Karlsruhe Institute of Technology</t>
        </is>
      </c>
      <c r="D103" t="inlineStr">
        <is>
          <t>Karlsruhe, Germany</t>
        </is>
      </c>
      <c r="E103" t="inlineStr">
        <is>
          <t>Germany</t>
        </is>
      </c>
      <c r="F103" t="inlineStr">
        <is>
          <t>Karlsruhe</t>
        </is>
      </c>
      <c r="G103" t="inlineStr">
        <is>
          <t>Europe</t>
        </is>
      </c>
      <c r="H103" t="inlineStr">
        <is>
          <t>https://www.topuniversities.com/sites/default/files/kit-karlsruhe-institute-of-technology_310_medium.jpg</t>
        </is>
      </c>
      <c r="I103" t="inlineStr">
        <is>
          <t>/universities/kit-karlsruhe-institute-technology</t>
        </is>
      </c>
      <c r="J103" t="inlineStr">
        <is>
          <t>3995821</t>
        </is>
      </c>
      <c r="K103" t="inlineStr">
        <is>
          <t>294164</t>
        </is>
      </c>
      <c r="L103" t="inlineStr">
        <is>
          <t>310</t>
        </is>
      </c>
      <c r="M103" t="n">
        <v>0</v>
      </c>
      <c r="N103" t="inlineStr">
        <is>
          <t>102</t>
        </is>
      </c>
      <c r="O103" t="inlineStr"/>
      <c r="P103" t="b">
        <v>0</v>
      </c>
      <c r="Q103" t="b">
        <v>0</v>
      </c>
      <c r="R103" t="n">
        <v>0</v>
      </c>
      <c r="S103" t="inlineStr">
        <is>
          <t>188</t>
        </is>
      </c>
      <c r="T103" t="n">
        <v>44.9</v>
      </c>
      <c r="U103" t="inlineStr">
        <is>
          <t>160</t>
        </is>
      </c>
      <c r="V103" t="n">
        <v>68.40000000000001</v>
      </c>
      <c r="W103" t="inlineStr">
        <is>
          <t>395</t>
        </is>
      </c>
      <c r="X103" t="n">
        <v>39.4</v>
      </c>
      <c r="Y103" t="inlineStr">
        <is>
          <t>74</t>
        </is>
      </c>
      <c r="Z103" t="n">
        <v>80.90000000000001</v>
      </c>
      <c r="AA103" t="inlineStr">
        <is>
          <t>252</t>
        </is>
      </c>
      <c r="AB103" t="n">
        <v>50.8</v>
      </c>
      <c r="AC103" t="inlineStr">
        <is>
          <t>337</t>
        </is>
      </c>
      <c r="AD103" t="n">
        <v>42.9</v>
      </c>
      <c r="AE103" t="inlineStr">
        <is>
          <t>225</t>
        </is>
      </c>
      <c r="AF103" t="n">
        <v>86.40000000000001</v>
      </c>
      <c r="AG103" t="inlineStr">
        <is>
          <t>282</t>
        </is>
      </c>
      <c r="AH103" t="n">
        <v>70.5</v>
      </c>
      <c r="AI103">
        <f>184</f>
        <v/>
      </c>
      <c r="AJ103" t="n">
        <v>75.3</v>
      </c>
      <c r="AK103" t="inlineStr"/>
      <c r="AL103" t="inlineStr"/>
      <c r="AM103" t="inlineStr"/>
      <c r="AN103" t="inlineStr"/>
      <c r="AO103" t="inlineStr"/>
      <c r="AP103" t="inlineStr">
        <is>
          <t>{"Research &amp; Discovery": [{"indicator_id": "76", "indicator_name": "Academic Reputation", "rank": "188", "score": "44.9"}, {"indicator_id": "73", "indicator_name": "Citations per Faculty", "rank": "160", "score": "68.4"}], "Learning Experience": [{"indicator_id": "36", "indicator_name": "Faculty Student Ratio", "rank": "395", "score": "39.4"}], "Employability": [{"indicator_id": "77", "indicator_name": "Employer Reputation", "rank": "74", "score": "80.9"}, {"indicator_id": "3819456", "indicator_name": "Employment Outcomes", "rank": "252", "score": "50.8"}], "Global Engagement": [{"indicator_id": "14", "indicator_name": "International Student Ratio", "rank": "337", "score": "42.9"}, {"indicator_id": "15", "indicator_name": "International Research Network", "rank": "225", "score": "86.4"}, {"indicator_id": "18", "indicator_name": "International Faculty Ratio", "rank": "282", "score": "70.5"}], "Sustainability": [{"indicator_id": "3897497", "indicator_name": "Sustainability Score", "rank": "=184", "score": "75.3"}]}</t>
        </is>
      </c>
      <c r="AQ1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4">
      <c r="A104" t="n">
        <v>103</v>
      </c>
      <c r="B104" t="n">
        <v>59.3</v>
      </c>
      <c r="C104" t="inlineStr">
        <is>
          <t>Uppsala University</t>
        </is>
      </c>
      <c r="D104" t="inlineStr">
        <is>
          <t>Uppsala, Sweden</t>
        </is>
      </c>
      <c r="E104" t="inlineStr">
        <is>
          <t>Sweden</t>
        </is>
      </c>
      <c r="F104" t="inlineStr">
        <is>
          <t>Uppsala</t>
        </is>
      </c>
      <c r="G104" t="inlineStr">
        <is>
          <t>Europe</t>
        </is>
      </c>
      <c r="H104" t="inlineStr">
        <is>
          <t>https://www.topuniversities.com/sites/default/files/uppsala-university_643_medium.jpg</t>
        </is>
      </c>
      <c r="I104" t="inlineStr">
        <is>
          <t>/universities/uppsala-university</t>
        </is>
      </c>
      <c r="J104" t="inlineStr">
        <is>
          <t>3995748</t>
        </is>
      </c>
      <c r="K104" t="inlineStr">
        <is>
          <t>297218</t>
        </is>
      </c>
      <c r="L104" t="inlineStr">
        <is>
          <t>643</t>
        </is>
      </c>
      <c r="M104" t="n">
        <v>0</v>
      </c>
      <c r="N104" t="inlineStr">
        <is>
          <t>103</t>
        </is>
      </c>
      <c r="O104" t="inlineStr"/>
      <c r="P104" t="b">
        <v>0</v>
      </c>
      <c r="Q104" t="b">
        <v>0</v>
      </c>
      <c r="R104" t="n">
        <v>0</v>
      </c>
      <c r="S104" t="inlineStr">
        <is>
          <t>115</t>
        </is>
      </c>
      <c r="T104" t="n">
        <v>61.4</v>
      </c>
      <c r="U104" t="inlineStr">
        <is>
          <t>326</t>
        </is>
      </c>
      <c r="V104" t="n">
        <v>42.3</v>
      </c>
      <c r="W104" t="inlineStr">
        <is>
          <t>292</t>
        </is>
      </c>
      <c r="X104" t="n">
        <v>52</v>
      </c>
      <c r="Y104" t="inlineStr">
        <is>
          <t>277</t>
        </is>
      </c>
      <c r="Z104" t="n">
        <v>33.7</v>
      </c>
      <c r="AA104" t="inlineStr">
        <is>
          <t>171</t>
        </is>
      </c>
      <c r="AB104" t="n">
        <v>68.40000000000001</v>
      </c>
      <c r="AC104" t="inlineStr">
        <is>
          <t>170</t>
        </is>
      </c>
      <c r="AD104" t="n">
        <v>81.09999999999999</v>
      </c>
      <c r="AE104" t="inlineStr">
        <is>
          <t>49</t>
        </is>
      </c>
      <c r="AF104" t="n">
        <v>96.7</v>
      </c>
      <c r="AG104" t="inlineStr">
        <is>
          <t>99</t>
        </is>
      </c>
      <c r="AH104" t="n">
        <v>99.40000000000001</v>
      </c>
      <c r="AI104">
        <f>11</f>
        <v/>
      </c>
      <c r="AJ104" t="n">
        <v>99.2</v>
      </c>
      <c r="AK104" t="inlineStr"/>
      <c r="AL104" t="inlineStr"/>
      <c r="AM104" t="inlineStr"/>
      <c r="AN104" t="inlineStr"/>
      <c r="AO104" t="inlineStr"/>
      <c r="AP104" t="inlineStr">
        <is>
          <t>{"Research &amp; Discovery": [{"indicator_id": "76", "indicator_name": "Academic Reputation", "rank": "115", "score": "61.4"}, {"indicator_id": "73", "indicator_name": "Citations per Faculty", "rank": "326", "score": "42.3"}], "Learning Experience": [{"indicator_id": "36", "indicator_name": "Faculty Student Ratio", "rank": "292", "score": "52"}], "Employability": [{"indicator_id": "77", "indicator_name": "Employer Reputation", "rank": "277", "score": "33.7"}, {"indicator_id": "3819456", "indicator_name": "Employment Outcomes", "rank": "171", "score": "68.4"}], "Global Engagement": [{"indicator_id": "14", "indicator_name": "International Student Ratio", "rank": "170", "score": "81.1"}, {"indicator_id": "15", "indicator_name": "International Research Network", "rank": "49", "score": "96.7"}, {"indicator_id": "18", "indicator_name": "International Faculty Ratio", "rank": "99", "score": "99.4"}], "Sustainability": [{"indicator_id": "3897497", "indicator_name": "Sustainability Score", "rank": "=11", "score": "99.2"}]}</t>
        </is>
      </c>
      <c r="AQ1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5">
      <c r="A105" t="n">
        <v>104</v>
      </c>
      <c r="B105" t="n">
        <v>59.2</v>
      </c>
      <c r="C105" t="inlineStr">
        <is>
          <t>University of St Andrews</t>
        </is>
      </c>
      <c r="D105" t="inlineStr">
        <is>
          <t>St. Andrews, United Kingdom</t>
        </is>
      </c>
      <c r="E105" t="inlineStr">
        <is>
          <t>United Kingdom</t>
        </is>
      </c>
      <c r="F105" t="inlineStr">
        <is>
          <t>St. Andrews</t>
        </is>
      </c>
      <c r="G105" t="inlineStr">
        <is>
          <t>Europe</t>
        </is>
      </c>
      <c r="H105" t="inlineStr">
        <is>
          <t>https://www.topuniversities.com/sites/default/files/university-of-st-andrews_570_medium.jpg</t>
        </is>
      </c>
      <c r="I105" t="inlineStr">
        <is>
          <t>/universities/university-st-andrews</t>
        </is>
      </c>
      <c r="J105" t="inlineStr">
        <is>
          <t>3995807</t>
        </is>
      </c>
      <c r="K105" t="inlineStr">
        <is>
          <t>297285</t>
        </is>
      </c>
      <c r="L105" t="inlineStr">
        <is>
          <t>570</t>
        </is>
      </c>
      <c r="M105" t="n">
        <v>0</v>
      </c>
      <c r="N105" t="inlineStr">
        <is>
          <t>104</t>
        </is>
      </c>
      <c r="O105" t="inlineStr"/>
      <c r="P105" t="b">
        <v>0</v>
      </c>
      <c r="Q105" t="b">
        <v>0</v>
      </c>
      <c r="R105" t="n">
        <v>0</v>
      </c>
      <c r="S105" t="inlineStr">
        <is>
          <t>174</t>
        </is>
      </c>
      <c r="T105" t="n">
        <v>46.5</v>
      </c>
      <c r="U105" t="inlineStr">
        <is>
          <t>272</t>
        </is>
      </c>
      <c r="V105" t="n">
        <v>49.2</v>
      </c>
      <c r="W105" t="inlineStr">
        <is>
          <t>206</t>
        </is>
      </c>
      <c r="X105" t="n">
        <v>64.7</v>
      </c>
      <c r="Y105" t="inlineStr">
        <is>
          <t>126</t>
        </is>
      </c>
      <c r="Z105" t="n">
        <v>63.2</v>
      </c>
      <c r="AA105" t="inlineStr">
        <is>
          <t>594</t>
        </is>
      </c>
      <c r="AB105" t="n">
        <v>18.5</v>
      </c>
      <c r="AC105" t="inlineStr">
        <is>
          <t>29</t>
        </is>
      </c>
      <c r="AD105" t="n">
        <v>100</v>
      </c>
      <c r="AE105" t="inlineStr">
        <is>
          <t>266</t>
        </is>
      </c>
      <c r="AF105" t="n">
        <v>83.8</v>
      </c>
      <c r="AG105" t="inlineStr">
        <is>
          <t>113</t>
        </is>
      </c>
      <c r="AH105" t="n">
        <v>98.40000000000001</v>
      </c>
      <c r="AI105">
        <f>86</f>
        <v/>
      </c>
      <c r="AJ105" t="n">
        <v>91.09999999999999</v>
      </c>
      <c r="AK105" t="inlineStr"/>
      <c r="AL105" t="inlineStr"/>
      <c r="AM105" t="inlineStr"/>
      <c r="AN105" t="inlineStr"/>
      <c r="AO105" t="inlineStr"/>
      <c r="AP105" t="inlineStr">
        <is>
          <t>{"Research &amp; Discovery": [{"indicator_id": "76", "indicator_name": "Academic Reputation", "rank": "174", "score": "46.5"}, {"indicator_id": "73", "indicator_name": "Citations per Faculty", "rank": "272", "score": "49.2"}], "Learning Experience": [{"indicator_id": "36", "indicator_name": "Faculty Student Ratio", "rank": "206", "score": "64.7"}], "Employability": [{"indicator_id": "77", "indicator_name": "Employer Reputation", "rank": "126", "score": "63.2"}, {"indicator_id": "3819456", "indicator_name": "Employment Outcomes", "rank": "594", "score": "18.5"}], "Global Engagement": [{"indicator_id": "14", "indicator_name": "International Student Ratio", "rank": "29", "score": "100"}, {"indicator_id": "15", "indicator_name": "International Research Network", "rank": "266", "score": "83.8"}, {"indicator_id": "18", "indicator_name": "International Faculty Ratio", "rank": "113", "score": "98.4"}], "Sustainability": [{"indicator_id": "3897497", "indicator_name": "Sustainability Score", "rank": "=86", "score": "91.1"}]}</t>
        </is>
      </c>
      <c r="AQ1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6">
      <c r="A106" t="n">
        <v>105</v>
      </c>
      <c r="B106" t="n">
        <v>59.1</v>
      </c>
      <c r="C106" t="inlineStr">
        <is>
          <t>The University of Sheffield</t>
        </is>
      </c>
      <c r="D106" t="inlineStr">
        <is>
          <t>Sheffield,, United Kingdom</t>
        </is>
      </c>
      <c r="E106" t="inlineStr">
        <is>
          <t>United Kingdom</t>
        </is>
      </c>
      <c r="F106" t="inlineStr">
        <is>
          <t>Sheffield,</t>
        </is>
      </c>
      <c r="G106" t="inlineStr">
        <is>
          <t>Europe</t>
        </is>
      </c>
      <c r="H106" t="inlineStr">
        <is>
          <t>https://www.topuniversities.com/sites/default/files/230919100158am438629UoS-logo-90x90.jpg</t>
        </is>
      </c>
      <c r="I106" t="inlineStr">
        <is>
          <t>/universities/university-sheffield</t>
        </is>
      </c>
      <c r="J106" t="inlineStr">
        <is>
          <t>3995765</t>
        </is>
      </c>
      <c r="K106" t="inlineStr">
        <is>
          <t>297471</t>
        </is>
      </c>
      <c r="L106" t="inlineStr">
        <is>
          <t>558</t>
        </is>
      </c>
      <c r="M106" t="n">
        <v>1</v>
      </c>
      <c r="N106">
        <f>105</f>
        <v/>
      </c>
      <c r="O106" t="inlineStr"/>
      <c r="P106" t="b">
        <v>0</v>
      </c>
      <c r="Q106" t="b">
        <v>0</v>
      </c>
      <c r="R106" t="n">
        <v>0</v>
      </c>
      <c r="S106" t="inlineStr">
        <is>
          <t>132</t>
        </is>
      </c>
      <c r="T106" t="n">
        <v>58.3</v>
      </c>
      <c r="U106" t="inlineStr">
        <is>
          <t>313</t>
        </is>
      </c>
      <c r="V106" t="n">
        <v>43.9</v>
      </c>
      <c r="W106" t="inlineStr">
        <is>
          <t>290</t>
        </is>
      </c>
      <c r="X106" t="n">
        <v>52.5</v>
      </c>
      <c r="Y106" t="inlineStr">
        <is>
          <t>187</t>
        </is>
      </c>
      <c r="Z106" t="n">
        <v>48.7</v>
      </c>
      <c r="AA106" t="inlineStr">
        <is>
          <t>374</t>
        </is>
      </c>
      <c r="AB106" t="n">
        <v>33.8</v>
      </c>
      <c r="AC106" t="inlineStr">
        <is>
          <t>80</t>
        </is>
      </c>
      <c r="AD106" t="n">
        <v>96.8</v>
      </c>
      <c r="AE106" t="inlineStr">
        <is>
          <t>62</t>
        </is>
      </c>
      <c r="AF106" t="n">
        <v>95.8</v>
      </c>
      <c r="AG106" t="inlineStr">
        <is>
          <t>228</t>
        </is>
      </c>
      <c r="AH106" t="n">
        <v>83.3</v>
      </c>
      <c r="AI106">
        <f>24</f>
        <v/>
      </c>
      <c r="AJ106" t="n">
        <v>97.7</v>
      </c>
      <c r="AK106" t="inlineStr"/>
      <c r="AL106" t="inlineStr"/>
      <c r="AM106" t="inlineStr"/>
      <c r="AN106" t="inlineStr"/>
      <c r="AO106" t="inlineStr"/>
      <c r="AP106" t="inlineStr">
        <is>
          <t>{"Research &amp; Discovery": [{"indicator_id": "76", "indicator_name": "Academic Reputation", "rank": "132", "score": "58.3"}, {"indicator_id": "73", "indicator_name": "Citations per Faculty", "rank": "313", "score": "43.9"}], "Learning Experience": [{"indicator_id": "36", "indicator_name": "Faculty Student Ratio", "rank": "290", "score": "52.5"}], "Employability": [{"indicator_id": "77", "indicator_name": "Employer Reputation", "rank": "187", "score": "48.7"}, {"indicator_id": "3819456", "indicator_name": "Employment Outcomes", "rank": "374", "score": "33.8"}], "Global Engagement": [{"indicator_id": "14", "indicator_name": "International Student Ratio", "rank": "80", "score": "96.8"}, {"indicator_id": "15", "indicator_name": "International Research Network", "rank": "62", "score": "95.8"}, {"indicator_id": "18", "indicator_name": "International Faculty Ratio", "rank": "228", "score": "83.3"}], "Sustainability": [{"indicator_id": "3897497", "indicator_name": "Sustainability Score", "rank": "=24", "score": "97.7"}]}</t>
        </is>
      </c>
      <c r="AQ1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7">
      <c r="A107" t="n">
        <v>106</v>
      </c>
      <c r="B107" t="n">
        <v>59.1</v>
      </c>
      <c r="C107" t="inlineStr">
        <is>
          <t>Utrecht University</t>
        </is>
      </c>
      <c r="D107" t="inlineStr">
        <is>
          <t>Utrecht, Netherlands</t>
        </is>
      </c>
      <c r="E107" t="inlineStr">
        <is>
          <t>Netherlands</t>
        </is>
      </c>
      <c r="F107" t="inlineStr">
        <is>
          <t>Utrecht</t>
        </is>
      </c>
      <c r="G107" t="inlineStr">
        <is>
          <t>Europe</t>
        </is>
      </c>
      <c r="H107" t="inlineStr">
        <is>
          <t>https://www.topuniversities.com/sites/default/files/utrecht-university_646_medium.jpg</t>
        </is>
      </c>
      <c r="I107" t="inlineStr">
        <is>
          <t>/universities/utrecht-university</t>
        </is>
      </c>
      <c r="J107" t="inlineStr">
        <is>
          <t>3995736</t>
        </is>
      </c>
      <c r="K107" t="inlineStr">
        <is>
          <t>297215</t>
        </is>
      </c>
      <c r="L107" t="inlineStr">
        <is>
          <t>646</t>
        </is>
      </c>
      <c r="M107" t="n">
        <v>0</v>
      </c>
      <c r="N107">
        <f>105</f>
        <v/>
      </c>
      <c r="O107" t="inlineStr"/>
      <c r="P107" t="b">
        <v>0</v>
      </c>
      <c r="Q107" t="b">
        <v>0</v>
      </c>
      <c r="R107" t="n">
        <v>0</v>
      </c>
      <c r="S107" t="inlineStr">
        <is>
          <t>103</t>
        </is>
      </c>
      <c r="T107" t="n">
        <v>66.5</v>
      </c>
      <c r="U107" t="inlineStr">
        <is>
          <t>112</t>
        </is>
      </c>
      <c r="V107" t="n">
        <v>79.5</v>
      </c>
      <c r="W107" t="inlineStr">
        <is>
          <t>508</t>
        </is>
      </c>
      <c r="X107" t="n">
        <v>31</v>
      </c>
      <c r="Y107" t="inlineStr">
        <is>
          <t>244</t>
        </is>
      </c>
      <c r="Z107" t="n">
        <v>38.8</v>
      </c>
      <c r="AA107" t="inlineStr">
        <is>
          <t>228</t>
        </is>
      </c>
      <c r="AB107" t="n">
        <v>54.7</v>
      </c>
      <c r="AC107" t="inlineStr">
        <is>
          <t>559</t>
        </is>
      </c>
      <c r="AD107" t="n">
        <v>19.4</v>
      </c>
      <c r="AE107" t="inlineStr">
        <is>
          <t>37</t>
        </is>
      </c>
      <c r="AF107" t="n">
        <v>97.3</v>
      </c>
      <c r="AG107" t="inlineStr">
        <is>
          <t>337</t>
        </is>
      </c>
      <c r="AH107" t="n">
        <v>55.7</v>
      </c>
      <c r="AI107">
        <f>258</f>
        <v/>
      </c>
      <c r="AJ107" t="n">
        <v>61.9</v>
      </c>
      <c r="AK107" t="inlineStr"/>
      <c r="AL107" t="inlineStr"/>
      <c r="AM107" t="inlineStr"/>
      <c r="AN107" t="inlineStr"/>
      <c r="AO107" t="inlineStr"/>
      <c r="AP107" t="inlineStr">
        <is>
          <t>{"Research &amp; Discovery": [{"indicator_id": "76", "indicator_name": "Academic Reputation", "rank": "103", "score": "66.5"}, {"indicator_id": "73", "indicator_name": "Citations per Faculty", "rank": "112", "score": "79.5"}], "Learning Experience": [{"indicator_id": "36", "indicator_name": "Faculty Student Ratio", "rank": "508", "score": "31"}], "Employability": [{"indicator_id": "77", "indicator_name": "Employer Reputation", "rank": "244", "score": "38.8"}, {"indicator_id": "3819456", "indicator_name": "Employment Outcomes", "rank": "228", "score": "54.7"}], "Global Engagement": [{"indicator_id": "14", "indicator_name": "International Student Ratio", "rank": "559", "score": "19.4"}, {"indicator_id": "15", "indicator_name": "International Research Network", "rank": "37", "score": "97.3"}, {"indicator_id": "18", "indicator_name": "International Faculty Ratio", "rank": "337", "score": "55.7"}], "Sustainability": [{"indicator_id": "3897497", "indicator_name": "Sustainability Score", "rank": "=258", "score": "61.9"}]}</t>
        </is>
      </c>
      <c r="AQ1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8">
      <c r="A108" t="n">
        <v>107</v>
      </c>
      <c r="B108" t="n">
        <v>58.8</v>
      </c>
      <c r="C108" t="inlineStr">
        <is>
          <t>Tohoku University</t>
        </is>
      </c>
      <c r="D108" t="inlineStr">
        <is>
          <t>Sendai City, Japan</t>
        </is>
      </c>
      <c r="E108" t="inlineStr">
        <is>
          <t>Japan</t>
        </is>
      </c>
      <c r="F108" t="inlineStr">
        <is>
          <t>Sendai City</t>
        </is>
      </c>
      <c r="G108" t="inlineStr">
        <is>
          <t>Asia</t>
        </is>
      </c>
      <c r="H108" t="inlineStr">
        <is>
          <t>https://www.topuniversities.com/sites/default/files/tohoku-university_611_medium.jpg</t>
        </is>
      </c>
      <c r="I108" t="inlineStr">
        <is>
          <t>/universities/tohoku-university</t>
        </is>
      </c>
      <c r="J108" t="inlineStr">
        <is>
          <t>3995717</t>
        </is>
      </c>
      <c r="K108" t="inlineStr">
        <is>
          <t>297250</t>
        </is>
      </c>
      <c r="L108" t="inlineStr">
        <is>
          <t>611</t>
        </is>
      </c>
      <c r="M108" t="n">
        <v>0</v>
      </c>
      <c r="N108" t="inlineStr">
        <is>
          <t>107</t>
        </is>
      </c>
      <c r="O108" t="inlineStr"/>
      <c r="P108" t="b">
        <v>0</v>
      </c>
      <c r="Q108" t="b">
        <v>0</v>
      </c>
      <c r="R108" t="n">
        <v>0</v>
      </c>
      <c r="S108" t="inlineStr">
        <is>
          <t>84</t>
        </is>
      </c>
      <c r="T108" t="n">
        <v>73.8</v>
      </c>
      <c r="U108" t="inlineStr">
        <is>
          <t>510</t>
        </is>
      </c>
      <c r="V108" t="n">
        <v>23.9</v>
      </c>
      <c r="W108" t="inlineStr">
        <is>
          <t>47</t>
        </is>
      </c>
      <c r="X108" t="n">
        <v>97.8</v>
      </c>
      <c r="Y108" t="inlineStr">
        <is>
          <t>67</t>
        </is>
      </c>
      <c r="Z108" t="n">
        <v>82.8</v>
      </c>
      <c r="AA108" t="inlineStr">
        <is>
          <t>507</t>
        </is>
      </c>
      <c r="AB108" t="n">
        <v>22.6</v>
      </c>
      <c r="AC108" t="inlineStr">
        <is>
          <t>689</t>
        </is>
      </c>
      <c r="AD108" t="n">
        <v>11.4</v>
      </c>
      <c r="AE108" t="inlineStr">
        <is>
          <t>510</t>
        </is>
      </c>
      <c r="AF108" t="n">
        <v>68.3</v>
      </c>
      <c r="AG108" t="inlineStr">
        <is>
          <t>682</t>
        </is>
      </c>
      <c r="AH108" t="n">
        <v>14.1</v>
      </c>
      <c r="AI108">
        <f>164</f>
        <v/>
      </c>
      <c r="AJ108" t="n">
        <v>78.59999999999999</v>
      </c>
      <c r="AK108" t="inlineStr"/>
      <c r="AL108" t="inlineStr"/>
      <c r="AM108" t="inlineStr"/>
      <c r="AN108" t="inlineStr"/>
      <c r="AO108" t="inlineStr"/>
      <c r="AP108" t="inlineStr">
        <is>
          <t>{"Research &amp; Discovery": [{"indicator_id": "76", "indicator_name": "Academic Reputation", "rank": "84", "score": "73.8"}, {"indicator_id": "73", "indicator_name": "Citations per Faculty", "rank": "510", "score": "23.9"}], "Learning Experience": [{"indicator_id": "36", "indicator_name": "Faculty Student Ratio", "rank": "47", "score": "97.8"}], "Employability": [{"indicator_id": "77", "indicator_name": "Employer Reputation", "rank": "67", "score": "82.8"}, {"indicator_id": "3819456", "indicator_name": "Employment Outcomes", "rank": "507", "score": "22.6"}], "Global Engagement": [{"indicator_id": "14", "indicator_name": "International Student Ratio", "rank": "689", "score": "11.4"}, {"indicator_id": "15", "indicator_name": "International Research Network", "rank": "510", "score": "68.3"}, {"indicator_id": "18", "indicator_name": "International Faculty Ratio", "rank": "682", "score": "14.1"}], "Sustainability": [{"indicator_id": "3897497", "indicator_name": "Sustainability Score", "rank": "=164", "score": "78.6"}]}</t>
        </is>
      </c>
      <c r="AQ1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9">
      <c r="A109" t="n">
        <v>108</v>
      </c>
      <c r="B109" t="n">
        <v>58.6</v>
      </c>
      <c r="C109" t="inlineStr">
        <is>
          <t>Boston University</t>
        </is>
      </c>
      <c r="D109" t="inlineStr">
        <is>
          <t>Boston, United States</t>
        </is>
      </c>
      <c r="E109" t="inlineStr">
        <is>
          <t>United States</t>
        </is>
      </c>
      <c r="F109" t="inlineStr">
        <is>
          <t>Boston</t>
        </is>
      </c>
      <c r="G109" t="inlineStr">
        <is>
          <t>North America</t>
        </is>
      </c>
      <c r="H109" t="inlineStr">
        <is>
          <t>https://www.topuniversities.com/sites/default/files/boston-university_592560cf2aeae70239af4ac2_medium.jpg</t>
        </is>
      </c>
      <c r="I109" t="inlineStr">
        <is>
          <t>/universities/boston-university</t>
        </is>
      </c>
      <c r="J109" t="inlineStr">
        <is>
          <t>3995744</t>
        </is>
      </c>
      <c r="K109" t="inlineStr">
        <is>
          <t>294593</t>
        </is>
      </c>
      <c r="L109" t="inlineStr">
        <is>
          <t>63</t>
        </is>
      </c>
      <c r="M109" t="n">
        <v>0</v>
      </c>
      <c r="N109" t="inlineStr">
        <is>
          <t>108</t>
        </is>
      </c>
      <c r="O109" t="inlineStr"/>
      <c r="P109" t="b">
        <v>1</v>
      </c>
      <c r="Q109" t="b">
        <v>0</v>
      </c>
      <c r="R109" t="n">
        <v>0</v>
      </c>
      <c r="S109" t="inlineStr">
        <is>
          <t>111</t>
        </is>
      </c>
      <c r="T109" t="n">
        <v>61.9</v>
      </c>
      <c r="U109" t="inlineStr">
        <is>
          <t>336</t>
        </is>
      </c>
      <c r="V109" t="n">
        <v>41.3</v>
      </c>
      <c r="W109" t="inlineStr">
        <is>
          <t>413</t>
        </is>
      </c>
      <c r="X109" t="n">
        <v>38.3</v>
      </c>
      <c r="Y109" t="inlineStr">
        <is>
          <t>104</t>
        </is>
      </c>
      <c r="Z109" t="n">
        <v>69.09999999999999</v>
      </c>
      <c r="AA109" t="inlineStr">
        <is>
          <t>132</t>
        </is>
      </c>
      <c r="AB109" t="n">
        <v>77.2</v>
      </c>
      <c r="AC109" t="inlineStr">
        <is>
          <t>130</t>
        </is>
      </c>
      <c r="AD109" t="n">
        <v>88.90000000000001</v>
      </c>
      <c r="AE109" t="inlineStr">
        <is>
          <t>216</t>
        </is>
      </c>
      <c r="AF109" t="n">
        <v>86.90000000000001</v>
      </c>
      <c r="AG109" t="inlineStr">
        <is>
          <t>468</t>
        </is>
      </c>
      <c r="AH109" t="n">
        <v>34.3</v>
      </c>
      <c r="AI109">
        <f>236</f>
        <v/>
      </c>
      <c r="AJ109" t="n">
        <v>65.90000000000001</v>
      </c>
      <c r="AK109" t="inlineStr"/>
      <c r="AL109" t="inlineStr"/>
      <c r="AM109" t="inlineStr"/>
      <c r="AN109" t="inlineStr"/>
      <c r="AO109" t="inlineStr"/>
      <c r="AP109" t="inlineStr">
        <is>
          <t>{"Research &amp; Discovery": [{"indicator_id": "76", "indicator_name": "Academic Reputation", "rank": "111", "score": "61.9"}, {"indicator_id": "73", "indicator_name": "Citations per Faculty", "rank": "336", "score": "41.3"}], "Learning Experience": [{"indicator_id": "36", "indicator_name": "Faculty Student Ratio", "rank": "413", "score": "38.3"}], "Employability": [{"indicator_id": "77", "indicator_name": "Employer Reputation", "rank": "104", "score": "69.1"}, {"indicator_id": "3819456", "indicator_name": "Employment Outcomes", "rank": "132", "score": "77.2"}], "Global Engagement": [{"indicator_id": "14", "indicator_name": "International Student Ratio", "rank": "130", "score": "88.9"}, {"indicator_id": "15", "indicator_name": "International Research Network", "rank": "216", "score": "86.9"}, {"indicator_id": "18", "indicator_name": "International Faculty Ratio", "rank": "468", "score": "34.3"}], "Sustainability": [{"indicator_id": "3897497", "indicator_name": "Sustainability Score", "rank": "=236", "score": "65.9"}]}</t>
        </is>
      </c>
      <c r="AQ1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0">
      <c r="A110" t="n">
        <v>109</v>
      </c>
      <c r="B110" t="n">
        <v>58.5</v>
      </c>
      <c r="C110" t="inlineStr">
        <is>
          <t>University of Nottingham</t>
        </is>
      </c>
      <c r="D110" t="inlineStr">
        <is>
          <t>Nottingham, United Kingdom</t>
        </is>
      </c>
      <c r="E110" t="inlineStr">
        <is>
          <t>United Kingdom</t>
        </is>
      </c>
      <c r="F110" t="inlineStr">
        <is>
          <t>Nottingham</t>
        </is>
      </c>
      <c r="G110" t="inlineStr">
        <is>
          <t>Europe</t>
        </is>
      </c>
      <c r="H110" t="inlineStr">
        <is>
          <t>https://www.topuniversities.com/sites/default/files/240606102649am426810UoN-NottinghamBlue-CastleBox-RGB-90x90.jpg</t>
        </is>
      </c>
      <c r="I110" t="inlineStr">
        <is>
          <t>/universities/university-nottingham</t>
        </is>
      </c>
      <c r="J110" t="inlineStr">
        <is>
          <t>3995750</t>
        </is>
      </c>
      <c r="K110" t="inlineStr">
        <is>
          <t>294758</t>
        </is>
      </c>
      <c r="L110" t="inlineStr">
        <is>
          <t>459</t>
        </is>
      </c>
      <c r="M110" t="n">
        <v>1</v>
      </c>
      <c r="N110" t="inlineStr">
        <is>
          <t>108</t>
        </is>
      </c>
      <c r="O110" t="inlineStr"/>
      <c r="P110" t="b">
        <v>0</v>
      </c>
      <c r="Q110" t="b">
        <v>0</v>
      </c>
      <c r="R110" t="n">
        <v>0</v>
      </c>
      <c r="S110" t="inlineStr">
        <is>
          <t>117</t>
        </is>
      </c>
      <c r="T110" t="n">
        <v>61.1</v>
      </c>
      <c r="U110" t="inlineStr">
        <is>
          <t>368</t>
        </is>
      </c>
      <c r="V110" t="n">
        <v>37.6</v>
      </c>
      <c r="W110" t="inlineStr">
        <is>
          <t>481</t>
        </is>
      </c>
      <c r="X110" t="n">
        <v>32.8</v>
      </c>
      <c r="Y110" t="inlineStr">
        <is>
          <t>116</t>
        </is>
      </c>
      <c r="Z110" t="n">
        <v>65.8</v>
      </c>
      <c r="AA110" t="inlineStr">
        <is>
          <t>339</t>
        </is>
      </c>
      <c r="AB110" t="n">
        <v>38</v>
      </c>
      <c r="AC110" t="inlineStr">
        <is>
          <t>208</t>
        </is>
      </c>
      <c r="AD110" t="n">
        <v>70.5</v>
      </c>
      <c r="AE110" t="inlineStr">
        <is>
          <t>25</t>
        </is>
      </c>
      <c r="AF110" t="n">
        <v>98</v>
      </c>
      <c r="AG110" t="inlineStr">
        <is>
          <t>194</t>
        </is>
      </c>
      <c r="AH110" t="n">
        <v>89.40000000000001</v>
      </c>
      <c r="AI110" t="inlineStr">
        <is>
          <t>33</t>
        </is>
      </c>
      <c r="AJ110" t="n">
        <v>97</v>
      </c>
      <c r="AK110" t="inlineStr"/>
      <c r="AL110" t="inlineStr"/>
      <c r="AM110" t="inlineStr"/>
      <c r="AN110" t="inlineStr"/>
      <c r="AO110" t="inlineStr"/>
      <c r="AP110" t="inlineStr">
        <is>
          <t>{"Research &amp; Discovery": [{"indicator_id": "76", "indicator_name": "Academic Reputation", "rank": "117", "score": "61.1"}, {"indicator_id": "73", "indicator_name": "Citations per Faculty", "rank": "368", "score": "37.6"}], "Learning Experience": [{"indicator_id": "36", "indicator_name": "Faculty Student Ratio", "rank": "481", "score": "32.8"}], "Employability": [{"indicator_id": "77", "indicator_name": "Employer Reputation", "rank": "116", "score": "65.8"}, {"indicator_id": "3819456", "indicator_name": "Employment Outcomes", "rank": "339", "score": "38"}], "Global Engagement": [{"indicator_id": "14", "indicator_name": "International Student Ratio", "rank": "208", "score": "70.5"}, {"indicator_id": "15", "indicator_name": "International Research Network", "rank": "25", "score": "98"}, {"indicator_id": "18", "indicator_name": "International Faculty Ratio", "rank": "194", "score": "89.4"}], "Sustainability": [{"indicator_id": "3897497", "indicator_name": "Sustainability Score", "rank": "33", "score": "97"}]}</t>
        </is>
      </c>
      <c r="AQ1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1">
      <c r="A111" t="n">
        <v>110</v>
      </c>
      <c r="B111" t="n">
        <v>58.3</v>
      </c>
      <c r="C111" t="inlineStr">
        <is>
          <t>Technical University of Denmark</t>
        </is>
      </c>
      <c r="D111" t="inlineStr">
        <is>
          <t>Kongens Lyngby, Denmark</t>
        </is>
      </c>
      <c r="E111" t="inlineStr">
        <is>
          <t>Denmark</t>
        </is>
      </c>
      <c r="F111" t="inlineStr">
        <is>
          <t>Kongens Lyngby</t>
        </is>
      </c>
      <c r="G111" t="inlineStr">
        <is>
          <t>Europe</t>
        </is>
      </c>
      <c r="H111" t="inlineStr">
        <is>
          <t>https://www.topuniversities.com/sites/default/files/technical-university-of-denmark_592560cf2aeae70239af4cd8_medium.jpg</t>
        </is>
      </c>
      <c r="I111" t="inlineStr">
        <is>
          <t>/universities/technical-university-denmark</t>
        </is>
      </c>
      <c r="J111" t="inlineStr">
        <is>
          <t>3995898</t>
        </is>
      </c>
      <c r="K111" t="inlineStr">
        <is>
          <t>297264</t>
        </is>
      </c>
      <c r="L111" t="inlineStr">
        <is>
          <t>597</t>
        </is>
      </c>
      <c r="M111" t="n">
        <v>1</v>
      </c>
      <c r="N111">
        <f>109</f>
        <v/>
      </c>
      <c r="O111" t="inlineStr"/>
      <c r="P111" t="b">
        <v>0</v>
      </c>
      <c r="Q111" t="b">
        <v>0</v>
      </c>
      <c r="R111" t="n">
        <v>0</v>
      </c>
      <c r="S111" t="inlineStr">
        <is>
          <t>265</t>
        </is>
      </c>
      <c r="T111" t="n">
        <v>33.2</v>
      </c>
      <c r="U111" t="inlineStr">
        <is>
          <t>98</t>
        </is>
      </c>
      <c r="V111" t="n">
        <v>84.40000000000001</v>
      </c>
      <c r="W111" t="inlineStr">
        <is>
          <t>34</t>
        </is>
      </c>
      <c r="X111" t="n">
        <v>99.09999999999999</v>
      </c>
      <c r="Y111" t="inlineStr">
        <is>
          <t>421</t>
        </is>
      </c>
      <c r="Z111" t="n">
        <v>22.1</v>
      </c>
      <c r="AA111" t="inlineStr">
        <is>
          <t>293</t>
        </is>
      </c>
      <c r="AB111" t="n">
        <v>43.6</v>
      </c>
      <c r="AC111" t="inlineStr">
        <is>
          <t>135</t>
        </is>
      </c>
      <c r="AD111" t="n">
        <v>87.7</v>
      </c>
      <c r="AE111" t="inlineStr">
        <is>
          <t>194</t>
        </is>
      </c>
      <c r="AF111" t="n">
        <v>88.09999999999999</v>
      </c>
      <c r="AG111" t="inlineStr">
        <is>
          <t>55</t>
        </is>
      </c>
      <c r="AH111" t="n">
        <v>100</v>
      </c>
      <c r="AI111" t="inlineStr">
        <is>
          <t>328</t>
        </is>
      </c>
      <c r="AJ111" t="n">
        <v>47.9</v>
      </c>
      <c r="AK111" t="inlineStr"/>
      <c r="AL111" t="inlineStr"/>
      <c r="AM111" t="inlineStr"/>
      <c r="AN111" t="inlineStr"/>
      <c r="AO111" t="inlineStr"/>
      <c r="AP111" t="inlineStr">
        <is>
          <t>{"Research &amp; Discovery": [{"indicator_id": "76", "indicator_name": "Academic Reputation", "rank": "265", "score": "33.2"}, {"indicator_id": "73", "indicator_name": "Citations per Faculty", "rank": "98", "score": "84.4"}], "Learning Experience": [{"indicator_id": "36", "indicator_name": "Faculty Student Ratio", "rank": "34", "score": "99.1"}], "Employability": [{"indicator_id": "77", "indicator_name": "Employer Reputation", "rank": "421", "score": "22.1"}, {"indicator_id": "3819456", "indicator_name": "Employment Outcomes", "rank": "293", "score": "43.6"}], "Global Engagement": [{"indicator_id": "14", "indicator_name": "International Student Ratio", "rank": "135", "score": "87.7"}, {"indicator_id": "15", "indicator_name": "International Research Network", "rank": "194", "score": "88.1"}, {"indicator_id": "18", "indicator_name": "International Faculty Ratio", "rank": "55", "score": "100"}], "Sustainability": [{"indicator_id": "3897497", "indicator_name": "Sustainability Score", "rank": "328", "score": "47.9"}]}</t>
        </is>
      </c>
      <c r="AQ1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2">
      <c r="A112" t="n">
        <v>111</v>
      </c>
      <c r="B112" t="n">
        <v>58.3</v>
      </c>
      <c r="C112" t="inlineStr">
        <is>
          <t>University of Zurich</t>
        </is>
      </c>
      <c r="D112" t="inlineStr">
        <is>
          <t>Zürich, Switzerland</t>
        </is>
      </c>
      <c r="E112" t="inlineStr">
        <is>
          <t>Switzerland</t>
        </is>
      </c>
      <c r="F112" t="inlineStr">
        <is>
          <t>Zürich</t>
        </is>
      </c>
      <c r="G112" t="inlineStr">
        <is>
          <t>Europe</t>
        </is>
      </c>
      <c r="H112" t="inlineStr">
        <is>
          <t>https://www.topuniversities.com/sites/default/files/250124123220pm124063Logo-90x90.jpg</t>
        </is>
      </c>
      <c r="I112" t="inlineStr">
        <is>
          <t>/universities/university-zurich</t>
        </is>
      </c>
      <c r="J112" t="inlineStr">
        <is>
          <t>3995757</t>
        </is>
      </c>
      <c r="K112" t="inlineStr">
        <is>
          <t>297126</t>
        </is>
      </c>
      <c r="L112" t="inlineStr">
        <is>
          <t>693</t>
        </is>
      </c>
      <c r="M112" t="n">
        <v>0</v>
      </c>
      <c r="N112">
        <f>109</f>
        <v/>
      </c>
      <c r="O112" t="inlineStr"/>
      <c r="P112" t="b">
        <v>0</v>
      </c>
      <c r="Q112" t="b">
        <v>0</v>
      </c>
      <c r="R112" t="n">
        <v>0</v>
      </c>
      <c r="S112" t="inlineStr">
        <is>
          <t>124</t>
        </is>
      </c>
      <c r="T112" t="n">
        <v>59.9</v>
      </c>
      <c r="U112" t="inlineStr">
        <is>
          <t>352</t>
        </is>
      </c>
      <c r="V112" t="n">
        <v>40.1</v>
      </c>
      <c r="W112" t="inlineStr">
        <is>
          <t>78</t>
        </is>
      </c>
      <c r="X112" t="n">
        <v>92.2</v>
      </c>
      <c r="Y112" t="inlineStr">
        <is>
          <t>361</t>
        </is>
      </c>
      <c r="Z112" t="n">
        <v>26.4</v>
      </c>
      <c r="AA112" t="inlineStr">
        <is>
          <t>84</t>
        </is>
      </c>
      <c r="AB112" t="n">
        <v>88.59999999999999</v>
      </c>
      <c r="AC112" t="inlineStr">
        <is>
          <t>338</t>
        </is>
      </c>
      <c r="AD112" t="n">
        <v>42.8</v>
      </c>
      <c r="AE112" t="inlineStr">
        <is>
          <t>90</t>
        </is>
      </c>
      <c r="AF112" t="n">
        <v>94.3</v>
      </c>
      <c r="AG112" t="inlineStr">
        <is>
          <t>71</t>
        </is>
      </c>
      <c r="AH112" t="n">
        <v>100</v>
      </c>
      <c r="AI112">
        <f>273</f>
        <v/>
      </c>
      <c r="AJ112" t="n">
        <v>58.7</v>
      </c>
      <c r="AK112" t="inlineStr"/>
      <c r="AL112" t="inlineStr"/>
      <c r="AM112" t="inlineStr"/>
      <c r="AN112" t="inlineStr"/>
      <c r="AO112" t="inlineStr"/>
      <c r="AP112" t="inlineStr">
        <is>
          <t>{"Research &amp; Discovery": [{"indicator_id": "76", "indicator_name": "Academic Reputation", "rank": "124", "score": "59.9"}, {"indicator_id": "73", "indicator_name": "Citations per Faculty", "rank": "352", "score": "40.1"}], "Learning Experience": [{"indicator_id": "36", "indicator_name": "Faculty Student Ratio", "rank": "78", "score": "92.2"}], "Employability": [{"indicator_id": "77", "indicator_name": "Employer Reputation", "rank": "361", "score": "26.4"}, {"indicator_id": "3819456", "indicator_name": "Employment Outcomes", "rank": "84", "score": "88.6"}], "Global Engagement": [{"indicator_id": "14", "indicator_name": "International Student Ratio", "rank": "338", "score": "42.8"}, {"indicator_id": "15", "indicator_name": "International Research Network", "rank": "90", "score": "94.3"}, {"indicator_id": "18", "indicator_name": "International Faculty Ratio", "rank": "71", "score": "100"}], "Sustainability": [{"indicator_id": "3897497", "indicator_name": "Sustainability Score", "rank": "=273", "score": "58.7"}]}</t>
        </is>
      </c>
      <c r="AQ1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3">
      <c r="A113" t="n">
        <v>112</v>
      </c>
      <c r="B113" t="n">
        <v>58.2</v>
      </c>
      <c r="C113" t="inlineStr">
        <is>
          <t>Politecnico di Milano</t>
        </is>
      </c>
      <c r="D113" t="inlineStr">
        <is>
          <t>Milan,, Italy</t>
        </is>
      </c>
      <c r="E113" t="inlineStr">
        <is>
          <t>Italy</t>
        </is>
      </c>
      <c r="F113" t="inlineStr">
        <is>
          <t>Milan,</t>
        </is>
      </c>
      <c r="G113" t="inlineStr">
        <is>
          <t>Europe</t>
        </is>
      </c>
      <c r="H113" t="inlineStr">
        <is>
          <t>https://www.topuniversities.com/sites/default/files/241209092542am588832Logo-200x200-JPEG-90x90.jpg</t>
        </is>
      </c>
      <c r="I113" t="inlineStr">
        <is>
          <t>/universities/politecnico-di-milano</t>
        </is>
      </c>
      <c r="J113" t="inlineStr">
        <is>
          <t>3995723</t>
        </is>
      </c>
      <c r="K113" t="inlineStr">
        <is>
          <t>294853</t>
        </is>
      </c>
      <c r="L113" t="inlineStr">
        <is>
          <t>407</t>
        </is>
      </c>
      <c r="M113" t="n">
        <v>1</v>
      </c>
      <c r="N113" t="inlineStr">
        <is>
          <t>111</t>
        </is>
      </c>
      <c r="O113" t="inlineStr"/>
      <c r="P113" t="b">
        <v>0</v>
      </c>
      <c r="Q113" t="b">
        <v>0</v>
      </c>
      <c r="R113" t="n">
        <v>0</v>
      </c>
      <c r="S113" t="inlineStr">
        <is>
          <t>90</t>
        </is>
      </c>
      <c r="T113" t="n">
        <v>70.8</v>
      </c>
      <c r="U113" t="inlineStr">
        <is>
          <t>351</t>
        </is>
      </c>
      <c r="V113" t="n">
        <v>40.2</v>
      </c>
      <c r="W113" t="inlineStr">
        <is>
          <t>701+</t>
        </is>
      </c>
      <c r="X113" t="n">
        <v>5.8</v>
      </c>
      <c r="Y113" t="inlineStr">
        <is>
          <t>82</t>
        </is>
      </c>
      <c r="Z113" t="n">
        <v>77</v>
      </c>
      <c r="AA113" t="inlineStr">
        <is>
          <t>239</t>
        </is>
      </c>
      <c r="AB113" t="n">
        <v>52.9</v>
      </c>
      <c r="AC113" t="inlineStr">
        <is>
          <t>262</t>
        </is>
      </c>
      <c r="AD113" t="n">
        <v>56.8</v>
      </c>
      <c r="AE113" t="inlineStr">
        <is>
          <t>197</t>
        </is>
      </c>
      <c r="AF113" t="n">
        <v>88.09999999999999</v>
      </c>
      <c r="AG113" t="inlineStr">
        <is>
          <t>292</t>
        </is>
      </c>
      <c r="AH113" t="n">
        <v>67.40000000000001</v>
      </c>
      <c r="AI113">
        <f>202</f>
        <v/>
      </c>
      <c r="AJ113" t="n">
        <v>72.59999999999999</v>
      </c>
      <c r="AK113" t="inlineStr"/>
      <c r="AL113" t="inlineStr"/>
      <c r="AM113" t="inlineStr"/>
      <c r="AN113" t="inlineStr"/>
      <c r="AO113" t="inlineStr"/>
      <c r="AP113" t="inlineStr">
        <is>
          <t>{"Research &amp; Discovery": [{"indicator_id": "76", "indicator_name": "Academic Reputation", "rank": "90", "score": "70.8"}, {"indicator_id": "73", "indicator_name": "Citations per Faculty", "rank": "351", "score": "40.2"}], "Learning Experience": [{"indicator_id": "36", "indicator_name": "Faculty Student Ratio", "rank": "701+", "score": "5.8"}], "Employability": [{"indicator_id": "77", "indicator_name": "Employer Reputation", "rank": "82", "score": "77"}, {"indicator_id": "3819456", "indicator_name": "Employment Outcomes", "rank": "239", "score": "52.9"}], "Global Engagement": [{"indicator_id": "14", "indicator_name": "International Student Ratio", "rank": "262", "score": "56.8"}, {"indicator_id": "15", "indicator_name": "International Research Network", "rank": "197", "score": "88.1"}, {"indicator_id": "18", "indicator_name": "International Faculty Ratio", "rank": "292", "score": "67.4"}], "Sustainability": [{"indicator_id": "3897497", "indicator_name": "Sustainability Score", "rank": "=202", "score": "72.6"}]}</t>
        </is>
      </c>
      <c r="AQ1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4">
      <c r="A114" t="n">
        <v>113</v>
      </c>
      <c r="B114" t="n">
        <v>57.9</v>
      </c>
      <c r="C114" t="inlineStr">
        <is>
          <t>Aalto University</t>
        </is>
      </c>
      <c r="D114" t="inlineStr">
        <is>
          <t>Espoo, Finland</t>
        </is>
      </c>
      <c r="E114" t="inlineStr">
        <is>
          <t>Finland</t>
        </is>
      </c>
      <c r="F114" t="inlineStr">
        <is>
          <t>Espoo</t>
        </is>
      </c>
      <c r="G114" t="inlineStr">
        <is>
          <t>Europe</t>
        </is>
      </c>
      <c r="H114" t="inlineStr">
        <is>
          <t>https://www.topuniversities.com/sites/default/files/230913111738am272302Aalto-University-logo-200x200-90x90.jpg</t>
        </is>
      </c>
      <c r="I114" t="inlineStr">
        <is>
          <t>/universities/aalto-university</t>
        </is>
      </c>
      <c r="J114" t="inlineStr">
        <is>
          <t>3995813</t>
        </is>
      </c>
      <c r="K114" t="inlineStr">
        <is>
          <t>294263</t>
        </is>
      </c>
      <c r="L114" t="inlineStr">
        <is>
          <t>261</t>
        </is>
      </c>
      <c r="M114" t="n">
        <v>1</v>
      </c>
      <c r="N114" t="inlineStr">
        <is>
          <t>113</t>
        </is>
      </c>
      <c r="O114" t="inlineStr"/>
      <c r="P114" t="b">
        <v>0</v>
      </c>
      <c r="Q114" t="b">
        <v>0</v>
      </c>
      <c r="R114" t="n">
        <v>0</v>
      </c>
      <c r="S114" t="inlineStr">
        <is>
          <t>180</t>
        </is>
      </c>
      <c r="T114" t="n">
        <v>45.7</v>
      </c>
      <c r="U114" t="inlineStr">
        <is>
          <t>141</t>
        </is>
      </c>
      <c r="V114" t="n">
        <v>73.59999999999999</v>
      </c>
      <c r="W114" t="inlineStr">
        <is>
          <t>476</t>
        </is>
      </c>
      <c r="X114" t="n">
        <v>33.2</v>
      </c>
      <c r="Y114" t="inlineStr">
        <is>
          <t>231</t>
        </is>
      </c>
      <c r="Z114" t="n">
        <v>40.6</v>
      </c>
      <c r="AA114" t="inlineStr">
        <is>
          <t>52</t>
        </is>
      </c>
      <c r="AB114" t="n">
        <v>95.09999999999999</v>
      </c>
      <c r="AC114" t="inlineStr">
        <is>
          <t>354</t>
        </is>
      </c>
      <c r="AD114" t="n">
        <v>40.1</v>
      </c>
      <c r="AE114" t="inlineStr">
        <is>
          <t>355</t>
        </is>
      </c>
      <c r="AF114" t="n">
        <v>78.2</v>
      </c>
      <c r="AG114" t="inlineStr">
        <is>
          <t>146</t>
        </is>
      </c>
      <c r="AH114" t="n">
        <v>95.2</v>
      </c>
      <c r="AI114" t="inlineStr">
        <is>
          <t>59</t>
        </is>
      </c>
      <c r="AJ114" t="n">
        <v>94.7</v>
      </c>
      <c r="AK114" t="inlineStr"/>
      <c r="AL114" t="inlineStr"/>
      <c r="AM114" t="inlineStr"/>
      <c r="AN114" t="inlineStr"/>
      <c r="AO114" t="inlineStr"/>
      <c r="AP114" t="inlineStr">
        <is>
          <t>{"Research &amp; Discovery": [{"indicator_id": "76", "indicator_name": "Academic Reputation", "rank": "180", "score": "45.7"}, {"indicator_id": "73", "indicator_name": "Citations per Faculty", "rank": "141", "score": "73.6"}], "Learning Experience": [{"indicator_id": "36", "indicator_name": "Faculty Student Ratio", "rank": "476", "score": "33.2"}], "Employability": [{"indicator_id": "77", "indicator_name": "Employer Reputation", "rank": "231", "score": "40.6"}, {"indicator_id": "3819456", "indicator_name": "Employment Outcomes", "rank": "52", "score": "95.1"}], "Global Engagement": [{"indicator_id": "14", "indicator_name": "International Student Ratio", "rank": "354", "score": "40.1"}, {"indicator_id": "15", "indicator_name": "International Research Network", "rank": "355", "score": "78.2"}, {"indicator_id": "18", "indicator_name": "International Faculty Ratio", "rank": "146", "score": "95.2"}], "Sustainability": [{"indicator_id": "3897497", "indicator_name": "Sustainability Score", "rank": "59", "score": "94.7"}]}</t>
        </is>
      </c>
      <c r="AQ1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5">
      <c r="A115" t="n">
        <v>114</v>
      </c>
      <c r="B115" t="n">
        <v>57.3</v>
      </c>
      <c r="C115" t="inlineStr">
        <is>
          <t>Georgia Institute of Technology</t>
        </is>
      </c>
      <c r="D115" t="inlineStr">
        <is>
          <t>Atlanta, United States</t>
        </is>
      </c>
      <c r="E115" t="inlineStr">
        <is>
          <t>United States</t>
        </is>
      </c>
      <c r="F115" t="inlineStr">
        <is>
          <t>Atlanta</t>
        </is>
      </c>
      <c r="G115" t="inlineStr">
        <is>
          <t>North America</t>
        </is>
      </c>
      <c r="H115" t="inlineStr">
        <is>
          <t>https://www.topuniversities.com/sites/default/files/250219111124am560242GTVertical-CMYK-90x90.jpg</t>
        </is>
      </c>
      <c r="I115" t="inlineStr">
        <is>
          <t>/universities/georgia-institute-technology</t>
        </is>
      </c>
      <c r="J115" t="inlineStr">
        <is>
          <t>3995735</t>
        </is>
      </c>
      <c r="K115" t="inlineStr">
        <is>
          <t>294349</t>
        </is>
      </c>
      <c r="L115" t="inlineStr">
        <is>
          <t>225</t>
        </is>
      </c>
      <c r="M115" t="n">
        <v>0</v>
      </c>
      <c r="N115" t="inlineStr">
        <is>
          <t>114</t>
        </is>
      </c>
      <c r="O115" t="inlineStr"/>
      <c r="P115" t="b">
        <v>0</v>
      </c>
      <c r="Q115" t="b">
        <v>0</v>
      </c>
      <c r="R115" t="n">
        <v>0</v>
      </c>
      <c r="S115" t="inlineStr">
        <is>
          <t>102</t>
        </is>
      </c>
      <c r="T115" t="n">
        <v>67.09999999999999</v>
      </c>
      <c r="U115" t="inlineStr">
        <is>
          <t>243</t>
        </is>
      </c>
      <c r="V115" t="n">
        <v>52.8</v>
      </c>
      <c r="W115" t="inlineStr">
        <is>
          <t>665</t>
        </is>
      </c>
      <c r="X115" t="n">
        <v>20.3</v>
      </c>
      <c r="Y115" t="inlineStr">
        <is>
          <t>68</t>
        </is>
      </c>
      <c r="Z115" t="n">
        <v>82.59999999999999</v>
      </c>
      <c r="AA115" t="inlineStr">
        <is>
          <t>298</t>
        </is>
      </c>
      <c r="AB115" t="n">
        <v>43.1</v>
      </c>
      <c r="AC115" t="inlineStr">
        <is>
          <t>224</t>
        </is>
      </c>
      <c r="AD115" t="n">
        <v>66.40000000000001</v>
      </c>
      <c r="AE115" t="inlineStr">
        <is>
          <t>397</t>
        </is>
      </c>
      <c r="AF115" t="n">
        <v>75.5</v>
      </c>
      <c r="AG115" t="inlineStr">
        <is>
          <t>584</t>
        </is>
      </c>
      <c r="AH115" t="n">
        <v>21.3</v>
      </c>
      <c r="AI115">
        <f>371</f>
        <v/>
      </c>
      <c r="AJ115" t="n">
        <v>39.5</v>
      </c>
      <c r="AK115" t="inlineStr"/>
      <c r="AL115" t="inlineStr"/>
      <c r="AM115" t="inlineStr"/>
      <c r="AN115" t="inlineStr"/>
      <c r="AO115" t="inlineStr"/>
      <c r="AP115" t="inlineStr">
        <is>
          <t>{"Research &amp; Discovery": [{"indicator_id": "76", "indicator_name": "Academic Reputation", "rank": "102", "score": "67.1"}, {"indicator_id": "73", "indicator_name": "Citations per Faculty", "rank": "243", "score": "52.8"}], "Learning Experience": [{"indicator_id": "36", "indicator_name": "Faculty Student Ratio", "rank": "665", "score": "20.3"}], "Employability": [{"indicator_id": "77", "indicator_name": "Employer Reputation", "rank": "68", "score": "82.6"}, {"indicator_id": "3819456", "indicator_name": "Employment Outcomes", "rank": "298", "score": "43.1"}], "Global Engagement": [{"indicator_id": "14", "indicator_name": "International Student Ratio", "rank": "224", "score": "66.4"}, {"indicator_id": "15", "indicator_name": "International Research Network", "rank": "397", "score": "75.5"}, {"indicator_id": "18", "indicator_name": "International Faculty Ratio", "rank": "584", "score": "21.3"}], "Sustainability": [{"indicator_id": "3897497", "indicator_name": "Sustainability Score", "rank": "=371", "score": "39.5"}]}</t>
        </is>
      </c>
      <c r="AQ1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6">
      <c r="A116" t="n">
        <v>115</v>
      </c>
      <c r="B116" t="n">
        <v>57.2</v>
      </c>
      <c r="C116" t="inlineStr">
        <is>
          <t>University of Waterloo</t>
        </is>
      </c>
      <c r="D116" t="inlineStr">
        <is>
          <t>Waterloo, Canada</t>
        </is>
      </c>
      <c r="E116" t="inlineStr">
        <is>
          <t>Canada</t>
        </is>
      </c>
      <c r="F116" t="inlineStr">
        <is>
          <t>Waterloo</t>
        </is>
      </c>
      <c r="G116" t="inlineStr">
        <is>
          <t>North America</t>
        </is>
      </c>
      <c r="H116" t="inlineStr">
        <is>
          <t>https://www.topuniversities.com/sites/default/files/university-of-waterloo_670_medium.jpg</t>
        </is>
      </c>
      <c r="I116" t="inlineStr">
        <is>
          <t>/universities/university-waterloo</t>
        </is>
      </c>
      <c r="J116" t="inlineStr">
        <is>
          <t>3995844</t>
        </is>
      </c>
      <c r="K116" t="inlineStr">
        <is>
          <t>297191</t>
        </is>
      </c>
      <c r="L116" t="inlineStr">
        <is>
          <t>670</t>
        </is>
      </c>
      <c r="M116" t="n">
        <v>0</v>
      </c>
      <c r="N116" t="inlineStr">
        <is>
          <t>115</t>
        </is>
      </c>
      <c r="O116" t="inlineStr"/>
      <c r="P116" t="b">
        <v>0</v>
      </c>
      <c r="Q116" t="b">
        <v>0</v>
      </c>
      <c r="R116" t="n">
        <v>0</v>
      </c>
      <c r="S116" t="inlineStr">
        <is>
          <t>211</t>
        </is>
      </c>
      <c r="T116" t="n">
        <v>40.4</v>
      </c>
      <c r="U116" t="inlineStr">
        <is>
          <t>118</t>
        </is>
      </c>
      <c r="V116" t="n">
        <v>78.90000000000001</v>
      </c>
      <c r="W116" t="inlineStr">
        <is>
          <t>701+</t>
        </is>
      </c>
      <c r="X116" t="n">
        <v>6.5</v>
      </c>
      <c r="Y116" t="inlineStr">
        <is>
          <t>124</t>
        </is>
      </c>
      <c r="Z116" t="n">
        <v>64.2</v>
      </c>
      <c r="AA116" t="inlineStr">
        <is>
          <t>209</t>
        </is>
      </c>
      <c r="AB116" t="n">
        <v>58.9</v>
      </c>
      <c r="AC116" t="inlineStr">
        <is>
          <t>206</t>
        </is>
      </c>
      <c r="AD116" t="n">
        <v>71.3</v>
      </c>
      <c r="AE116" t="inlineStr">
        <is>
          <t>256</t>
        </is>
      </c>
      <c r="AF116" t="n">
        <v>84.59999999999999</v>
      </c>
      <c r="AG116" t="inlineStr">
        <is>
          <t>257</t>
        </is>
      </c>
      <c r="AH116" t="n">
        <v>75.8</v>
      </c>
      <c r="AI116">
        <f>68</f>
        <v/>
      </c>
      <c r="AJ116" t="n">
        <v>93.3</v>
      </c>
      <c r="AK116" t="inlineStr"/>
      <c r="AL116" t="inlineStr"/>
      <c r="AM116" t="inlineStr"/>
      <c r="AN116" t="inlineStr"/>
      <c r="AO116" t="inlineStr"/>
      <c r="AP116" t="inlineStr">
        <is>
          <t>{"Research &amp; Discovery": [{"indicator_id": "76", "indicator_name": "Academic Reputation", "rank": "211", "score": "40.4"}, {"indicator_id": "73", "indicator_name": "Citations per Faculty", "rank": "118", "score": "78.9"}], "Learning Experience": [{"indicator_id": "36", "indicator_name": "Faculty Student Ratio", "rank": "701+", "score": "6.5"}], "Employability": [{"indicator_id": "77", "indicator_name": "Employer Reputation", "rank": "124", "score": "64.2"}, {"indicator_id": "3819456", "indicator_name": "Employment Outcomes", "rank": "209", "score": "58.9"}], "Global Engagement": [{"indicator_id": "14", "indicator_name": "International Student Ratio", "rank": "206", "score": "71.3"}, {"indicator_id": "15", "indicator_name": "International Research Network", "rank": "256", "score": "84.6"}, {"indicator_id": "18", "indicator_name": "International Faculty Ratio", "rank": "257", "score": "75.8"}], "Sustainability": [{"indicator_id": "3897497", "indicator_name": "Sustainability Score", "rank": "=68", "score": "93.3"}]}</t>
        </is>
      </c>
      <c r="AQ1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7">
      <c r="A117" t="n">
        <v>116</v>
      </c>
      <c r="B117" t="n">
        <v>57.1</v>
      </c>
      <c r="C117" t="inlineStr">
        <is>
          <t>University of Wisconsin-Madison</t>
        </is>
      </c>
      <c r="D117" t="inlineStr">
        <is>
          <t>Madison, United States</t>
        </is>
      </c>
      <c r="E117" t="inlineStr">
        <is>
          <t>United States</t>
        </is>
      </c>
      <c r="F117" t="inlineStr">
        <is>
          <t>Madison</t>
        </is>
      </c>
      <c r="G117" t="inlineStr">
        <is>
          <t>North America</t>
        </is>
      </c>
      <c r="H117" t="inlineStr">
        <is>
          <t>https://www.topuniversities.com/sites/default/files/university-of-wisconsin-madison_678_medium.jpg</t>
        </is>
      </c>
      <c r="I117" t="inlineStr">
        <is>
          <t>/universities/university-wisconsin-madison</t>
        </is>
      </c>
      <c r="J117" t="inlineStr">
        <is>
          <t>3995707</t>
        </is>
      </c>
      <c r="K117" t="inlineStr">
        <is>
          <t>297183</t>
        </is>
      </c>
      <c r="L117" t="inlineStr">
        <is>
          <t>678</t>
        </is>
      </c>
      <c r="M117" t="n">
        <v>0</v>
      </c>
      <c r="N117" t="inlineStr">
        <is>
          <t>116</t>
        </is>
      </c>
      <c r="O117" t="inlineStr"/>
      <c r="P117" t="b">
        <v>0</v>
      </c>
      <c r="Q117" t="b">
        <v>0</v>
      </c>
      <c r="R117" t="n">
        <v>0</v>
      </c>
      <c r="S117" t="inlineStr">
        <is>
          <t>74</t>
        </is>
      </c>
      <c r="T117" t="n">
        <v>77.7</v>
      </c>
      <c r="U117" t="inlineStr">
        <is>
          <t>513</t>
        </is>
      </c>
      <c r="V117" t="n">
        <v>23.7</v>
      </c>
      <c r="W117" t="inlineStr">
        <is>
          <t>170</t>
        </is>
      </c>
      <c r="X117" t="n">
        <v>74.3</v>
      </c>
      <c r="Y117" t="inlineStr">
        <is>
          <t>193</t>
        </is>
      </c>
      <c r="Z117" t="n">
        <v>47.8</v>
      </c>
      <c r="AA117" t="inlineStr">
        <is>
          <t>116</t>
        </is>
      </c>
      <c r="AB117" t="n">
        <v>81.59999999999999</v>
      </c>
      <c r="AC117" t="inlineStr">
        <is>
          <t>498</t>
        </is>
      </c>
      <c r="AD117" t="n">
        <v>23.6</v>
      </c>
      <c r="AE117" t="inlineStr">
        <is>
          <t>149</t>
        </is>
      </c>
      <c r="AF117" t="n">
        <v>91.59999999999999</v>
      </c>
      <c r="AG117" t="inlineStr">
        <is>
          <t>454</t>
        </is>
      </c>
      <c r="AH117" t="n">
        <v>35.3</v>
      </c>
      <c r="AI117">
        <f>269</f>
        <v/>
      </c>
      <c r="AJ117" t="n">
        <v>59.6</v>
      </c>
      <c r="AK117" t="inlineStr"/>
      <c r="AL117" t="inlineStr"/>
      <c r="AM117" t="inlineStr"/>
      <c r="AN117" t="inlineStr"/>
      <c r="AO117" t="inlineStr"/>
      <c r="AP117" t="inlineStr">
        <is>
          <t>{"Research &amp; Discovery": [{"indicator_id": "76", "indicator_name": "Academic Reputation", "rank": "74", "score": "77.7"}, {"indicator_id": "73", "indicator_name": "Citations per Faculty", "rank": "513", "score": "23.7"}], "Learning Experience": [{"indicator_id": "36", "indicator_name": "Faculty Student Ratio", "rank": "170", "score": "74.3"}], "Employability": [{"indicator_id": "77", "indicator_name": "Employer Reputation", "rank": "193", "score": "47.8"}, {"indicator_id": "3819456", "indicator_name": "Employment Outcomes", "rank": "116", "score": "81.6"}], "Global Engagement": [{"indicator_id": "14", "indicator_name": "International Student Ratio", "rank": "498", "score": "23.6"}, {"indicator_id": "15", "indicator_name": "International Research Network", "rank": "149", "score": "91.6"}, {"indicator_id": "18", "indicator_name": "International Faculty Ratio", "rank": "454", "score": "35.3"}], "Sustainability": [{"indicator_id": "3897497", "indicator_name": "Sustainability Score", "rank": "=269", "score": "59.6"}]}</t>
        </is>
      </c>
      <c r="AQ1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8">
      <c r="A118" t="n">
        <v>117</v>
      </c>
      <c r="B118" t="n">
        <v>56.8</v>
      </c>
      <c r="C118" t="inlineStr">
        <is>
          <t>University of Helsinki</t>
        </is>
      </c>
      <c r="D118" t="inlineStr">
        <is>
          <t>Helsinki, Finland</t>
        </is>
      </c>
      <c r="E118" t="inlineStr">
        <is>
          <t>Finland</t>
        </is>
      </c>
      <c r="F118" t="inlineStr">
        <is>
          <t>Helsinki</t>
        </is>
      </c>
      <c r="G118" t="inlineStr">
        <is>
          <t>Europe</t>
        </is>
      </c>
      <c r="H118" t="inlineStr">
        <is>
          <t>https://www.topuniversities.com/sites/default/files/university-of-helsinki_260_medium.jpg</t>
        </is>
      </c>
      <c r="I118" t="inlineStr">
        <is>
          <t>/universities/university-helsinki</t>
        </is>
      </c>
      <c r="J118" t="inlineStr">
        <is>
          <t>3995743</t>
        </is>
      </c>
      <c r="K118" t="inlineStr">
        <is>
          <t>294264</t>
        </is>
      </c>
      <c r="L118" t="inlineStr">
        <is>
          <t>260</t>
        </is>
      </c>
      <c r="M118" t="n">
        <v>1</v>
      </c>
      <c r="N118" t="inlineStr">
        <is>
          <t>117</t>
        </is>
      </c>
      <c r="O118" t="inlineStr"/>
      <c r="P118" t="b">
        <v>0</v>
      </c>
      <c r="Q118" t="b">
        <v>0</v>
      </c>
      <c r="R118" t="n">
        <v>0</v>
      </c>
      <c r="S118" t="inlineStr">
        <is>
          <t>110</t>
        </is>
      </c>
      <c r="T118" t="n">
        <v>62.3</v>
      </c>
      <c r="U118" t="inlineStr">
        <is>
          <t>267</t>
        </is>
      </c>
      <c r="V118" t="n">
        <v>49.6</v>
      </c>
      <c r="W118" t="inlineStr">
        <is>
          <t>246</t>
        </is>
      </c>
      <c r="X118" t="n">
        <v>59.4</v>
      </c>
      <c r="Y118" t="inlineStr">
        <is>
          <t>324</t>
        </is>
      </c>
      <c r="Z118" t="n">
        <v>29.1</v>
      </c>
      <c r="AA118" t="inlineStr">
        <is>
          <t>74</t>
        </is>
      </c>
      <c r="AB118" t="n">
        <v>90.5</v>
      </c>
      <c r="AC118" t="inlineStr">
        <is>
          <t>701+</t>
        </is>
      </c>
      <c r="AD118" t="n">
        <v>5.7</v>
      </c>
      <c r="AE118" t="inlineStr">
        <is>
          <t>43</t>
        </is>
      </c>
      <c r="AF118" t="n">
        <v>96.90000000000001</v>
      </c>
      <c r="AG118" t="inlineStr">
        <is>
          <t>272</t>
        </is>
      </c>
      <c r="AH118" t="n">
        <v>73.40000000000001</v>
      </c>
      <c r="AI118" t="inlineStr">
        <is>
          <t>60</t>
        </is>
      </c>
      <c r="AJ118" t="n">
        <v>94.5</v>
      </c>
      <c r="AK118" t="inlineStr"/>
      <c r="AL118" t="inlineStr"/>
      <c r="AM118" t="inlineStr"/>
      <c r="AN118" t="inlineStr"/>
      <c r="AO118" t="inlineStr"/>
      <c r="AP118" t="inlineStr">
        <is>
          <t>{"Research &amp; Discovery": [{"indicator_id": "76", "indicator_name": "Academic Reputation", "rank": "110", "score": "62.3"}, {"indicator_id": "73", "indicator_name": "Citations per Faculty", "rank": "267", "score": "49.6"}], "Learning Experience": [{"indicator_id": "36", "indicator_name": "Faculty Student Ratio", "rank": "246", "score": "59.4"}], "Employability": [{"indicator_id": "77", "indicator_name": "Employer Reputation", "rank": "324", "score": "29.1"}, {"indicator_id": "3819456", "indicator_name": "Employment Outcomes", "rank": "74", "score": "90.5"}], "Global Engagement": [{"indicator_id": "14", "indicator_name": "International Student Ratio", "rank": "701+", "score": "5.7"}, {"indicator_id": "15", "indicator_name": "International Research Network", "rank": "43", "score": "96.9"}, {"indicator_id": "18", "indicator_name": "International Faculty Ratio", "rank": "272", "score": "73.4"}], "Sustainability": [{"indicator_id": "3897497", "indicator_name": "Sustainability Score", "rank": "60", "score": "94.5"}]}</t>
        </is>
      </c>
      <c r="AQ1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9">
      <c r="A119" t="n">
        <v>118</v>
      </c>
      <c r="B119" t="n">
        <v>56.3</v>
      </c>
      <c r="C119" t="inlineStr">
        <is>
          <t>Indian Institute of Technology Bombay (IITB)</t>
        </is>
      </c>
      <c r="D119" t="inlineStr">
        <is>
          <t>Mumbai, India</t>
        </is>
      </c>
      <c r="E119" t="inlineStr">
        <is>
          <t>India</t>
        </is>
      </c>
      <c r="F119" t="inlineStr">
        <is>
          <t>Mumbai</t>
        </is>
      </c>
      <c r="G119" t="inlineStr">
        <is>
          <t>Asia</t>
        </is>
      </c>
      <c r="H119" t="inlineStr">
        <is>
          <t>https://www.topuniversities.com/sites/default/files/indian-institute-of-technology-bombay-iitb_281_medium.jpg</t>
        </is>
      </c>
      <c r="I119" t="inlineStr">
        <is>
          <t>/universities/indian-institute-technology-bombay-iitb</t>
        </is>
      </c>
      <c r="J119" t="inlineStr">
        <is>
          <t>3995764</t>
        </is>
      </c>
      <c r="K119" t="inlineStr">
        <is>
          <t>294243</t>
        </is>
      </c>
      <c r="L119" t="inlineStr">
        <is>
          <t>281</t>
        </is>
      </c>
      <c r="M119" t="n">
        <v>0</v>
      </c>
      <c r="N119" t="inlineStr">
        <is>
          <t>118</t>
        </is>
      </c>
      <c r="O119" t="inlineStr"/>
      <c r="P119" t="b">
        <v>0</v>
      </c>
      <c r="Q119" t="b">
        <v>0</v>
      </c>
      <c r="R119" t="n">
        <v>0</v>
      </c>
      <c r="S119" t="inlineStr">
        <is>
          <t>131</t>
        </is>
      </c>
      <c r="T119" t="n">
        <v>58.5</v>
      </c>
      <c r="U119" t="inlineStr">
        <is>
          <t>116</t>
        </is>
      </c>
      <c r="V119" t="n">
        <v>79.09999999999999</v>
      </c>
      <c r="W119" t="inlineStr">
        <is>
          <t>701+</t>
        </is>
      </c>
      <c r="X119" t="n">
        <v>14.4</v>
      </c>
      <c r="Y119" t="inlineStr">
        <is>
          <t>63</t>
        </is>
      </c>
      <c r="Z119" t="n">
        <v>86</v>
      </c>
      <c r="AA119" t="inlineStr">
        <is>
          <t>182</t>
        </is>
      </c>
      <c r="AB119" t="n">
        <v>64.5</v>
      </c>
      <c r="AC119" t="inlineStr">
        <is>
          <t>701+</t>
        </is>
      </c>
      <c r="AD119" t="n">
        <v>1.3</v>
      </c>
      <c r="AE119" t="inlineStr">
        <is>
          <t>701+</t>
        </is>
      </c>
      <c r="AF119" t="n">
        <v>52.3</v>
      </c>
      <c r="AG119" t="inlineStr">
        <is>
          <t>701+</t>
        </is>
      </c>
      <c r="AH119" t="n">
        <v>4.3</v>
      </c>
      <c r="AI119">
        <f>302</f>
        <v/>
      </c>
      <c r="AJ119" t="n">
        <v>52.5</v>
      </c>
      <c r="AK119" t="inlineStr"/>
      <c r="AL119" t="inlineStr"/>
      <c r="AM119" t="inlineStr"/>
      <c r="AN119" t="inlineStr"/>
      <c r="AO119" t="inlineStr"/>
      <c r="AP119" t="inlineStr">
        <is>
          <t>{"Research &amp; Discovery": [{"indicator_id": "76", "indicator_name": "Academic Reputation", "rank": "131", "score": "58.5"}, {"indicator_id": "73", "indicator_name": "Citations per Faculty", "rank": "116", "score": "79.1"}], "Learning Experience": [{"indicator_id": "36", "indicator_name": "Faculty Student Ratio", "rank": "701+", "score": "14.4"}], "Employability": [{"indicator_id": "77", "indicator_name": "Employer Reputation", "rank": "63", "score": "86"}, {"indicator_id": "3819456", "indicator_name": "Employment Outcomes", "rank": "182", "score": "64.5"}], "Global Engagement": [{"indicator_id": "14", "indicator_name": "International Student Ratio", "rank": "701+", "score": "1.3"}, {"indicator_id": "15", "indicator_name": "International Research Network", "rank": "701+", "score": "52.3"}, {"indicator_id": "18", "indicator_name": "International Faculty Ratio", "rank": "701+", "score": "4.3"}], "Sustainability": [{"indicator_id": "3897497", "indicator_name": "Sustainability Score", "rank": "=302", "score": "52.5"}]}</t>
        </is>
      </c>
      <c r="AQ1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0">
      <c r="A120" t="n">
        <v>119</v>
      </c>
      <c r="B120" t="n">
        <v>56.1</v>
      </c>
      <c r="C120" t="inlineStr">
        <is>
          <t>University of Oslo</t>
        </is>
      </c>
      <c r="D120" t="inlineStr">
        <is>
          <t>Oslo, Norway</t>
        </is>
      </c>
      <c r="E120" t="inlineStr">
        <is>
          <t>Norway</t>
        </is>
      </c>
      <c r="F120" t="inlineStr">
        <is>
          <t>Oslo</t>
        </is>
      </c>
      <c r="G120" t="inlineStr">
        <is>
          <t>Europe</t>
        </is>
      </c>
      <c r="H120" t="inlineStr">
        <is>
          <t>https://www.topuniversities.com/sites/default/files/university-of-oslo_473_medium.jpg</t>
        </is>
      </c>
      <c r="I120" t="inlineStr">
        <is>
          <t>/universities/university-oslo</t>
        </is>
      </c>
      <c r="J120" t="inlineStr">
        <is>
          <t>3995772</t>
        </is>
      </c>
      <c r="K120" t="inlineStr">
        <is>
          <t>297620</t>
        </is>
      </c>
      <c r="L120" t="inlineStr">
        <is>
          <t>473</t>
        </is>
      </c>
      <c r="M120" t="n">
        <v>0</v>
      </c>
      <c r="N120" t="inlineStr">
        <is>
          <t>119</t>
        </is>
      </c>
      <c r="O120" t="inlineStr"/>
      <c r="P120" t="b">
        <v>0</v>
      </c>
      <c r="Q120" t="b">
        <v>0</v>
      </c>
      <c r="R120" t="n">
        <v>0</v>
      </c>
      <c r="S120" t="inlineStr">
        <is>
          <t>139</t>
        </is>
      </c>
      <c r="T120" t="n">
        <v>55.6</v>
      </c>
      <c r="U120" t="inlineStr">
        <is>
          <t>225</t>
        </is>
      </c>
      <c r="V120" t="n">
        <v>55.7</v>
      </c>
      <c r="W120" t="inlineStr">
        <is>
          <t>175</t>
        </is>
      </c>
      <c r="X120" t="n">
        <v>73.8</v>
      </c>
      <c r="Y120" t="inlineStr">
        <is>
          <t>534</t>
        </is>
      </c>
      <c r="Z120" t="n">
        <v>16</v>
      </c>
      <c r="AA120" t="inlineStr">
        <is>
          <t>121</t>
        </is>
      </c>
      <c r="AB120" t="n">
        <v>80.90000000000001</v>
      </c>
      <c r="AC120" t="inlineStr">
        <is>
          <t>416</t>
        </is>
      </c>
      <c r="AD120" t="n">
        <v>31.7</v>
      </c>
      <c r="AE120" t="inlineStr">
        <is>
          <t>35</t>
        </is>
      </c>
      <c r="AF120" t="n">
        <v>97.3</v>
      </c>
      <c r="AG120" t="inlineStr">
        <is>
          <t>180</t>
        </is>
      </c>
      <c r="AH120" t="n">
        <v>91.59999999999999</v>
      </c>
      <c r="AI120">
        <f>208</f>
        <v/>
      </c>
      <c r="AJ120" t="n">
        <v>72.09999999999999</v>
      </c>
      <c r="AK120" t="inlineStr"/>
      <c r="AL120" t="inlineStr"/>
      <c r="AM120" t="inlineStr"/>
      <c r="AN120" t="inlineStr"/>
      <c r="AO120" t="inlineStr"/>
      <c r="AP120" t="inlineStr">
        <is>
          <t>{"Research &amp; Discovery": [{"indicator_id": "76", "indicator_name": "Academic Reputation", "rank": "139", "score": "55.6"}, {"indicator_id": "73", "indicator_name": "Citations per Faculty", "rank": "225", "score": "55.7"}], "Learning Experience": [{"indicator_id": "36", "indicator_name": "Faculty Student Ratio", "rank": "175", "score": "73.8"}], "Employability": [{"indicator_id": "77", "indicator_name": "Employer Reputation", "rank": "534", "score": "16"}, {"indicator_id": "3819456", "indicator_name": "Employment Outcomes", "rank": "121", "score": "80.9"}], "Global Engagement": [{"indicator_id": "14", "indicator_name": "International Student Ratio", "rank": "416", "score": "31.7"}, {"indicator_id": "15", "indicator_name": "International Research Network", "rank": "35", "score": "97.3"}, {"indicator_id": "18", "indicator_name": "International Faculty Ratio", "rank": "180", "score": "91.6"}], "Sustainability": [{"indicator_id": "3897497", "indicator_name": "Sustainability Score", "rank": "=208", "score": "72.1"}]}</t>
        </is>
      </c>
      <c r="AQ1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1">
      <c r="A121" t="n">
        <v>120</v>
      </c>
      <c r="B121" t="n">
        <v>55.8</v>
      </c>
      <c r="C121" t="inlineStr">
        <is>
          <t>Queen Mary University of London</t>
        </is>
      </c>
      <c r="D121" t="inlineStr">
        <is>
          <t>London, United Kingdom</t>
        </is>
      </c>
      <c r="E121" t="inlineStr">
        <is>
          <t>United Kingdom</t>
        </is>
      </c>
      <c r="F121" t="inlineStr">
        <is>
          <t>London</t>
        </is>
      </c>
      <c r="G121" t="inlineStr">
        <is>
          <t>Europe</t>
        </is>
      </c>
      <c r="H121" t="inlineStr">
        <is>
          <t>https://www.topuniversities.com/sites/default/files/queen-mary-university-of-london_592560cf2aeae70239af4bea_medium.jpg</t>
        </is>
      </c>
      <c r="I121" t="inlineStr">
        <is>
          <t>/universities/queen-mary-university-london</t>
        </is>
      </c>
      <c r="J121" t="inlineStr">
        <is>
          <t>3995803</t>
        </is>
      </c>
      <c r="K121" t="inlineStr">
        <is>
          <t>294022</t>
        </is>
      </c>
      <c r="L121" t="inlineStr">
        <is>
          <t>359</t>
        </is>
      </c>
      <c r="M121" t="n">
        <v>0</v>
      </c>
      <c r="N121">
        <f>120</f>
        <v/>
      </c>
      <c r="O121" t="inlineStr"/>
      <c r="P121" t="b">
        <v>0</v>
      </c>
      <c r="Q121" t="b">
        <v>0</v>
      </c>
      <c r="R121" t="n">
        <v>0</v>
      </c>
      <c r="S121" t="inlineStr">
        <is>
          <t>170</t>
        </is>
      </c>
      <c r="T121" t="n">
        <v>48.3</v>
      </c>
      <c r="U121" t="inlineStr">
        <is>
          <t>184</t>
        </is>
      </c>
      <c r="V121" t="n">
        <v>62.8</v>
      </c>
      <c r="W121" t="inlineStr">
        <is>
          <t>515</t>
        </is>
      </c>
      <c r="X121" t="n">
        <v>30.4</v>
      </c>
      <c r="Y121" t="inlineStr">
        <is>
          <t>254</t>
        </is>
      </c>
      <c r="Z121" t="n">
        <v>36.9</v>
      </c>
      <c r="AA121" t="inlineStr">
        <is>
          <t>534</t>
        </is>
      </c>
      <c r="AB121" t="n">
        <v>21.4</v>
      </c>
      <c r="AC121" t="inlineStr">
        <is>
          <t>54</t>
        </is>
      </c>
      <c r="AD121" t="n">
        <v>99.2</v>
      </c>
      <c r="AE121" t="inlineStr">
        <is>
          <t>127</t>
        </is>
      </c>
      <c r="AF121" t="n">
        <v>92.5</v>
      </c>
      <c r="AG121" t="inlineStr">
        <is>
          <t>96</t>
        </is>
      </c>
      <c r="AH121" t="n">
        <v>99.5</v>
      </c>
      <c r="AI121" t="inlineStr">
        <is>
          <t>54</t>
        </is>
      </c>
      <c r="AJ121" t="n">
        <v>95.59999999999999</v>
      </c>
      <c r="AK121" t="inlineStr"/>
      <c r="AL121" t="inlineStr"/>
      <c r="AM121" t="inlineStr"/>
      <c r="AN121" t="inlineStr"/>
      <c r="AO121" t="inlineStr"/>
      <c r="AP121" t="inlineStr">
        <is>
          <t>{"Research &amp; Discovery": [{"indicator_id": "76", "indicator_name": "Academic Reputation", "rank": "170", "score": "48.3"}, {"indicator_id": "73", "indicator_name": "Citations per Faculty", "rank": "184", "score": "62.8"}], "Learning Experience": [{"indicator_id": "36", "indicator_name": "Faculty Student Ratio", "rank": "515", "score": "30.4"}], "Employability": [{"indicator_id": "77", "indicator_name": "Employer Reputation", "rank": "254", "score": "36.9"}, {"indicator_id": "3819456", "indicator_name": "Employment Outcomes", "rank": "534", "score": "21.4"}], "Global Engagement": [{"indicator_id": "14", "indicator_name": "International Student Ratio", "rank": "54", "score": "99.2"}, {"indicator_id": "15", "indicator_name": "International Research Network", "rank": "127", "score": "92.5"}, {"indicator_id": "18", "indicator_name": "International Faculty Ratio", "rank": "96", "score": "99.5"}], "Sustainability": [{"indicator_id": "3897497", "indicator_name": "Sustainability Score", "rank": "54", "score": "95.6"}]}</t>
        </is>
      </c>
      <c r="AQ1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2">
      <c r="A122" t="n">
        <v>121</v>
      </c>
      <c r="B122" t="n">
        <v>55.8</v>
      </c>
      <c r="C122" t="inlineStr">
        <is>
          <t>Western University</t>
        </is>
      </c>
      <c r="D122" t="inlineStr">
        <is>
          <t>London, Canada</t>
        </is>
      </c>
      <c r="E122" t="inlineStr">
        <is>
          <t>Canada</t>
        </is>
      </c>
      <c r="F122" t="inlineStr">
        <is>
          <t>London</t>
        </is>
      </c>
      <c r="G122" t="inlineStr">
        <is>
          <t>North America</t>
        </is>
      </c>
      <c r="H122" t="inlineStr">
        <is>
          <t>https://www.topuniversities.com/sites/default/files/the-university-of-western-ontario_674_medium.jpg</t>
        </is>
      </c>
      <c r="I122" t="inlineStr">
        <is>
          <t>/universities/western-university</t>
        </is>
      </c>
      <c r="J122" t="inlineStr">
        <is>
          <t>3995903</t>
        </is>
      </c>
      <c r="K122" t="inlineStr">
        <is>
          <t>297187</t>
        </is>
      </c>
      <c r="L122" t="inlineStr">
        <is>
          <t>674</t>
        </is>
      </c>
      <c r="M122" t="n">
        <v>0</v>
      </c>
      <c r="N122">
        <f>120</f>
        <v/>
      </c>
      <c r="O122" t="inlineStr">
        <is>
          <t>6</t>
        </is>
      </c>
      <c r="P122" t="b">
        <v>0</v>
      </c>
      <c r="Q122" t="b">
        <v>0</v>
      </c>
      <c r="R122" t="n">
        <v>0</v>
      </c>
      <c r="S122" t="inlineStr">
        <is>
          <t>270</t>
        </is>
      </c>
      <c r="T122" t="n">
        <v>32.6</v>
      </c>
      <c r="U122" t="inlineStr">
        <is>
          <t>60</t>
        </is>
      </c>
      <c r="V122" t="n">
        <v>93.40000000000001</v>
      </c>
      <c r="W122" t="inlineStr">
        <is>
          <t>701+</t>
        </is>
      </c>
      <c r="X122" t="n">
        <v>3.3</v>
      </c>
      <c r="Y122" t="inlineStr">
        <is>
          <t>243</t>
        </is>
      </c>
      <c r="Z122" t="n">
        <v>38.9</v>
      </c>
      <c r="AA122" t="inlineStr">
        <is>
          <t>38</t>
        </is>
      </c>
      <c r="AB122" t="n">
        <v>96.7</v>
      </c>
      <c r="AC122" t="inlineStr">
        <is>
          <t>299</t>
        </is>
      </c>
      <c r="AD122" t="n">
        <v>49.5</v>
      </c>
      <c r="AE122" t="inlineStr">
        <is>
          <t>296</t>
        </is>
      </c>
      <c r="AF122" t="n">
        <v>81.5</v>
      </c>
      <c r="AG122" t="inlineStr">
        <is>
          <t>94</t>
        </is>
      </c>
      <c r="AH122" t="n">
        <v>99.8</v>
      </c>
      <c r="AI122" t="inlineStr">
        <is>
          <t>10</t>
        </is>
      </c>
      <c r="AJ122" t="n">
        <v>99.3</v>
      </c>
      <c r="AK122" t="inlineStr"/>
      <c r="AL122" t="inlineStr"/>
      <c r="AM122" t="inlineStr"/>
      <c r="AN122" t="inlineStr"/>
      <c r="AO122" t="inlineStr"/>
      <c r="AP122" t="inlineStr">
        <is>
          <t>{"Research &amp; Discovery": [{"indicator_id": "76", "indicator_name": "Academic Reputation", "rank": "270", "score": "32.6"}, {"indicator_id": "73", "indicator_name": "Citations per Faculty", "rank": "60", "score": "93.4"}], "Learning Experience": [{"indicator_id": "36", "indicator_name": "Faculty Student Ratio", "rank": "701+", "score": "3.3"}], "Employability": [{"indicator_id": "77", "indicator_name": "Employer Reputation", "rank": "243", "score": "38.9"}, {"indicator_id": "3819456", "indicator_name": "Employment Outcomes", "rank": "38", "score": "96.7"}], "Global Engagement": [{"indicator_id": "14", "indicator_name": "International Student Ratio", "rank": "299", "score": "49.5"}, {"indicator_id": "15", "indicator_name": "International Research Network", "rank": "296", "score": "81.5"}, {"indicator_id": "18", "indicator_name": "International Faculty Ratio", "rank": "94", "score": "99.8"}], "Sustainability": [{"indicator_id": "3897497", "indicator_name": "Sustainability Score", "rank": "10", "score": "99.3"}]}</t>
        </is>
      </c>
      <c r="AQ1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3">
      <c r="A123" t="n">
        <v>122</v>
      </c>
      <c r="B123" t="n">
        <v>55.7</v>
      </c>
      <c r="C123" t="inlineStr">
        <is>
          <t>Qatar University</t>
        </is>
      </c>
      <c r="D123" t="inlineStr">
        <is>
          <t>Doha, Qatar</t>
        </is>
      </c>
      <c r="E123" t="inlineStr">
        <is>
          <t>Qatar</t>
        </is>
      </c>
      <c r="F123" t="inlineStr">
        <is>
          <t>Doha</t>
        </is>
      </c>
      <c r="G123" t="inlineStr">
        <is>
          <t>Asia</t>
        </is>
      </c>
      <c r="H123" t="inlineStr">
        <is>
          <t>https://www.topuniversities.com/sites/default/files/qatar-university_2537_medium.jpg</t>
        </is>
      </c>
      <c r="I123" t="inlineStr">
        <is>
          <t>/universities/qatar-university</t>
        </is>
      </c>
      <c r="J123" t="inlineStr">
        <is>
          <t>3995930</t>
        </is>
      </c>
      <c r="K123" t="inlineStr">
        <is>
          <t>293349</t>
        </is>
      </c>
      <c r="L123" t="inlineStr">
        <is>
          <t>2537</t>
        </is>
      </c>
      <c r="M123" t="n">
        <v>0</v>
      </c>
      <c r="N123" t="inlineStr">
        <is>
          <t>122</t>
        </is>
      </c>
      <c r="O123" t="inlineStr"/>
      <c r="P123" t="b">
        <v>0</v>
      </c>
      <c r="Q123" t="b">
        <v>0</v>
      </c>
      <c r="R123" t="n">
        <v>0</v>
      </c>
      <c r="S123" t="inlineStr">
        <is>
          <t>297</t>
        </is>
      </c>
      <c r="T123" t="n">
        <v>29.8</v>
      </c>
      <c r="U123" t="inlineStr">
        <is>
          <t>277</t>
        </is>
      </c>
      <c r="V123" t="n">
        <v>48.2</v>
      </c>
      <c r="W123" t="inlineStr">
        <is>
          <t>191</t>
        </is>
      </c>
      <c r="X123" t="n">
        <v>68.09999999999999</v>
      </c>
      <c r="Y123" t="inlineStr">
        <is>
          <t>175</t>
        </is>
      </c>
      <c r="Z123" t="n">
        <v>50.6</v>
      </c>
      <c r="AA123" t="inlineStr">
        <is>
          <t>20</t>
        </is>
      </c>
      <c r="AB123" t="n">
        <v>98.59999999999999</v>
      </c>
      <c r="AC123" t="inlineStr">
        <is>
          <t>83</t>
        </is>
      </c>
      <c r="AD123" t="n">
        <v>96.5</v>
      </c>
      <c r="AE123" t="inlineStr">
        <is>
          <t>177</t>
        </is>
      </c>
      <c r="AF123" t="n">
        <v>89.40000000000001</v>
      </c>
      <c r="AG123" t="inlineStr">
        <is>
          <t>24</t>
        </is>
      </c>
      <c r="AH123" t="n">
        <v>100</v>
      </c>
      <c r="AI123" t="inlineStr">
        <is>
          <t>196</t>
        </is>
      </c>
      <c r="AJ123" t="n">
        <v>74</v>
      </c>
      <c r="AK123" t="inlineStr"/>
      <c r="AL123" t="inlineStr"/>
      <c r="AM123" t="inlineStr"/>
      <c r="AN123" t="inlineStr"/>
      <c r="AO123" t="inlineStr"/>
      <c r="AP123" t="inlineStr">
        <is>
          <t>{"Research &amp; Discovery": [{"indicator_id": "76", "indicator_name": "Academic Reputation", "rank": "297", "score": "29.8"}, {"indicator_id": "73", "indicator_name": "Citations per Faculty", "rank": "277", "score": "48.2"}], "Learning Experience": [{"indicator_id": "36", "indicator_name": "Faculty Student Ratio", "rank": "191", "score": "68.1"}], "Employability": [{"indicator_id": "77", "indicator_name": "Employer Reputation", "rank": "175", "score": "50.6"}, {"indicator_id": "3819456", "indicator_name": "Employment Outcomes", "rank": "20", "score": "98.6"}], "Global Engagement": [{"indicator_id": "14", "indicator_name": "International Student Ratio", "rank": "83", "score": "96.5"}, {"indicator_id": "15", "indicator_name": "International Research Network", "rank": "177", "score": "89.4"}, {"indicator_id": "18", "indicator_name": "International Faculty Ratio", "rank": "24", "score": "100"}], "Sustainability": [{"indicator_id": "3897497", "indicator_name": "Sustainability Score", "rank": "196", "score": "74"}]}</t>
        </is>
      </c>
      <c r="AQ1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4">
      <c r="A124" t="n">
        <v>123</v>
      </c>
      <c r="B124" t="n">
        <v>55.5</v>
      </c>
      <c r="C124" t="inlineStr">
        <is>
          <t>RMIT University</t>
        </is>
      </c>
      <c r="D124" t="inlineStr">
        <is>
          <t>Melbourne, Australia</t>
        </is>
      </c>
      <c r="E124" t="inlineStr">
        <is>
          <t>Australia</t>
        </is>
      </c>
      <c r="F124" t="inlineStr">
        <is>
          <t>Melbourne</t>
        </is>
      </c>
      <c r="G124" t="inlineStr">
        <is>
          <t>Oceania</t>
        </is>
      </c>
      <c r="H124" t="inlineStr">
        <is>
          <t>https://www.topuniversities.com/sites/default/files/rmit-university_592560cf2aeae70239af4c95_medium.jpg</t>
        </is>
      </c>
      <c r="I124" t="inlineStr">
        <is>
          <t>/universities/rmit-university</t>
        </is>
      </c>
      <c r="J124" t="inlineStr">
        <is>
          <t>3995843</t>
        </is>
      </c>
      <c r="K124" t="inlineStr">
        <is>
          <t>297499</t>
        </is>
      </c>
      <c r="L124" t="inlineStr">
        <is>
          <t>528</t>
        </is>
      </c>
      <c r="M124" t="n">
        <v>0</v>
      </c>
      <c r="N124">
        <f>123</f>
        <v/>
      </c>
      <c r="O124" t="inlineStr"/>
      <c r="P124" t="b">
        <v>0</v>
      </c>
      <c r="Q124" t="b">
        <v>0</v>
      </c>
      <c r="R124" t="n">
        <v>0</v>
      </c>
      <c r="S124" t="inlineStr">
        <is>
          <t>210</t>
        </is>
      </c>
      <c r="T124" t="n">
        <v>40.4</v>
      </c>
      <c r="U124" t="inlineStr">
        <is>
          <t>122</t>
        </is>
      </c>
      <c r="V124" t="n">
        <v>77.7</v>
      </c>
      <c r="W124" t="inlineStr">
        <is>
          <t>701+</t>
        </is>
      </c>
      <c r="X124" t="n">
        <v>5.2</v>
      </c>
      <c r="Y124" t="inlineStr">
        <is>
          <t>192</t>
        </is>
      </c>
      <c r="Z124" t="n">
        <v>48</v>
      </c>
      <c r="AA124" t="inlineStr">
        <is>
          <t>334</t>
        </is>
      </c>
      <c r="AB124" t="n">
        <v>38.4</v>
      </c>
      <c r="AC124" t="inlineStr">
        <is>
          <t>116</t>
        </is>
      </c>
      <c r="AD124" t="n">
        <v>91.40000000000001</v>
      </c>
      <c r="AE124" t="inlineStr">
        <is>
          <t>276</t>
        </is>
      </c>
      <c r="AF124" t="n">
        <v>83.2</v>
      </c>
      <c r="AG124" t="inlineStr">
        <is>
          <t>45</t>
        </is>
      </c>
      <c r="AH124" t="n">
        <v>100</v>
      </c>
      <c r="AI124">
        <f>62</f>
        <v/>
      </c>
      <c r="AJ124" t="n">
        <v>93.90000000000001</v>
      </c>
      <c r="AK124" t="inlineStr"/>
      <c r="AL124" t="inlineStr"/>
      <c r="AM124" t="inlineStr"/>
      <c r="AN124" t="inlineStr"/>
      <c r="AO124" t="inlineStr"/>
      <c r="AP124" t="inlineStr">
        <is>
          <t>{"Research &amp; Discovery": [{"indicator_id": "76", "indicator_name": "Academic Reputation", "rank": "210", "score": "40.4"}, {"indicator_id": "73", "indicator_name": "Citations per Faculty", "rank": "122", "score": "77.7"}], "Learning Experience": [{"indicator_id": "36", "indicator_name": "Faculty Student Ratio", "rank": "701+", "score": "5.2"}], "Employability": [{"indicator_id": "77", "indicator_name": "Employer Reputation", "rank": "192", "score": "48"}, {"indicator_id": "3819456", "indicator_name": "Employment Outcomes", "rank": "334", "score": "38.4"}], "Global Engagement": [{"indicator_id": "14", "indicator_name": "International Student Ratio", "rank": "116", "score": "91.4"}, {"indicator_id": "15", "indicator_name": "International Research Network", "rank": "276", "score": "83.2"}, {"indicator_id": "18", "indicator_name": "International Faculty Ratio", "rank": "45", "score": "100"}], "Sustainability": [{"indicator_id": "3897497", "indicator_name": "Sustainability Score", "rank": "=62", "score": "93.9"}]}</t>
        </is>
      </c>
      <c r="AQ1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5">
      <c r="A125" t="n">
        <v>124</v>
      </c>
      <c r="B125" t="n">
        <v>55.5</v>
      </c>
      <c r="C125" t="inlineStr">
        <is>
          <t>Sungkyunkwan University (SKKU)</t>
        </is>
      </c>
      <c r="D125" t="inlineStr">
        <is>
          <t>Seoul, South Korea</t>
        </is>
      </c>
      <c r="E125" t="inlineStr">
        <is>
          <t>South Korea</t>
        </is>
      </c>
      <c r="F125" t="inlineStr">
        <is>
          <t>Seoul</t>
        </is>
      </c>
      <c r="G125" t="inlineStr">
        <is>
          <t>Asia</t>
        </is>
      </c>
      <c r="H125" t="inlineStr">
        <is>
          <t>https://www.topuniversities.com/sites/default/files/sungkyunkwan-universityskku_592560cf2aeae70239af4cc9_medium.jpg</t>
        </is>
      </c>
      <c r="I125" t="inlineStr">
        <is>
          <t>/universities/sungkyunkwan-university-skku</t>
        </is>
      </c>
      <c r="J125" t="inlineStr">
        <is>
          <t>3995767</t>
        </is>
      </c>
      <c r="K125" t="inlineStr">
        <is>
          <t>297467</t>
        </is>
      </c>
      <c r="L125" t="inlineStr">
        <is>
          <t>582</t>
        </is>
      </c>
      <c r="M125" t="n">
        <v>0</v>
      </c>
      <c r="N125">
        <f>123</f>
        <v/>
      </c>
      <c r="O125" t="inlineStr"/>
      <c r="P125" t="b">
        <v>0</v>
      </c>
      <c r="Q125" t="b">
        <v>0</v>
      </c>
      <c r="R125" t="n">
        <v>0</v>
      </c>
      <c r="S125" t="inlineStr">
        <is>
          <t>134</t>
        </is>
      </c>
      <c r="T125" t="n">
        <v>57.9</v>
      </c>
      <c r="U125" t="inlineStr">
        <is>
          <t>338</t>
        </is>
      </c>
      <c r="V125" t="n">
        <v>41.3</v>
      </c>
      <c r="W125" t="inlineStr">
        <is>
          <t>131</t>
        </is>
      </c>
      <c r="X125" t="n">
        <v>80.5</v>
      </c>
      <c r="Y125" t="inlineStr">
        <is>
          <t>100</t>
        </is>
      </c>
      <c r="Z125" t="n">
        <v>70.7</v>
      </c>
      <c r="AA125" t="inlineStr">
        <is>
          <t>348</t>
        </is>
      </c>
      <c r="AB125" t="n">
        <v>36.5</v>
      </c>
      <c r="AC125" t="inlineStr">
        <is>
          <t>341</t>
        </is>
      </c>
      <c r="AD125" t="n">
        <v>41.7</v>
      </c>
      <c r="AE125" t="inlineStr">
        <is>
          <t>701+</t>
        </is>
      </c>
      <c r="AF125" t="n">
        <v>54.2</v>
      </c>
      <c r="AG125" t="inlineStr">
        <is>
          <t>632</t>
        </is>
      </c>
      <c r="AH125" t="n">
        <v>17.5</v>
      </c>
      <c r="AI125">
        <f>161</f>
        <v/>
      </c>
      <c r="AJ125" t="n">
        <v>79.09999999999999</v>
      </c>
      <c r="AK125" t="inlineStr"/>
      <c r="AL125" t="inlineStr"/>
      <c r="AM125" t="inlineStr"/>
      <c r="AN125" t="inlineStr"/>
      <c r="AO125" t="inlineStr"/>
      <c r="AP125" t="inlineStr">
        <is>
          <t>{"Research &amp; Discovery": [{"indicator_id": "76", "indicator_name": "Academic Reputation", "rank": "134", "score": "57.9"}, {"indicator_id": "73", "indicator_name": "Citations per Faculty", "rank": "338", "score": "41.3"}], "Learning Experience": [{"indicator_id": "36", "indicator_name": "Faculty Student Ratio", "rank": "131", "score": "80.5"}], "Employability": [{"indicator_id": "77", "indicator_name": "Employer Reputation", "rank": "100", "score": "70.7"}, {"indicator_id": "3819456", "indicator_name": "Employment Outcomes", "rank": "348", "score": "36.5"}], "Global Engagement": [{"indicator_id": "14", "indicator_name": "International Student Ratio", "rank": "341", "score": "41.7"}, {"indicator_id": "15", "indicator_name": "International Research Network", "rank": "701+", "score": "54.2"}, {"indicator_id": "18", "indicator_name": "International Faculty Ratio", "rank": "632", "score": "17.5"}], "Sustainability": [{"indicator_id": "3897497", "indicator_name": "Sustainability Score", "rank": "=161", "score": "79.1"}]}</t>
        </is>
      </c>
      <c r="AQ1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6">
      <c r="A126" t="n">
        <v>125</v>
      </c>
      <c r="B126" t="n">
        <v>55.2</v>
      </c>
      <c r="C126" t="inlineStr">
        <is>
          <t>University of Southern California</t>
        </is>
      </c>
      <c r="D126" t="inlineStr">
        <is>
          <t>Los Angeles, United States</t>
        </is>
      </c>
      <c r="E126" t="inlineStr">
        <is>
          <t>United States</t>
        </is>
      </c>
      <c r="F126" t="inlineStr">
        <is>
          <t>Los Angeles</t>
        </is>
      </c>
      <c r="G126" t="inlineStr">
        <is>
          <t>North America</t>
        </is>
      </c>
      <c r="H126" t="inlineStr">
        <is>
          <t>https://www.topuniversities.com/sites/default/files/university-of-southern-california_569_medium.jpg</t>
        </is>
      </c>
      <c r="I126" t="inlineStr">
        <is>
          <t>/universities/university-southern-california</t>
        </is>
      </c>
      <c r="J126" t="inlineStr">
        <is>
          <t>3995793</t>
        </is>
      </c>
      <c r="K126" t="inlineStr">
        <is>
          <t>297286</t>
        </is>
      </c>
      <c r="L126" t="inlineStr">
        <is>
          <t>569</t>
        </is>
      </c>
      <c r="M126" t="n">
        <v>0</v>
      </c>
      <c r="N126" t="inlineStr">
        <is>
          <t>125</t>
        </is>
      </c>
      <c r="O126" t="inlineStr"/>
      <c r="P126" t="b">
        <v>0</v>
      </c>
      <c r="Q126" t="b">
        <v>0</v>
      </c>
      <c r="R126" t="n">
        <v>0</v>
      </c>
      <c r="S126" t="inlineStr">
        <is>
          <t>160</t>
        </is>
      </c>
      <c r="T126" t="n">
        <v>50.4</v>
      </c>
      <c r="U126" t="inlineStr">
        <is>
          <t>211</t>
        </is>
      </c>
      <c r="V126" t="n">
        <v>58</v>
      </c>
      <c r="W126" t="inlineStr">
        <is>
          <t>701+</t>
        </is>
      </c>
      <c r="X126" t="n">
        <v>17.3</v>
      </c>
      <c r="Y126" t="inlineStr">
        <is>
          <t>156</t>
        </is>
      </c>
      <c r="Z126" t="n">
        <v>54.5</v>
      </c>
      <c r="AA126" t="inlineStr">
        <is>
          <t>66</t>
        </is>
      </c>
      <c r="AB126" t="n">
        <v>92.59999999999999</v>
      </c>
      <c r="AC126" t="inlineStr">
        <is>
          <t>192</t>
        </is>
      </c>
      <c r="AD126" t="n">
        <v>74.09999999999999</v>
      </c>
      <c r="AE126" t="inlineStr">
        <is>
          <t>235</t>
        </is>
      </c>
      <c r="AF126" t="n">
        <v>85.8</v>
      </c>
      <c r="AG126" t="inlineStr">
        <is>
          <t>523</t>
        </is>
      </c>
      <c r="AH126" t="n">
        <v>26</v>
      </c>
      <c r="AI126">
        <f>24</f>
        <v/>
      </c>
      <c r="AJ126" t="n">
        <v>97.7</v>
      </c>
      <c r="AK126" t="inlineStr"/>
      <c r="AL126" t="inlineStr"/>
      <c r="AM126" t="inlineStr"/>
      <c r="AN126" t="inlineStr"/>
      <c r="AO126" t="inlineStr"/>
      <c r="AP126" t="inlineStr">
        <is>
          <t>{"Research &amp; Discovery": [{"indicator_id": "76", "indicator_name": "Academic Reputation", "rank": "160", "score": "50.4"}, {"indicator_id": "73", "indicator_name": "Citations per Faculty", "rank": "211", "score": "58"}], "Learning Experience": [{"indicator_id": "36", "indicator_name": "Faculty Student Ratio", "rank": "701+", "score": "17.3"}], "Employability": [{"indicator_id": "77", "indicator_name": "Employer Reputation", "rank": "156", "score": "54.5"}, {"indicator_id": "3819456", "indicator_name": "Employment Outcomes", "rank": "66", "score": "92.6"}], "Global Engagement": [{"indicator_id": "14", "indicator_name": "International Student Ratio", "rank": "192", "score": "74.1"}, {"indicator_id": "15", "indicator_name": "International Research Network", "rank": "235", "score": "85.8"}, {"indicator_id": "18", "indicator_name": "International Faculty Ratio", "rank": "523", "score": "26"}], "Sustainability": [{"indicator_id": "3897497", "indicator_name": "Sustainability Score", "rank": "=24", "score": "97.7"}]}</t>
        </is>
      </c>
      <c r="AQ1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7">
      <c r="A127" t="n">
        <v>126</v>
      </c>
      <c r="B127" t="n">
        <v>55</v>
      </c>
      <c r="C127" t="inlineStr">
        <is>
          <t>Humboldt-Universität zu Berlin</t>
        </is>
      </c>
      <c r="D127" t="inlineStr">
        <is>
          <t>Berlin, Germany</t>
        </is>
      </c>
      <c r="E127" t="inlineStr">
        <is>
          <t>Germany</t>
        </is>
      </c>
      <c r="F127" t="inlineStr">
        <is>
          <t>Berlin</t>
        </is>
      </c>
      <c r="G127" t="inlineStr">
        <is>
          <t>Europe</t>
        </is>
      </c>
      <c r="H127" t="inlineStr">
        <is>
          <t>https://www.topuniversities.com/sites/default/files/humboldt-universitt-zu-berlin_272_medium.jpg</t>
        </is>
      </c>
      <c r="I127" t="inlineStr">
        <is>
          <t>/universities/humboldt-universitat-zu-berlin</t>
        </is>
      </c>
      <c r="J127" t="inlineStr">
        <is>
          <t>3995679</t>
        </is>
      </c>
      <c r="K127" t="inlineStr">
        <is>
          <t>294252</t>
        </is>
      </c>
      <c r="L127" t="inlineStr">
        <is>
          <t>272</t>
        </is>
      </c>
      <c r="M127" t="n">
        <v>0</v>
      </c>
      <c r="N127">
        <f>126</f>
        <v/>
      </c>
      <c r="O127" t="inlineStr"/>
      <c r="P127" t="b">
        <v>0</v>
      </c>
      <c r="Q127" t="b">
        <v>0</v>
      </c>
      <c r="R127" t="n">
        <v>0</v>
      </c>
      <c r="S127" t="inlineStr">
        <is>
          <t>46</t>
        </is>
      </c>
      <c r="T127" t="n">
        <v>89.2</v>
      </c>
      <c r="U127" t="inlineStr">
        <is>
          <t>476</t>
        </is>
      </c>
      <c r="V127" t="n">
        <v>27</v>
      </c>
      <c r="W127" t="inlineStr">
        <is>
          <t>701+</t>
        </is>
      </c>
      <c r="X127" t="n">
        <v>7.4</v>
      </c>
      <c r="Y127" t="inlineStr">
        <is>
          <t>102</t>
        </is>
      </c>
      <c r="Z127" t="n">
        <v>69.90000000000001</v>
      </c>
      <c r="AA127" t="inlineStr">
        <is>
          <t>580</t>
        </is>
      </c>
      <c r="AB127" t="n">
        <v>19</v>
      </c>
      <c r="AC127" t="inlineStr">
        <is>
          <t>391</t>
        </is>
      </c>
      <c r="AD127" t="n">
        <v>35.1</v>
      </c>
      <c r="AE127" t="inlineStr">
        <is>
          <t>114</t>
        </is>
      </c>
      <c r="AF127" t="n">
        <v>93.09999999999999</v>
      </c>
      <c r="AG127" t="inlineStr">
        <is>
          <t>288</t>
        </is>
      </c>
      <c r="AH127" t="n">
        <v>69.09999999999999</v>
      </c>
      <c r="AI127">
        <f>535</f>
        <v/>
      </c>
      <c r="AJ127" t="n">
        <v>19.9</v>
      </c>
      <c r="AK127" t="inlineStr"/>
      <c r="AL127" t="inlineStr"/>
      <c r="AM127" t="inlineStr"/>
      <c r="AN127" t="inlineStr"/>
      <c r="AO127" t="inlineStr"/>
      <c r="AP127" t="inlineStr">
        <is>
          <t>{"Research &amp; Discovery": [{"indicator_id": "76", "indicator_name": "Academic Reputation", "rank": "46", "score": "89.2"}, {"indicator_id": "73", "indicator_name": "Citations per Faculty", "rank": "476", "score": "27"}], "Learning Experience": [{"indicator_id": "36", "indicator_name": "Faculty Student Ratio", "rank": "701+", "score": "7.4"}], "Employability": [{"indicator_id": "77", "indicator_name": "Employer Reputation", "rank": "102", "score": "69.9"}, {"indicator_id": "3819456", "indicator_name": "Employment Outcomes", "rank": "580", "score": "19"}], "Global Engagement": [{"indicator_id": "14", "indicator_name": "International Student Ratio", "rank": "391", "score": "35.1"}, {"indicator_id": "15", "indicator_name": "International Research Network", "rank": "114", "score": "93.1"}, {"indicator_id": "18", "indicator_name": "International Faculty Ratio", "rank": "288", "score": "69.1"}], "Sustainability": [{"indicator_id": "3897497", "indicator_name": "Sustainability Score", "rank": "=535", "score": "19.9"}]}</t>
        </is>
      </c>
      <c r="AQ1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8">
      <c r="A128" t="n">
        <v>127</v>
      </c>
      <c r="B128" t="n">
        <v>55</v>
      </c>
      <c r="C128" t="inlineStr">
        <is>
          <t>University College Dublin</t>
        </is>
      </c>
      <c r="D128" t="inlineStr">
        <is>
          <t>Dublin, Ireland</t>
        </is>
      </c>
      <c r="E128" t="inlineStr">
        <is>
          <t>Ireland</t>
        </is>
      </c>
      <c r="F128" t="inlineStr">
        <is>
          <t>Dublin</t>
        </is>
      </c>
      <c r="G128" t="inlineStr">
        <is>
          <t>Europe</t>
        </is>
      </c>
      <c r="H128" t="inlineStr">
        <is>
          <t>https://www.topuniversities.com/sites/default/files/university-college-dublin_166_medium.jpg</t>
        </is>
      </c>
      <c r="I128" t="inlineStr">
        <is>
          <t>/universities/university-college-dublin</t>
        </is>
      </c>
      <c r="J128" t="inlineStr">
        <is>
          <t>3995791</t>
        </is>
      </c>
      <c r="K128" t="inlineStr">
        <is>
          <t>294492</t>
        </is>
      </c>
      <c r="L128" t="inlineStr">
        <is>
          <t>166</t>
        </is>
      </c>
      <c r="M128" t="n">
        <v>0</v>
      </c>
      <c r="N128">
        <f>126</f>
        <v/>
      </c>
      <c r="O128" t="inlineStr"/>
      <c r="P128" t="b">
        <v>0</v>
      </c>
      <c r="Q128" t="b">
        <v>0</v>
      </c>
      <c r="R128" t="n">
        <v>0</v>
      </c>
      <c r="S128" t="inlineStr">
        <is>
          <t>158</t>
        </is>
      </c>
      <c r="T128" t="n">
        <v>51.4</v>
      </c>
      <c r="U128" t="inlineStr">
        <is>
          <t>298</t>
        </is>
      </c>
      <c r="V128" t="n">
        <v>46.4</v>
      </c>
      <c r="W128" t="inlineStr">
        <is>
          <t>701+</t>
        </is>
      </c>
      <c r="X128" t="n">
        <v>16.6</v>
      </c>
      <c r="Y128" t="inlineStr">
        <is>
          <t>210</t>
        </is>
      </c>
      <c r="Z128" t="n">
        <v>43.5</v>
      </c>
      <c r="AA128" t="inlineStr">
        <is>
          <t>77</t>
        </is>
      </c>
      <c r="AB128" t="n">
        <v>89.8</v>
      </c>
      <c r="AC128" t="inlineStr">
        <is>
          <t>188</t>
        </is>
      </c>
      <c r="AD128" t="n">
        <v>74.8</v>
      </c>
      <c r="AE128" t="inlineStr">
        <is>
          <t>212</t>
        </is>
      </c>
      <c r="AF128" t="n">
        <v>87.2</v>
      </c>
      <c r="AG128" t="inlineStr">
        <is>
          <t>105</t>
        </is>
      </c>
      <c r="AH128" t="n">
        <v>99.09999999999999</v>
      </c>
      <c r="AI128">
        <f>50</f>
        <v/>
      </c>
      <c r="AJ128" t="n">
        <v>95.59999999999999</v>
      </c>
      <c r="AK128" t="inlineStr"/>
      <c r="AL128" t="inlineStr"/>
      <c r="AM128" t="inlineStr"/>
      <c r="AN128" t="inlineStr"/>
      <c r="AO128" t="inlineStr"/>
      <c r="AP128" t="inlineStr">
        <is>
          <t>{"Research &amp; Discovery": [{"indicator_id": "76", "indicator_name": "Academic Reputation", "rank": "158", "score": "51.4"}, {"indicator_id": "73", "indicator_name": "Citations per Faculty", "rank": "298", "score": "46.4"}], "Learning Experience": [{"indicator_id": "36", "indicator_name": "Faculty Student Ratio", "rank": "701+", "score": "16.6"}], "Employability": [{"indicator_id": "77", "indicator_name": "Employer Reputation", "rank": "210", "score": "43.5"}, {"indicator_id": "3819456", "indicator_name": "Employment Outcomes", "rank": "77", "score": "89.8"}], "Global Engagement": [{"indicator_id": "14", "indicator_name": "International Student Ratio", "rank": "188", "score": "74.8"}, {"indicator_id": "15", "indicator_name": "International Research Network", "rank": "212", "score": "87.2"}, {"indicator_id": "18", "indicator_name": "International Faculty Ratio", "rank": "105", "score": "99.1"}], "Sustainability": [{"indicator_id": "3897497", "indicator_name": "Sustainability Score", "rank": "=50", "score": "95.6"}]}</t>
        </is>
      </c>
      <c r="AQ1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9">
      <c r="A129" t="n">
        <v>128</v>
      </c>
      <c r="B129" t="n">
        <v>54.8</v>
      </c>
      <c r="C129" t="inlineStr">
        <is>
          <t>Stockholm University</t>
        </is>
      </c>
      <c r="D129" t="inlineStr">
        <is>
          <t>Stockholm, Sweden</t>
        </is>
      </c>
      <c r="E129" t="inlineStr">
        <is>
          <t>Sweden</t>
        </is>
      </c>
      <c r="F129" t="inlineStr">
        <is>
          <t>Stockholm</t>
        </is>
      </c>
      <c r="G129" t="inlineStr">
        <is>
          <t>Europe</t>
        </is>
      </c>
      <c r="H129" t="inlineStr">
        <is>
          <t>https://www.topuniversities.com/sites/default/files/stockholm-university_577_medium.jpg</t>
        </is>
      </c>
      <c r="I129" t="inlineStr">
        <is>
          <t>/universities/stockholm-university</t>
        </is>
      </c>
      <c r="J129" t="inlineStr">
        <is>
          <t>3995788</t>
        </is>
      </c>
      <c r="K129" t="inlineStr">
        <is>
          <t>297278</t>
        </is>
      </c>
      <c r="L129" t="inlineStr">
        <is>
          <t>577</t>
        </is>
      </c>
      <c r="M129" t="n">
        <v>0</v>
      </c>
      <c r="N129" t="inlineStr">
        <is>
          <t>128</t>
        </is>
      </c>
      <c r="O129" t="inlineStr"/>
      <c r="P129" t="b">
        <v>0</v>
      </c>
      <c r="Q129" t="b">
        <v>0</v>
      </c>
      <c r="R129" t="n">
        <v>0</v>
      </c>
      <c r="S129" t="inlineStr">
        <is>
          <t>155</t>
        </is>
      </c>
      <c r="T129" t="n">
        <v>52.5</v>
      </c>
      <c r="U129" t="inlineStr">
        <is>
          <t>174</t>
        </is>
      </c>
      <c r="V129" t="n">
        <v>64.5</v>
      </c>
      <c r="W129" t="inlineStr">
        <is>
          <t>563</t>
        </is>
      </c>
      <c r="X129" t="n">
        <v>26.7</v>
      </c>
      <c r="Y129" t="inlineStr">
        <is>
          <t>436</t>
        </is>
      </c>
      <c r="Z129" t="n">
        <v>21</v>
      </c>
      <c r="AA129" t="inlineStr">
        <is>
          <t>94</t>
        </is>
      </c>
      <c r="AB129" t="n">
        <v>86.59999999999999</v>
      </c>
      <c r="AC129" t="inlineStr">
        <is>
          <t>122</t>
        </is>
      </c>
      <c r="AD129" t="n">
        <v>89.8</v>
      </c>
      <c r="AE129" t="inlineStr">
        <is>
          <t>65</t>
        </is>
      </c>
      <c r="AF129" t="n">
        <v>95.7</v>
      </c>
      <c r="AG129" t="inlineStr">
        <is>
          <t>235</t>
        </is>
      </c>
      <c r="AH129" t="n">
        <v>80.7</v>
      </c>
      <c r="AI129">
        <f>273</f>
        <v/>
      </c>
      <c r="AJ129" t="n">
        <v>58.7</v>
      </c>
      <c r="AK129" t="inlineStr"/>
      <c r="AL129" t="inlineStr"/>
      <c r="AM129" t="inlineStr"/>
      <c r="AN129" t="inlineStr"/>
      <c r="AO129" t="inlineStr"/>
      <c r="AP129" t="inlineStr">
        <is>
          <t>{"Research &amp; Discovery": [{"indicator_id": "76", "indicator_name": "Academic Reputation", "rank": "155", "score": "52.5"}, {"indicator_id": "73", "indicator_name": "Citations per Faculty", "rank": "174", "score": "64.5"}], "Learning Experience": [{"indicator_id": "36", "indicator_name": "Faculty Student Ratio", "rank": "563", "score": "26.7"}], "Employability": [{"indicator_id": "77", "indicator_name": "Employer Reputation", "rank": "436", "score": "21"}, {"indicator_id": "3819456", "indicator_name": "Employment Outcomes", "rank": "94", "score": "86.6"}], "Global Engagement": [{"indicator_id": "14", "indicator_name": "International Student Ratio", "rank": "122", "score": "89.8"}, {"indicator_id": "15", "indicator_name": "International Research Network", "rank": "65", "score": "95.7"}, {"indicator_id": "18", "indicator_name": "International Faculty Ratio", "rank": "235", "score": "80.7"}], "Sustainability": [{"indicator_id": "3897497", "indicator_name": "Sustainability Score", "rank": "=273", "score": "58.7"}]}</t>
        </is>
      </c>
      <c r="AQ1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0">
      <c r="A130" t="n">
        <v>129</v>
      </c>
      <c r="B130" t="n">
        <v>54.5</v>
      </c>
      <c r="C130" t="inlineStr">
        <is>
          <t>Newcastle University</t>
        </is>
      </c>
      <c r="D130" t="inlineStr">
        <is>
          <t>Newcastle upon Tyne, United Kingdom</t>
        </is>
      </c>
      <c r="E130" t="inlineStr">
        <is>
          <t>United Kingdom</t>
        </is>
      </c>
      <c r="F130" t="inlineStr">
        <is>
          <t>Newcastle upon Tyne</t>
        </is>
      </c>
      <c r="G130" t="inlineStr">
        <is>
          <t>Europe</t>
        </is>
      </c>
      <c r="H130" t="inlineStr">
        <is>
          <t>https://www.topuniversities.com/sites/default/files/newcastle-university_592560cf2aeae70239af4c45_medium.jpg</t>
        </is>
      </c>
      <c r="I130" t="inlineStr">
        <is>
          <t>/universities/newcastle-university</t>
        </is>
      </c>
      <c r="J130" t="inlineStr">
        <is>
          <t>3995797</t>
        </is>
      </c>
      <c r="K130" t="inlineStr">
        <is>
          <t>294781</t>
        </is>
      </c>
      <c r="L130" t="inlineStr">
        <is>
          <t>450</t>
        </is>
      </c>
      <c r="M130" t="n">
        <v>1</v>
      </c>
      <c r="N130" t="inlineStr">
        <is>
          <t>129</t>
        </is>
      </c>
      <c r="O130" t="inlineStr">
        <is>
          <t>6</t>
        </is>
      </c>
      <c r="P130" t="b">
        <v>0</v>
      </c>
      <c r="Q130" t="b">
        <v>0</v>
      </c>
      <c r="R130" t="n">
        <v>0</v>
      </c>
      <c r="S130" t="inlineStr">
        <is>
          <t>164</t>
        </is>
      </c>
      <c r="T130" t="n">
        <v>50</v>
      </c>
      <c r="U130" t="inlineStr">
        <is>
          <t>362</t>
        </is>
      </c>
      <c r="V130" t="n">
        <v>38.7</v>
      </c>
      <c r="W130" t="inlineStr">
        <is>
          <t>399</t>
        </is>
      </c>
      <c r="X130" t="n">
        <v>39.2</v>
      </c>
      <c r="Y130" t="inlineStr">
        <is>
          <t>137</t>
        </is>
      </c>
      <c r="Z130" t="n">
        <v>59.3</v>
      </c>
      <c r="AA130" t="inlineStr">
        <is>
          <t>403</t>
        </is>
      </c>
      <c r="AB130" t="n">
        <v>31.3</v>
      </c>
      <c r="AC130" t="inlineStr">
        <is>
          <t>217</t>
        </is>
      </c>
      <c r="AD130" t="n">
        <v>68.59999999999999</v>
      </c>
      <c r="AE130" t="inlineStr">
        <is>
          <t>42</t>
        </is>
      </c>
      <c r="AF130" t="n">
        <v>97.09999999999999</v>
      </c>
      <c r="AG130" t="inlineStr">
        <is>
          <t>193</t>
        </is>
      </c>
      <c r="AH130" t="n">
        <v>89.5</v>
      </c>
      <c r="AI130">
        <f>30</f>
        <v/>
      </c>
      <c r="AJ130" t="n">
        <v>97.09999999999999</v>
      </c>
      <c r="AK130" t="inlineStr"/>
      <c r="AL130" t="inlineStr"/>
      <c r="AM130" t="inlineStr"/>
      <c r="AN130" t="inlineStr"/>
      <c r="AO130" t="inlineStr"/>
      <c r="AP130" t="inlineStr">
        <is>
          <t>{"Research &amp; Discovery": [{"indicator_id": "76", "indicator_name": "Academic Reputation", "rank": "164", "score": "50"}, {"indicator_id": "73", "indicator_name": "Citations per Faculty", "rank": "362", "score": "38.7"}], "Learning Experience": [{"indicator_id": "36", "indicator_name": "Faculty Student Ratio", "rank": "399", "score": "39.2"}], "Employability": [{"indicator_id": "77", "indicator_name": "Employer Reputation", "rank": "137", "score": "59.3"}, {"indicator_id": "3819456", "indicator_name": "Employment Outcomes", "rank": "403", "score": "31.3"}], "Global Engagement": [{"indicator_id": "14", "indicator_name": "International Student Ratio", "rank": "217", "score": "68.6"}, {"indicator_id": "15", "indicator_name": "International Research Network", "rank": "42", "score": "97.1"}, {"indicator_id": "18", "indicator_name": "International Faculty Ratio", "rank": "193", "score": "89.5"}], "Sustainability": [{"indicator_id": "3897497", "indicator_name": "Sustainability Score", "rank": "=30", "score": "97.1"}]}</t>
        </is>
      </c>
      <c r="AQ1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1">
      <c r="A131" t="n">
        <v>130</v>
      </c>
      <c r="B131" t="n">
        <v>54.4</v>
      </c>
      <c r="C131" t="inlineStr">
        <is>
          <t>University of California, Davis</t>
        </is>
      </c>
      <c r="D131" t="inlineStr">
        <is>
          <t>Davis, United States</t>
        </is>
      </c>
      <c r="E131" t="inlineStr">
        <is>
          <t>United States</t>
        </is>
      </c>
      <c r="F131" t="inlineStr">
        <is>
          <t>Davis</t>
        </is>
      </c>
      <c r="G131" t="inlineStr">
        <is>
          <t>North America</t>
        </is>
      </c>
      <c r="H131" t="inlineStr">
        <is>
          <t>https://www.topuniversities.com/sites/default/files/university-of-california-davis_592560cf2aeae70239af4ad8_medium.jpg</t>
        </is>
      </c>
      <c r="I131" t="inlineStr">
        <is>
          <t>/universities/university-california-davis</t>
        </is>
      </c>
      <c r="J131" t="inlineStr">
        <is>
          <t>3995742</t>
        </is>
      </c>
      <c r="K131" t="inlineStr">
        <is>
          <t>294571</t>
        </is>
      </c>
      <c r="L131" t="inlineStr">
        <is>
          <t>85</t>
        </is>
      </c>
      <c r="M131" t="n">
        <v>0</v>
      </c>
      <c r="N131" t="inlineStr">
        <is>
          <t>130</t>
        </is>
      </c>
      <c r="O131" t="inlineStr"/>
      <c r="P131" t="b">
        <v>0</v>
      </c>
      <c r="Q131" t="b">
        <v>0</v>
      </c>
      <c r="R131" t="n">
        <v>0</v>
      </c>
      <c r="S131" t="inlineStr">
        <is>
          <t>109</t>
        </is>
      </c>
      <c r="T131" t="n">
        <v>63</v>
      </c>
      <c r="U131" t="inlineStr">
        <is>
          <t>246</t>
        </is>
      </c>
      <c r="V131" t="n">
        <v>52.5</v>
      </c>
      <c r="W131" t="inlineStr">
        <is>
          <t>617</t>
        </is>
      </c>
      <c r="X131" t="n">
        <v>23.5</v>
      </c>
      <c r="Y131" t="inlineStr">
        <is>
          <t>191</t>
        </is>
      </c>
      <c r="Z131" t="n">
        <v>48</v>
      </c>
      <c r="AA131" t="inlineStr">
        <is>
          <t>501</t>
        </is>
      </c>
      <c r="AB131" t="n">
        <v>22.8</v>
      </c>
      <c r="AC131" t="inlineStr">
        <is>
          <t>286</t>
        </is>
      </c>
      <c r="AD131" t="n">
        <v>51.3</v>
      </c>
      <c r="AE131" t="inlineStr">
        <is>
          <t>163</t>
        </is>
      </c>
      <c r="AF131" t="n">
        <v>90.59999999999999</v>
      </c>
      <c r="AG131" t="inlineStr">
        <is>
          <t>275</t>
        </is>
      </c>
      <c r="AH131" t="n">
        <v>72.7</v>
      </c>
      <c r="AI131">
        <f>178</f>
        <v/>
      </c>
      <c r="AJ131" t="n">
        <v>76.09999999999999</v>
      </c>
      <c r="AK131" t="inlineStr"/>
      <c r="AL131" t="inlineStr"/>
      <c r="AM131" t="inlineStr"/>
      <c r="AN131" t="inlineStr"/>
      <c r="AO131" t="inlineStr"/>
      <c r="AP131" t="inlineStr">
        <is>
          <t>{"Research &amp; Discovery": [{"indicator_id": "76", "indicator_name": "Academic Reputation", "rank": "109", "score": "63"}, {"indicator_id": "73", "indicator_name": "Citations per Faculty", "rank": "246", "score": "52.5"}], "Learning Experience": [{"indicator_id": "36", "indicator_name": "Faculty Student Ratio", "rank": "617", "score": "23.5"}], "Employability": [{"indicator_id": "77", "indicator_name": "Employer Reputation", "rank": "191", "score": "48"}, {"indicator_id": "3819456", "indicator_name": "Employment Outcomes", "rank": "501", "score": "22.8"}], "Global Engagement": [{"indicator_id": "14", "indicator_name": "International Student Ratio", "rank": "286", "score": "51.3"}, {"indicator_id": "15", "indicator_name": "International Research Network", "rank": "163", "score": "90.6"}, {"indicator_id": "18", "indicator_name": "International Faculty Ratio", "rank": "275", "score": "72.7"}], "Sustainability": [{"indicator_id": "3897497", "indicator_name": "Sustainability Score", "rank": "=178", "score": "76.1"}]}</t>
        </is>
      </c>
      <c r="AQ1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2">
      <c r="A132" t="n">
        <v>131</v>
      </c>
      <c r="B132" t="n">
        <v>54.3</v>
      </c>
      <c r="C132" t="inlineStr">
        <is>
          <t>University of Basel</t>
        </is>
      </c>
      <c r="D132" t="inlineStr">
        <is>
          <t>Basel, Switzerland</t>
        </is>
      </c>
      <c r="E132" t="inlineStr">
        <is>
          <t>Switzerland</t>
        </is>
      </c>
      <c r="F132" t="inlineStr">
        <is>
          <t>Basel</t>
        </is>
      </c>
      <c r="G132" t="inlineStr">
        <is>
          <t>Europe</t>
        </is>
      </c>
      <c r="H132" t="inlineStr">
        <is>
          <t>https://www.topuniversities.com/sites/default/files/university-of-basel_46_medium.jpg</t>
        </is>
      </c>
      <c r="I132" t="inlineStr">
        <is>
          <t>/universities/university-basel</t>
        </is>
      </c>
      <c r="J132" t="inlineStr">
        <is>
          <t>3995964</t>
        </is>
      </c>
      <c r="K132" t="inlineStr">
        <is>
          <t>294610</t>
        </is>
      </c>
      <c r="L132" t="inlineStr">
        <is>
          <t>46</t>
        </is>
      </c>
      <c r="M132" t="n">
        <v>0</v>
      </c>
      <c r="N132" t="inlineStr">
        <is>
          <t>131</t>
        </is>
      </c>
      <c r="O132" t="inlineStr"/>
      <c r="P132" t="b">
        <v>0</v>
      </c>
      <c r="Q132" t="b">
        <v>0</v>
      </c>
      <c r="R132" t="n">
        <v>0</v>
      </c>
      <c r="S132" t="inlineStr">
        <is>
          <t>331</t>
        </is>
      </c>
      <c r="T132" t="n">
        <v>26.6</v>
      </c>
      <c r="U132" t="inlineStr">
        <is>
          <t>53</t>
        </is>
      </c>
      <c r="V132" t="n">
        <v>94.5</v>
      </c>
      <c r="W132" t="inlineStr">
        <is>
          <t>232</t>
        </is>
      </c>
      <c r="X132" t="n">
        <v>61.4</v>
      </c>
      <c r="Y132" t="inlineStr">
        <is>
          <t>601+</t>
        </is>
      </c>
      <c r="Z132" t="n">
        <v>13.5</v>
      </c>
      <c r="AA132" t="inlineStr">
        <is>
          <t>160</t>
        </is>
      </c>
      <c r="AB132" t="n">
        <v>69.90000000000001</v>
      </c>
      <c r="AC132" t="inlineStr">
        <is>
          <t>147</t>
        </is>
      </c>
      <c r="AD132" t="n">
        <v>85.8</v>
      </c>
      <c r="AE132" t="inlineStr">
        <is>
          <t>176</t>
        </is>
      </c>
      <c r="AF132" t="n">
        <v>89.40000000000001</v>
      </c>
      <c r="AG132" t="inlineStr">
        <is>
          <t>44</t>
        </is>
      </c>
      <c r="AH132" t="n">
        <v>100</v>
      </c>
      <c r="AI132">
        <f>343</f>
        <v/>
      </c>
      <c r="AJ132" t="n">
        <v>44.6</v>
      </c>
      <c r="AK132" t="inlineStr"/>
      <c r="AL132" t="inlineStr"/>
      <c r="AM132" t="inlineStr"/>
      <c r="AN132" t="inlineStr"/>
      <c r="AO132" t="inlineStr"/>
      <c r="AP132" t="inlineStr">
        <is>
          <t>{"Research &amp; Discovery": [{"indicator_id": "76", "indicator_name": "Academic Reputation", "rank": "331", "score": "26.6"}, {"indicator_id": "73", "indicator_name": "Citations per Faculty", "rank": "53", "score": "94.5"}], "Learning Experience": [{"indicator_id": "36", "indicator_name": "Faculty Student Ratio", "rank": "232", "score": "61.4"}], "Employability": [{"indicator_id": "77", "indicator_name": "Employer Reputation", "rank": "601+", "score": "13.5"}, {"indicator_id": "3819456", "indicator_name": "Employment Outcomes", "rank": "160", "score": "69.9"}], "Global Engagement": [{"indicator_id": "14", "indicator_name": "International Student Ratio", "rank": "147", "score": "85.8"}, {"indicator_id": "15", "indicator_name": "International Research Network", "rank": "176", "score": "89.4"}, {"indicator_id": "18", "indicator_name": "International Faculty Ratio", "rank": "44", "score": "100"}], "Sustainability": [{"indicator_id": "3897497", "indicator_name": "Sustainability Score", "rank": "=343", "score": "44.6"}]}</t>
        </is>
      </c>
      <c r="AQ1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3">
      <c r="A133" t="n">
        <v>132</v>
      </c>
      <c r="B133" t="n">
        <v>54.2</v>
      </c>
      <c r="C133" t="inlineStr">
        <is>
          <t>Sapienza University of Rome</t>
        </is>
      </c>
      <c r="D133" t="inlineStr">
        <is>
          <t>Rome, Italy</t>
        </is>
      </c>
      <c r="E133" t="inlineStr">
        <is>
          <t>Italy</t>
        </is>
      </c>
      <c r="F133" t="inlineStr">
        <is>
          <t>Rome</t>
        </is>
      </c>
      <c r="G133" t="inlineStr">
        <is>
          <t>Europe</t>
        </is>
      </c>
      <c r="H133" t="inlineStr">
        <is>
          <t>https://www.topuniversities.com/sites/default/files/sapienza-university-of-rome_592560cf2aeae70239af4c97_medium.jpg</t>
        </is>
      </c>
      <c r="I133" t="inlineStr">
        <is>
          <t>/universities/sapienza-university-rome</t>
        </is>
      </c>
      <c r="J133" t="inlineStr">
        <is>
          <t>3995703</t>
        </is>
      </c>
      <c r="K133" t="inlineStr">
        <is>
          <t>297489</t>
        </is>
      </c>
      <c r="L133" t="inlineStr">
        <is>
          <t>532</t>
        </is>
      </c>
      <c r="M133" t="n">
        <v>1</v>
      </c>
      <c r="N133" t="inlineStr">
        <is>
          <t>132</t>
        </is>
      </c>
      <c r="O133" t="inlineStr"/>
      <c r="P133" t="b">
        <v>0</v>
      </c>
      <c r="Q133" t="b">
        <v>0</v>
      </c>
      <c r="R133" t="n">
        <v>0</v>
      </c>
      <c r="S133" t="inlineStr">
        <is>
          <t>70</t>
        </is>
      </c>
      <c r="T133" t="n">
        <v>80.7</v>
      </c>
      <c r="U133" t="inlineStr">
        <is>
          <t>305</t>
        </is>
      </c>
      <c r="V133" t="n">
        <v>45.3</v>
      </c>
      <c r="W133" t="inlineStr">
        <is>
          <t>701+</t>
        </is>
      </c>
      <c r="X133" t="n">
        <v>5</v>
      </c>
      <c r="Y133" t="inlineStr">
        <is>
          <t>189</t>
        </is>
      </c>
      <c r="Z133" t="n">
        <v>48.5</v>
      </c>
      <c r="AA133" t="inlineStr">
        <is>
          <t>87</t>
        </is>
      </c>
      <c r="AB133" t="n">
        <v>88</v>
      </c>
      <c r="AC133" t="inlineStr">
        <is>
          <t>701+</t>
        </is>
      </c>
      <c r="AD133" t="n">
        <v>8</v>
      </c>
      <c r="AE133" t="inlineStr">
        <is>
          <t>41</t>
        </is>
      </c>
      <c r="AF133" t="n">
        <v>97.09999999999999</v>
      </c>
      <c r="AG133" t="inlineStr">
        <is>
          <t>701+</t>
        </is>
      </c>
      <c r="AH133" t="n">
        <v>3.1</v>
      </c>
      <c r="AI133">
        <f>205</f>
        <v/>
      </c>
      <c r="AJ133" t="n">
        <v>72.3</v>
      </c>
      <c r="AK133" t="inlineStr"/>
      <c r="AL133" t="inlineStr"/>
      <c r="AM133" t="inlineStr"/>
      <c r="AN133" t="inlineStr"/>
      <c r="AO133" t="inlineStr"/>
      <c r="AP133" t="inlineStr">
        <is>
          <t>{"Research &amp; Discovery": [{"indicator_id": "76", "indicator_name": "Academic Reputation", "rank": "70", "score": "80.7"}, {"indicator_id": "73", "indicator_name": "Citations per Faculty", "rank": "305", "score": "45.3"}], "Learning Experience": [{"indicator_id": "36", "indicator_name": "Faculty Student Ratio", "rank": "701+", "score": "5"}], "Employability": [{"indicator_id": "77", "indicator_name": "Employer Reputation", "rank": "189", "score": "48.5"}, {"indicator_id": "3819456", "indicator_name": "Employment Outcomes", "rank": "87", "score": "88"}], "Global Engagement": [{"indicator_id": "14", "indicator_name": "International Student Ratio", "rank": "701+", "score": "8"}, {"indicator_id": "15", "indicator_name": "International Research Network", "rank": "41", "score": "97.1"}, {"indicator_id": "18", "indicator_name": "International Faculty Ratio", "rank": "701+", "score": "3.1"}], "Sustainability": [{"indicator_id": "3897497", "indicator_name": "Sustainability Score", "rank": "=205", "score": "72.3"}]}</t>
        </is>
      </c>
      <c r="AQ1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4">
      <c r="A134" t="n">
        <v>133</v>
      </c>
      <c r="B134" t="n">
        <v>54.1</v>
      </c>
      <c r="C134" t="inlineStr">
        <is>
          <t>Alma Mater Studiorum - Università di Bologna</t>
        </is>
      </c>
      <c r="D134" t="inlineStr">
        <is>
          <t>Bologna, Italy</t>
        </is>
      </c>
      <c r="E134" t="inlineStr">
        <is>
          <t>Italy</t>
        </is>
      </c>
      <c r="F134" t="inlineStr">
        <is>
          <t>Bologna</t>
        </is>
      </c>
      <c r="G134" t="inlineStr">
        <is>
          <t>Europe</t>
        </is>
      </c>
      <c r="H134" t="inlineStr">
        <is>
          <t>https://www.topuniversities.com/sites/default/files/240304015357pm262606Unibo-200X200-90x90.jpg</t>
        </is>
      </c>
      <c r="I134" t="inlineStr">
        <is>
          <t>/universities/alma-mater-studiorum-universita-di-bologna</t>
        </is>
      </c>
      <c r="J134" t="inlineStr">
        <is>
          <t>3995702</t>
        </is>
      </c>
      <c r="K134" t="inlineStr">
        <is>
          <t>294595</t>
        </is>
      </c>
      <c r="L134" t="inlineStr">
        <is>
          <t>61</t>
        </is>
      </c>
      <c r="M134" t="n">
        <v>1</v>
      </c>
      <c r="N134">
        <f>133</f>
        <v/>
      </c>
      <c r="O134" t="inlineStr"/>
      <c r="P134" t="b">
        <v>0</v>
      </c>
      <c r="Q134" t="b">
        <v>0</v>
      </c>
      <c r="R134" t="n">
        <v>0</v>
      </c>
      <c r="S134" t="inlineStr">
        <is>
          <t>69</t>
        </is>
      </c>
      <c r="T134" t="n">
        <v>80.8</v>
      </c>
      <c r="U134" t="inlineStr">
        <is>
          <t>296</t>
        </is>
      </c>
      <c r="V134" t="n">
        <v>46.6</v>
      </c>
      <c r="W134" t="inlineStr">
        <is>
          <t>701+</t>
        </is>
      </c>
      <c r="X134" t="n">
        <v>3.7</v>
      </c>
      <c r="Y134" t="inlineStr">
        <is>
          <t>194</t>
        </is>
      </c>
      <c r="Z134" t="n">
        <v>47.8</v>
      </c>
      <c r="AA134" t="inlineStr">
        <is>
          <t>232</t>
        </is>
      </c>
      <c r="AB134" t="n">
        <v>53.8</v>
      </c>
      <c r="AC134" t="inlineStr">
        <is>
          <t>672</t>
        </is>
      </c>
      <c r="AD134" t="n">
        <v>12.3</v>
      </c>
      <c r="AE134" t="inlineStr">
        <is>
          <t>56</t>
        </is>
      </c>
      <c r="AF134" t="n">
        <v>96</v>
      </c>
      <c r="AG134" t="inlineStr">
        <is>
          <t>672</t>
        </is>
      </c>
      <c r="AH134" t="n">
        <v>14.5</v>
      </c>
      <c r="AI134" t="inlineStr">
        <is>
          <t>108</t>
        </is>
      </c>
      <c r="AJ134" t="n">
        <v>88.40000000000001</v>
      </c>
      <c r="AK134" t="inlineStr"/>
      <c r="AL134" t="inlineStr"/>
      <c r="AM134" t="inlineStr"/>
      <c r="AN134" t="inlineStr"/>
      <c r="AO134" t="inlineStr"/>
      <c r="AP134" t="inlineStr">
        <is>
          <t>{"Research &amp; Discovery": [{"indicator_id": "76", "indicator_name": "Academic Reputation", "rank": "69", "score": "80.8"}, {"indicator_id": "73", "indicator_name": "Citations per Faculty", "rank": "296", "score": "46.6"}], "Learning Experience": [{"indicator_id": "36", "indicator_name": "Faculty Student Ratio", "rank": "701+", "score": "3.7"}], "Employability": [{"indicator_id": "77", "indicator_name": "Employer Reputation", "rank": "194", "score": "47.8"}, {"indicator_id": "3819456", "indicator_name": "Employment Outcomes", "rank": "232", "score": "53.8"}], "Global Engagement": [{"indicator_id": "14", "indicator_name": "International Student Ratio", "rank": "672", "score": "12.3"}, {"indicator_id": "15", "indicator_name": "International Research Network", "rank": "56", "score": "96"}, {"indicator_id": "18", "indicator_name": "International Faculty Ratio", "rank": "672", "score": "14.5"}], "Sustainability": [{"indicator_id": "3897497", "indicator_name": "Sustainability Score", "rank": "108", "score": "88.4"}]}</t>
        </is>
      </c>
      <c r="AQ1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5">
      <c r="A135" t="n">
        <v>134</v>
      </c>
      <c r="B135" t="n">
        <v>54.1</v>
      </c>
      <c r="C135" t="inlineStr">
        <is>
          <t>Macquarie University (Sydney, Australia)</t>
        </is>
      </c>
      <c r="D135" t="inlineStr">
        <is>
          <t>Sydney, Australia</t>
        </is>
      </c>
      <c r="E135" t="inlineStr">
        <is>
          <t>Australia</t>
        </is>
      </c>
      <c r="F135" t="inlineStr">
        <is>
          <t>Sydney</t>
        </is>
      </c>
      <c r="G135" t="inlineStr">
        <is>
          <t>Oceania</t>
        </is>
      </c>
      <c r="H135" t="inlineStr">
        <is>
          <t>https://www.topuniversities.com/sites/default/files/macquarie-university_378_medium.jpg</t>
        </is>
      </c>
      <c r="I135" t="inlineStr">
        <is>
          <t>/universities/macquarie-university-sydney-australia</t>
        </is>
      </c>
      <c r="J135" t="inlineStr">
        <is>
          <t>3995895</t>
        </is>
      </c>
      <c r="K135" t="inlineStr">
        <is>
          <t>293982</t>
        </is>
      </c>
      <c r="L135" t="inlineStr">
        <is>
          <t>378</t>
        </is>
      </c>
      <c r="M135" t="n">
        <v>1</v>
      </c>
      <c r="N135">
        <f>133</f>
        <v/>
      </c>
      <c r="O135" t="inlineStr"/>
      <c r="P135" t="b">
        <v>0</v>
      </c>
      <c r="Q135" t="b">
        <v>0</v>
      </c>
      <c r="R135" t="n">
        <v>0</v>
      </c>
      <c r="S135" t="inlineStr">
        <is>
          <t>262</t>
        </is>
      </c>
      <c r="T135" t="n">
        <v>33.4</v>
      </c>
      <c r="U135" t="inlineStr">
        <is>
          <t>111</t>
        </is>
      </c>
      <c r="V135" t="n">
        <v>79.59999999999999</v>
      </c>
      <c r="W135" t="inlineStr">
        <is>
          <t>701+</t>
        </is>
      </c>
      <c r="X135" t="n">
        <v>9.1</v>
      </c>
      <c r="Y135" t="inlineStr">
        <is>
          <t>241</t>
        </is>
      </c>
      <c r="Z135" t="n">
        <v>39.2</v>
      </c>
      <c r="AA135" t="inlineStr">
        <is>
          <t>231</t>
        </is>
      </c>
      <c r="AB135" t="n">
        <v>54.1</v>
      </c>
      <c r="AC135" t="inlineStr">
        <is>
          <t>112</t>
        </is>
      </c>
      <c r="AD135" t="n">
        <v>91.59999999999999</v>
      </c>
      <c r="AE135" t="inlineStr">
        <is>
          <t>157</t>
        </is>
      </c>
      <c r="AF135" t="n">
        <v>90.90000000000001</v>
      </c>
      <c r="AG135" t="inlineStr">
        <is>
          <t>88</t>
        </is>
      </c>
      <c r="AH135" t="n">
        <v>99.90000000000001</v>
      </c>
      <c r="AI135" t="inlineStr">
        <is>
          <t>57</t>
        </is>
      </c>
      <c r="AJ135" t="n">
        <v>95</v>
      </c>
      <c r="AK135" t="inlineStr"/>
      <c r="AL135" t="inlineStr"/>
      <c r="AM135" t="inlineStr"/>
      <c r="AN135" t="inlineStr"/>
      <c r="AO135" t="inlineStr"/>
      <c r="AP135" t="inlineStr">
        <is>
          <t>{"Research &amp; Discovery": [{"indicator_id": "76", "indicator_name": "Academic Reputation", "rank": "262", "score": "33.4"}, {"indicator_id": "73", "indicator_name": "Citations per Faculty", "rank": "111", "score": "79.6"}], "Learning Experience": [{"indicator_id": "36", "indicator_name": "Faculty Student Ratio", "rank": "701+", "score": "9.1"}], "Employability": [{"indicator_id": "77", "indicator_name": "Employer Reputation", "rank": "241", "score": "39.2"}, {"indicator_id": "3819456", "indicator_name": "Employment Outcomes", "rank": "231", "score": "54.1"}], "Global Engagement": [{"indicator_id": "14", "indicator_name": "International Student Ratio", "rank": "112", "score": "91.6"}, {"indicator_id": "15", "indicator_name": "International Research Network", "rank": "157", "score": "90.9"}, {"indicator_id": "18", "indicator_name": "International Faculty Ratio", "rank": "88", "score": "99.9"}], "Sustainability": [{"indicator_id": "3897497", "indicator_name": "Sustainability Score", "rank": "57", "score": "95"}]}</t>
        </is>
      </c>
      <c r="AQ1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6">
      <c r="A136" t="n">
        <v>135</v>
      </c>
      <c r="B136" t="n">
        <v>54.1</v>
      </c>
      <c r="C136" t="inlineStr">
        <is>
          <t>University of Science and Technology of China</t>
        </is>
      </c>
      <c r="D136" t="inlineStr">
        <is>
          <t>Hefei, China (Mainland)</t>
        </is>
      </c>
      <c r="E136" t="inlineStr">
        <is>
          <t>China (Mainland)</t>
        </is>
      </c>
      <c r="F136" t="inlineStr">
        <is>
          <t>Hefei</t>
        </is>
      </c>
      <c r="G136" t="inlineStr">
        <is>
          <t>Asia</t>
        </is>
      </c>
      <c r="H136" t="inlineStr">
        <is>
          <t>https://www.topuniversities.com/sites/default/files/university-of-science-and-technology-of-china_122_medium.jpg</t>
        </is>
      </c>
      <c r="I136" t="inlineStr">
        <is>
          <t>/universities/university-science-technology-china</t>
        </is>
      </c>
      <c r="J136" t="inlineStr">
        <is>
          <t>3995795</t>
        </is>
      </c>
      <c r="K136" t="inlineStr">
        <is>
          <t>294534</t>
        </is>
      </c>
      <c r="L136" t="inlineStr">
        <is>
          <t>122</t>
        </is>
      </c>
      <c r="M136" t="n">
        <v>1</v>
      </c>
      <c r="N136">
        <f>133</f>
        <v/>
      </c>
      <c r="O136" t="inlineStr"/>
      <c r="P136" t="b">
        <v>0</v>
      </c>
      <c r="Q136" t="b">
        <v>0</v>
      </c>
      <c r="R136" t="n">
        <v>0</v>
      </c>
      <c r="S136" t="inlineStr">
        <is>
          <t>162</t>
        </is>
      </c>
      <c r="T136" t="n">
        <v>50</v>
      </c>
      <c r="U136" t="inlineStr">
        <is>
          <t>38</t>
        </is>
      </c>
      <c r="V136" t="n">
        <v>97.7</v>
      </c>
      <c r="W136" t="inlineStr">
        <is>
          <t>63</t>
        </is>
      </c>
      <c r="X136" t="n">
        <v>94.7</v>
      </c>
      <c r="Y136" t="inlineStr">
        <is>
          <t>402</t>
        </is>
      </c>
      <c r="Z136" t="n">
        <v>23.7</v>
      </c>
      <c r="AA136" t="inlineStr">
        <is>
          <t>395</t>
        </is>
      </c>
      <c r="AB136" t="n">
        <v>31.9</v>
      </c>
      <c r="AC136" t="inlineStr">
        <is>
          <t>701+</t>
        </is>
      </c>
      <c r="AD136" t="n">
        <v>5.1</v>
      </c>
      <c r="AE136" t="inlineStr">
        <is>
          <t>393</t>
        </is>
      </c>
      <c r="AF136" t="n">
        <v>75.7</v>
      </c>
      <c r="AG136" t="inlineStr">
        <is>
          <t>701+</t>
        </is>
      </c>
      <c r="AH136" t="n">
        <v>11.6</v>
      </c>
      <c r="AI136" t="inlineStr">
        <is>
          <t>622</t>
        </is>
      </c>
      <c r="AJ136" t="n">
        <v>11.9</v>
      </c>
      <c r="AK136" t="inlineStr"/>
      <c r="AL136" t="inlineStr"/>
      <c r="AM136" t="inlineStr"/>
      <c r="AN136" t="inlineStr"/>
      <c r="AO136" t="inlineStr"/>
      <c r="AP136" t="inlineStr">
        <is>
          <t>{"Research &amp; Discovery": [{"indicator_id": "76", "indicator_name": "Academic Reputation", "rank": "162", "score": "50"}, {"indicator_id": "73", "indicator_name": "Citations per Faculty", "rank": "38", "score": "97.7"}], "Learning Experience": [{"indicator_id": "36", "indicator_name": "Faculty Student Ratio", "rank": "63", "score": "94.7"}], "Employability": [{"indicator_id": "77", "indicator_name": "Employer Reputation", "rank": "402", "score": "23.7"}, {"indicator_id": "3819456", "indicator_name": "Employment Outcomes", "rank": "395", "score": "31.9"}], "Global Engagement": [{"indicator_id": "14", "indicator_name": "International Student Ratio", "rank": "701+", "score": "5.1"}, {"indicator_id": "15", "indicator_name": "International Research Network", "rank": "393", "score": "75.7"}, {"indicator_id": "18", "indicator_name": "International Faculty Ratio", "rank": "701+", "score": "11.6"}], "Sustainability": [{"indicator_id": "3897497", "indicator_name": "Sustainability Score", "rank": "622", "score": "11.9"}]}</t>
        </is>
      </c>
      <c r="AQ1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7">
      <c r="A137" t="n">
        <v>136</v>
      </c>
      <c r="B137" t="n">
        <v>54</v>
      </c>
      <c r="C137" t="inlineStr">
        <is>
          <t>Eindhoven University of Technology</t>
        </is>
      </c>
      <c r="D137" t="inlineStr">
        <is>
          <t>Eindhoven, Netherlands</t>
        </is>
      </c>
      <c r="E137" t="inlineStr">
        <is>
          <t>Netherlands</t>
        </is>
      </c>
      <c r="F137" t="inlineStr">
        <is>
          <t>Eindhoven</t>
        </is>
      </c>
      <c r="G137" t="inlineStr">
        <is>
          <t>Europe</t>
        </is>
      </c>
      <c r="H137" t="inlineStr">
        <is>
          <t>https://www.topuniversities.com/sites/default/files/eindhoven-university-of-technology_592560cf2aeae70239af4b3c_medium.jpg</t>
        </is>
      </c>
      <c r="I137" t="inlineStr">
        <is>
          <t>/universities/eindhoven-university-technology</t>
        </is>
      </c>
      <c r="J137" t="inlineStr">
        <is>
          <t>3995939</t>
        </is>
      </c>
      <c r="K137" t="inlineStr">
        <is>
          <t>294476</t>
        </is>
      </c>
      <c r="L137" t="inlineStr">
        <is>
          <t>182</t>
        </is>
      </c>
      <c r="M137" t="n">
        <v>1</v>
      </c>
      <c r="N137" t="inlineStr">
        <is>
          <t>136</t>
        </is>
      </c>
      <c r="O137" t="inlineStr"/>
      <c r="P137" t="b">
        <v>0</v>
      </c>
      <c r="Q137" t="b">
        <v>0</v>
      </c>
      <c r="R137" t="n">
        <v>0</v>
      </c>
      <c r="S137" t="inlineStr">
        <is>
          <t>306</t>
        </is>
      </c>
      <c r="T137" t="n">
        <v>28.7</v>
      </c>
      <c r="U137" t="inlineStr">
        <is>
          <t>114</t>
        </is>
      </c>
      <c r="V137" t="n">
        <v>79.3</v>
      </c>
      <c r="W137" t="inlineStr">
        <is>
          <t>442</t>
        </is>
      </c>
      <c r="X137" t="n">
        <v>35.7</v>
      </c>
      <c r="Y137" t="inlineStr">
        <is>
          <t>96</t>
        </is>
      </c>
      <c r="Z137" t="n">
        <v>72.09999999999999</v>
      </c>
      <c r="AA137" t="inlineStr">
        <is>
          <t>468</t>
        </is>
      </c>
      <c r="AB137" t="n">
        <v>24.2</v>
      </c>
      <c r="AC137" t="inlineStr">
        <is>
          <t>164</t>
        </is>
      </c>
      <c r="AD137" t="n">
        <v>82.7</v>
      </c>
      <c r="AE137" t="inlineStr">
        <is>
          <t>472</t>
        </is>
      </c>
      <c r="AF137" t="n">
        <v>70.8</v>
      </c>
      <c r="AG137" t="inlineStr">
        <is>
          <t>75</t>
        </is>
      </c>
      <c r="AH137" t="n">
        <v>100</v>
      </c>
      <c r="AI137">
        <f>445</f>
        <v/>
      </c>
      <c r="AJ137" t="n">
        <v>29.8</v>
      </c>
      <c r="AK137" t="inlineStr"/>
      <c r="AL137" t="inlineStr"/>
      <c r="AM137" t="inlineStr"/>
      <c r="AN137" t="inlineStr"/>
      <c r="AO137" t="inlineStr"/>
      <c r="AP137" t="inlineStr">
        <is>
          <t>{"Research &amp; Discovery": [{"indicator_id": "76", "indicator_name": "Academic Reputation", "rank": "306", "score": "28.7"}, {"indicator_id": "73", "indicator_name": "Citations per Faculty", "rank": "114", "score": "79.3"}], "Learning Experience": [{"indicator_id": "36", "indicator_name": "Faculty Student Ratio", "rank": "442", "score": "35.7"}], "Employability": [{"indicator_id": "77", "indicator_name": "Employer Reputation", "rank": "96", "score": "72.1"}, {"indicator_id": "3819456", "indicator_name": "Employment Outcomes", "rank": "468", "score": "24.2"}], "Global Engagement": [{"indicator_id": "14", "indicator_name": "International Student Ratio", "rank": "164", "score": "82.7"}, {"indicator_id": "15", "indicator_name": "International Research Network", "rank": "472", "score": "70.8"}, {"indicator_id": "18", "indicator_name": "International Faculty Ratio", "rank": "75", "score": "100"}], "Sustainability": [{"indicator_id": "3897497", "indicator_name": "Sustainability Score", "rank": "=445", "score": "29.8"}]}</t>
        </is>
      </c>
      <c r="AQ1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8">
      <c r="A138" t="n">
        <v>137</v>
      </c>
      <c r="B138" t="n">
        <v>53.9</v>
      </c>
      <c r="C138" t="inlineStr">
        <is>
          <t>University of Vienna</t>
        </is>
      </c>
      <c r="D138" t="inlineStr">
        <is>
          <t>Vienna, Austria</t>
        </is>
      </c>
      <c r="E138" t="inlineStr">
        <is>
          <t>Austria</t>
        </is>
      </c>
      <c r="F138" t="inlineStr">
        <is>
          <t>Vienna</t>
        </is>
      </c>
      <c r="G138" t="inlineStr">
        <is>
          <t>Europe</t>
        </is>
      </c>
      <c r="H138" t="inlineStr">
        <is>
          <t>https://www.topuniversities.com/sites/default/files/university-of-vienna_652_medium.jpg</t>
        </is>
      </c>
      <c r="I138" t="inlineStr">
        <is>
          <t>/universities/university-vienna</t>
        </is>
      </c>
      <c r="J138" t="inlineStr">
        <is>
          <t>3995722</t>
        </is>
      </c>
      <c r="K138" t="inlineStr">
        <is>
          <t>297209</t>
        </is>
      </c>
      <c r="L138" t="inlineStr">
        <is>
          <t>652</t>
        </is>
      </c>
      <c r="M138" t="n">
        <v>0</v>
      </c>
      <c r="N138" t="inlineStr">
        <is>
          <t>137</t>
        </is>
      </c>
      <c r="O138" t="inlineStr"/>
      <c r="P138" t="b">
        <v>0</v>
      </c>
      <c r="Q138" t="b">
        <v>0</v>
      </c>
      <c r="R138" t="n">
        <v>0</v>
      </c>
      <c r="S138" t="inlineStr">
        <is>
          <t>89</t>
        </is>
      </c>
      <c r="T138" t="n">
        <v>70.90000000000001</v>
      </c>
      <c r="U138" t="inlineStr">
        <is>
          <t>667</t>
        </is>
      </c>
      <c r="V138" t="n">
        <v>13</v>
      </c>
      <c r="W138" t="inlineStr">
        <is>
          <t>619</t>
        </is>
      </c>
      <c r="X138" t="n">
        <v>23.2</v>
      </c>
      <c r="Y138" t="inlineStr">
        <is>
          <t>235</t>
        </is>
      </c>
      <c r="Z138" t="n">
        <v>40.4</v>
      </c>
      <c r="AA138" t="inlineStr">
        <is>
          <t>78</t>
        </is>
      </c>
      <c r="AB138" t="n">
        <v>89.7</v>
      </c>
      <c r="AC138" t="inlineStr">
        <is>
          <t>109</t>
        </is>
      </c>
      <c r="AD138" t="n">
        <v>92</v>
      </c>
      <c r="AE138" t="inlineStr">
        <is>
          <t>57</t>
        </is>
      </c>
      <c r="AF138" t="n">
        <v>96</v>
      </c>
      <c r="AG138" t="inlineStr">
        <is>
          <t>70</t>
        </is>
      </c>
      <c r="AH138" t="n">
        <v>100</v>
      </c>
      <c r="AI138" t="inlineStr">
        <is>
          <t>265</t>
        </is>
      </c>
      <c r="AJ138" t="n">
        <v>60.9</v>
      </c>
      <c r="AK138" t="inlineStr"/>
      <c r="AL138" t="inlineStr"/>
      <c r="AM138" t="inlineStr"/>
      <c r="AN138" t="inlineStr"/>
      <c r="AO138" t="inlineStr"/>
      <c r="AP138" t="inlineStr">
        <is>
          <t>{"Research &amp; Discovery": [{"indicator_id": "76", "indicator_name": "Academic Reputation", "rank": "89", "score": "70.9"}, {"indicator_id": "73", "indicator_name": "Citations per Faculty", "rank": "667", "score": "13"}], "Learning Experience": [{"indicator_id": "36", "indicator_name": "Faculty Student Ratio", "rank": "619", "score": "23.2"}], "Employability": [{"indicator_id": "77", "indicator_name": "Employer Reputation", "rank": "235", "score": "40.4"}, {"indicator_id": "3819456", "indicator_name": "Employment Outcomes", "rank": "78", "score": "89.7"}], "Global Engagement": [{"indicator_id": "14", "indicator_name": "International Student Ratio", "rank": "109", "score": "92"}, {"indicator_id": "15", "indicator_name": "International Research Network", "rank": "57", "score": "96"}, {"indicator_id": "18", "indicator_name": "International Faculty Ratio", "rank": "70", "score": "100"}], "Sustainability": [{"indicator_id": "3897497", "indicator_name": "Sustainability Score", "rank": "265", "score": "60.9"}]}</t>
        </is>
      </c>
      <c r="AQ1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9">
      <c r="A139" t="n">
        <v>138</v>
      </c>
      <c r="B139" t="n">
        <v>53.8</v>
      </c>
      <c r="C139" t="inlineStr">
        <is>
          <t>Universiti Kebangsaan Malaysia (UKM)</t>
        </is>
      </c>
      <c r="D139" t="inlineStr">
        <is>
          <t>Bangi, Malaysia</t>
        </is>
      </c>
      <c r="E139" t="inlineStr">
        <is>
          <t>Malaysia</t>
        </is>
      </c>
      <c r="F139" t="inlineStr">
        <is>
          <t>Bangi</t>
        </is>
      </c>
      <c r="G139" t="inlineStr">
        <is>
          <t>Asia</t>
        </is>
      </c>
      <c r="H139" t="inlineStr">
        <is>
          <t>https://www.topuniversities.com/sites/default/files/universiti-kebangsaan-malaysia-ukm_384_medium.jpg</t>
        </is>
      </c>
      <c r="I139" t="inlineStr">
        <is>
          <t>/universities/universiti-kebangsaan-malaysia-ukm</t>
        </is>
      </c>
      <c r="J139" t="inlineStr">
        <is>
          <t>3995746</t>
        </is>
      </c>
      <c r="K139" t="inlineStr">
        <is>
          <t>294876</t>
        </is>
      </c>
      <c r="L139" t="inlineStr">
        <is>
          <t>384</t>
        </is>
      </c>
      <c r="M139" t="n">
        <v>0</v>
      </c>
      <c r="N139" t="inlineStr">
        <is>
          <t>138</t>
        </is>
      </c>
      <c r="O139" t="inlineStr"/>
      <c r="P139" t="b">
        <v>0</v>
      </c>
      <c r="Q139" t="b">
        <v>0</v>
      </c>
      <c r="R139" t="n">
        <v>0</v>
      </c>
      <c r="S139" t="inlineStr">
        <is>
          <t>113</t>
        </is>
      </c>
      <c r="T139" t="n">
        <v>61.7</v>
      </c>
      <c r="U139" t="inlineStr">
        <is>
          <t>651</t>
        </is>
      </c>
      <c r="V139" t="n">
        <v>14.1</v>
      </c>
      <c r="W139" t="inlineStr">
        <is>
          <t>132</t>
        </is>
      </c>
      <c r="X139" t="n">
        <v>80.40000000000001</v>
      </c>
      <c r="Y139" t="inlineStr">
        <is>
          <t>114</t>
        </is>
      </c>
      <c r="Z139" t="n">
        <v>66.40000000000001</v>
      </c>
      <c r="AA139" t="inlineStr">
        <is>
          <t>510</t>
        </is>
      </c>
      <c r="AB139" t="n">
        <v>22.5</v>
      </c>
      <c r="AC139" t="inlineStr">
        <is>
          <t>175</t>
        </is>
      </c>
      <c r="AD139" t="n">
        <v>78.8</v>
      </c>
      <c r="AE139" t="inlineStr">
        <is>
          <t>269</t>
        </is>
      </c>
      <c r="AF139" t="n">
        <v>83.7</v>
      </c>
      <c r="AG139" t="inlineStr">
        <is>
          <t>392</t>
        </is>
      </c>
      <c r="AH139" t="n">
        <v>45.7</v>
      </c>
      <c r="AI139">
        <f>243</f>
        <v/>
      </c>
      <c r="AJ139" t="n">
        <v>64.40000000000001</v>
      </c>
      <c r="AK139" t="inlineStr"/>
      <c r="AL139" t="inlineStr"/>
      <c r="AM139" t="inlineStr"/>
      <c r="AN139" t="inlineStr"/>
      <c r="AO139" t="inlineStr"/>
      <c r="AP139" t="inlineStr">
        <is>
          <t>{"Research &amp; Discovery": [{"indicator_id": "76", "indicator_name": "Academic Reputation", "rank": "113", "score": "61.7"}, {"indicator_id": "73", "indicator_name": "Citations per Faculty", "rank": "651", "score": "14.1"}], "Learning Experience": [{"indicator_id": "36", "indicator_name": "Faculty Student Ratio", "rank": "132", "score": "80.4"}], "Employability": [{"indicator_id": "77", "indicator_name": "Employer Reputation", "rank": "114", "score": "66.4"}, {"indicator_id": "3819456", "indicator_name": "Employment Outcomes", "rank": "510", "score": "22.5"}], "Global Engagement": [{"indicator_id": "14", "indicator_name": "International Student Ratio", "rank": "175", "score": "78.8"}, {"indicator_id": "15", "indicator_name": "International Research Network", "rank": "269", "score": "83.7"}, {"indicator_id": "18", "indicator_name": "International Faculty Ratio", "rank": "392", "score": "45.7"}], "Sustainability": [{"indicator_id": "3897497", "indicator_name": "Sustainability Score", "rank": "=243", "score": "64.4"}]}</t>
        </is>
      </c>
      <c r="AQ1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0">
      <c r="A140" t="n">
        <v>139</v>
      </c>
      <c r="B140" t="n">
        <v>53.7</v>
      </c>
      <c r="C140" t="inlineStr">
        <is>
          <t>Chalmers University of Technology</t>
        </is>
      </c>
      <c r="D140" t="inlineStr">
        <is>
          <t>Gothenburg, Sweden</t>
        </is>
      </c>
      <c r="E140" t="inlineStr">
        <is>
          <t>Sweden</t>
        </is>
      </c>
      <c r="F140" t="inlineStr">
        <is>
          <t>Gothenburg</t>
        </is>
      </c>
      <c r="G140" t="inlineStr">
        <is>
          <t>Europe</t>
        </is>
      </c>
      <c r="H140" t="inlineStr">
        <is>
          <t>https://www.topuniversities.com/sites/default/files/chalmers-university-of-technology_592560cf2aeae70239af4af7_medium.jpg</t>
        </is>
      </c>
      <c r="I140" t="inlineStr">
        <is>
          <t>/universities/chalmers-university-technology</t>
        </is>
      </c>
      <c r="J140" t="inlineStr">
        <is>
          <t>3995971</t>
        </is>
      </c>
      <c r="K140" t="inlineStr">
        <is>
          <t>294540</t>
        </is>
      </c>
      <c r="L140" t="inlineStr">
        <is>
          <t>116</t>
        </is>
      </c>
      <c r="M140" t="n">
        <v>1</v>
      </c>
      <c r="N140">
        <f>139</f>
        <v/>
      </c>
      <c r="O140" t="inlineStr"/>
      <c r="P140" t="b">
        <v>0</v>
      </c>
      <c r="Q140" t="b">
        <v>0</v>
      </c>
      <c r="R140" t="n">
        <v>0</v>
      </c>
      <c r="S140" t="inlineStr">
        <is>
          <t>338</t>
        </is>
      </c>
      <c r="T140" t="n">
        <v>26.3</v>
      </c>
      <c r="U140" t="inlineStr">
        <is>
          <t>125</t>
        </is>
      </c>
      <c r="V140" t="n">
        <v>77.40000000000001</v>
      </c>
      <c r="W140" t="inlineStr">
        <is>
          <t>306</t>
        </is>
      </c>
      <c r="X140" t="n">
        <v>50.5</v>
      </c>
      <c r="Y140" t="inlineStr">
        <is>
          <t>177</t>
        </is>
      </c>
      <c r="Z140" t="n">
        <v>50.4</v>
      </c>
      <c r="AA140" t="inlineStr">
        <is>
          <t>399</t>
        </is>
      </c>
      <c r="AB140" t="n">
        <v>31.7</v>
      </c>
      <c r="AC140" t="inlineStr">
        <is>
          <t>240</t>
        </is>
      </c>
      <c r="AD140" t="n">
        <v>63.1</v>
      </c>
      <c r="AE140" t="inlineStr">
        <is>
          <t>378</t>
        </is>
      </c>
      <c r="AF140" t="n">
        <v>77</v>
      </c>
      <c r="AG140" t="inlineStr">
        <is>
          <t>56</t>
        </is>
      </c>
      <c r="AH140" t="n">
        <v>100</v>
      </c>
      <c r="AI140" t="inlineStr">
        <is>
          <t>113</t>
        </is>
      </c>
      <c r="AJ140" t="n">
        <v>87</v>
      </c>
      <c r="AK140" t="inlineStr"/>
      <c r="AL140" t="inlineStr"/>
      <c r="AM140" t="inlineStr"/>
      <c r="AN140" t="inlineStr"/>
      <c r="AO140" t="inlineStr"/>
      <c r="AP140" t="inlineStr">
        <is>
          <t>{"Research &amp; Discovery": [{"indicator_id": "76", "indicator_name": "Academic Reputation", "rank": "338", "score": "26.3"}, {"indicator_id": "73", "indicator_name": "Citations per Faculty", "rank": "125", "score": "77.4"}], "Learning Experience": [{"indicator_id": "36", "indicator_name": "Faculty Student Ratio", "rank": "306", "score": "50.5"}], "Employability": [{"indicator_id": "77", "indicator_name": "Employer Reputation", "rank": "177", "score": "50.4"}, {"indicator_id": "3819456", "indicator_name": "Employment Outcomes", "rank": "399", "score": "31.7"}], "Global Engagement": [{"indicator_id": "14", "indicator_name": "International Student Ratio", "rank": "240", "score": "63.1"}, {"indicator_id": "15", "indicator_name": "International Research Network", "rank": "378", "score": "77"}, {"indicator_id": "18", "indicator_name": "International Faculty Ratio", "rank": "56", "score": "100"}], "Sustainability": [{"indicator_id": "3897497", "indicator_name": "Sustainability Score", "rank": "113", "score": "87"}]}</t>
        </is>
      </c>
      <c r="AQ1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1">
      <c r="A141" t="n">
        <v>140</v>
      </c>
      <c r="B141" t="n">
        <v>53.7</v>
      </c>
      <c r="C141" t="inlineStr">
        <is>
          <t>Universidad de Chile</t>
        </is>
      </c>
      <c r="D141" t="inlineStr">
        <is>
          <t>Santiago, Chile</t>
        </is>
      </c>
      <c r="E141" t="inlineStr">
        <is>
          <t>Chile</t>
        </is>
      </c>
      <c r="F141" t="inlineStr">
        <is>
          <t>Santiago</t>
        </is>
      </c>
      <c r="G141" t="inlineStr">
        <is>
          <t>Latin America</t>
        </is>
      </c>
      <c r="H141" t="inlineStr">
        <is>
          <t>https://www.topuniversities.com/sites/default/files/universidad-de-chile_121_medium.jpg</t>
        </is>
      </c>
      <c r="I141" t="inlineStr">
        <is>
          <t>/universities/universidad-de-chile</t>
        </is>
      </c>
      <c r="J141" t="inlineStr">
        <is>
          <t>3995696</t>
        </is>
      </c>
      <c r="K141" t="inlineStr">
        <is>
          <t>294535</t>
        </is>
      </c>
      <c r="L141" t="inlineStr">
        <is>
          <t>121</t>
        </is>
      </c>
      <c r="M141" t="n">
        <v>0</v>
      </c>
      <c r="N141">
        <f>139</f>
        <v/>
      </c>
      <c r="O141" t="inlineStr"/>
      <c r="P141" t="b">
        <v>0</v>
      </c>
      <c r="Q141" t="b">
        <v>0</v>
      </c>
      <c r="R141" t="n">
        <v>0</v>
      </c>
      <c r="S141" t="inlineStr">
        <is>
          <t>63</t>
        </is>
      </c>
      <c r="T141" t="n">
        <v>82.8</v>
      </c>
      <c r="U141" t="inlineStr">
        <is>
          <t>701+</t>
        </is>
      </c>
      <c r="V141" t="n">
        <v>11.2</v>
      </c>
      <c r="W141" t="inlineStr">
        <is>
          <t>701+</t>
        </is>
      </c>
      <c r="X141" t="n">
        <v>8</v>
      </c>
      <c r="Y141" t="inlineStr">
        <is>
          <t>52</t>
        </is>
      </c>
      <c r="Z141" t="n">
        <v>90</v>
      </c>
      <c r="AA141" t="inlineStr">
        <is>
          <t>42</t>
        </is>
      </c>
      <c r="AB141" t="n">
        <v>96.09999999999999</v>
      </c>
      <c r="AC141" t="inlineStr">
        <is>
          <t>701+</t>
        </is>
      </c>
      <c r="AD141" t="n">
        <v>4.5</v>
      </c>
      <c r="AE141" t="inlineStr">
        <is>
          <t>377</t>
        </is>
      </c>
      <c r="AF141" t="n">
        <v>77.09999999999999</v>
      </c>
      <c r="AG141" t="inlineStr">
        <is>
          <t>701+</t>
        </is>
      </c>
      <c r="AH141" t="n">
        <v>8.5</v>
      </c>
      <c r="AI141">
        <f>245</f>
        <v/>
      </c>
      <c r="AJ141" t="n">
        <v>64.09999999999999</v>
      </c>
      <c r="AK141" t="inlineStr"/>
      <c r="AL141" t="inlineStr"/>
      <c r="AM141" t="inlineStr"/>
      <c r="AN141" t="inlineStr"/>
      <c r="AO141" t="inlineStr"/>
      <c r="AP141" t="inlineStr">
        <is>
          <t>{"Research &amp; Discovery": [{"indicator_id": "76", "indicator_name": "Academic Reputation", "rank": "63", "score": "82.8"}, {"indicator_id": "73", "indicator_name": "Citations per Faculty", "rank": "701+", "score": "11.2"}], "Learning Experience": [{"indicator_id": "36", "indicator_name": "Faculty Student Ratio", "rank": "701+", "score": "8"}], "Employability": [{"indicator_id": "77", "indicator_name": "Employer Reputation", "rank": "52", "score": "90"}, {"indicator_id": "3819456", "indicator_name": "Employment Outcomes", "rank": "42", "score": "96.1"}], "Global Engagement": [{"indicator_id": "14", "indicator_name": "International Student Ratio", "rank": "701+", "score": "4.5"}, {"indicator_id": "15", "indicator_name": "International Research Network", "rank": "377", "score": "77.1"}, {"indicator_id": "18", "indicator_name": "International Faculty Ratio", "rank": "701+", "score": "8.5"}], "Sustainability": [{"indicator_id": "3897497", "indicator_name": "Sustainability Score", "rank": "=245", "score": "64.1"}]}</t>
        </is>
      </c>
      <c r="AQ1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2">
      <c r="A142" t="n">
        <v>141</v>
      </c>
      <c r="B142" t="n">
        <v>53.6</v>
      </c>
      <c r="C142" t="inlineStr">
        <is>
          <t>Lancaster University</t>
        </is>
      </c>
      <c r="D142" t="inlineStr">
        <is>
          <t>Lancaster,, United Kingdom</t>
        </is>
      </c>
      <c r="E142" t="inlineStr">
        <is>
          <t>United Kingdom</t>
        </is>
      </c>
      <c r="F142" t="inlineStr">
        <is>
          <t>Lancaster,</t>
        </is>
      </c>
      <c r="G142" t="inlineStr">
        <is>
          <t>Europe</t>
        </is>
      </c>
      <c r="H142" t="inlineStr">
        <is>
          <t>https://www.topuniversities.com/sites/default/files/lancaster-university_335_medium.jpg</t>
        </is>
      </c>
      <c r="I142" t="inlineStr">
        <is>
          <t>/universities/lancaster-university</t>
        </is>
      </c>
      <c r="J142" t="inlineStr">
        <is>
          <t>3995855</t>
        </is>
      </c>
      <c r="K142" t="inlineStr">
        <is>
          <t>294090</t>
        </is>
      </c>
      <c r="L142" t="inlineStr">
        <is>
          <t>335</t>
        </is>
      </c>
      <c r="M142" t="n">
        <v>1</v>
      </c>
      <c r="N142">
        <f>141</f>
        <v/>
      </c>
      <c r="O142" t="inlineStr">
        <is>
          <t>5</t>
        </is>
      </c>
      <c r="P142" t="b">
        <v>0</v>
      </c>
      <c r="Q142" t="b">
        <v>0</v>
      </c>
      <c r="R142" t="n">
        <v>0</v>
      </c>
      <c r="S142" t="inlineStr">
        <is>
          <t>222</t>
        </is>
      </c>
      <c r="T142" t="n">
        <v>38.9</v>
      </c>
      <c r="U142" t="inlineStr">
        <is>
          <t>157</t>
        </is>
      </c>
      <c r="V142" t="n">
        <v>69.59999999999999</v>
      </c>
      <c r="W142" t="inlineStr">
        <is>
          <t>551</t>
        </is>
      </c>
      <c r="X142" t="n">
        <v>27.7</v>
      </c>
      <c r="Y142" t="inlineStr">
        <is>
          <t>255</t>
        </is>
      </c>
      <c r="Z142" t="n">
        <v>36.7</v>
      </c>
      <c r="AA142" t="inlineStr">
        <is>
          <t>431</t>
        </is>
      </c>
      <c r="AB142" t="n">
        <v>28.8</v>
      </c>
      <c r="AC142" t="inlineStr">
        <is>
          <t>105</t>
        </is>
      </c>
      <c r="AD142" t="n">
        <v>92.3</v>
      </c>
      <c r="AE142" t="inlineStr">
        <is>
          <t>171</t>
        </is>
      </c>
      <c r="AF142" t="n">
        <v>89.7</v>
      </c>
      <c r="AG142" t="inlineStr">
        <is>
          <t>166</t>
        </is>
      </c>
      <c r="AH142" t="n">
        <v>93.3</v>
      </c>
      <c r="AI142">
        <f>44</f>
        <v/>
      </c>
      <c r="AJ142" t="n">
        <v>96.2</v>
      </c>
      <c r="AK142" t="inlineStr"/>
      <c r="AL142" t="inlineStr"/>
      <c r="AM142" t="inlineStr"/>
      <c r="AN142" t="inlineStr"/>
      <c r="AO142" t="inlineStr"/>
      <c r="AP142" t="inlineStr">
        <is>
          <t>{"Research &amp; Discovery": [{"indicator_id": "76", "indicator_name": "Academic Reputation", "rank": "222", "score": "38.9"}, {"indicator_id": "73", "indicator_name": "Citations per Faculty", "rank": "157", "score": "69.6"}], "Learning Experience": [{"indicator_id": "36", "indicator_name": "Faculty Student Ratio", "rank": "551", "score": "27.7"}], "Employability": [{"indicator_id": "77", "indicator_name": "Employer Reputation", "rank": "255", "score": "36.7"}, {"indicator_id": "3819456", "indicator_name": "Employment Outcomes", "rank": "431", "score": "28.8"}], "Global Engagement": [{"indicator_id": "14", "indicator_name": "International Student Ratio", "rank": "105", "score": "92.3"}, {"indicator_id": "15", "indicator_name": "International Research Network", "rank": "171", "score": "89.7"}, {"indicator_id": "18", "indicator_name": "International Faculty Ratio", "rank": "166", "score": "93.3"}], "Sustainability": [{"indicator_id": "3897497", "indicator_name": "Sustainability Score", "rank": "=44", "score": "96.2"}]}</t>
        </is>
      </c>
      <c r="AQ1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3">
      <c r="A143" t="n">
        <v>142</v>
      </c>
      <c r="B143" t="n">
        <v>53.6</v>
      </c>
      <c r="C143" t="inlineStr">
        <is>
          <t>Leiden University</t>
        </is>
      </c>
      <c r="D143" t="inlineStr">
        <is>
          <t>Leiden, Netherlands</t>
        </is>
      </c>
      <c r="E143" t="inlineStr">
        <is>
          <t>Netherlands</t>
        </is>
      </c>
      <c r="F143" t="inlineStr">
        <is>
          <t>Leiden</t>
        </is>
      </c>
      <c r="G143" t="inlineStr">
        <is>
          <t>Europe</t>
        </is>
      </c>
      <c r="H143" t="inlineStr">
        <is>
          <t>https://www.topuniversities.com/sites/default/files/leiden-university_340_medium.jpg</t>
        </is>
      </c>
      <c r="I143" t="inlineStr">
        <is>
          <t>/universities/leiden-university</t>
        </is>
      </c>
      <c r="J143" t="inlineStr">
        <is>
          <t>3995728</t>
        </is>
      </c>
      <c r="K143" t="inlineStr">
        <is>
          <t>294071</t>
        </is>
      </c>
      <c r="L143" t="inlineStr">
        <is>
          <t>340</t>
        </is>
      </c>
      <c r="M143" t="n">
        <v>1</v>
      </c>
      <c r="N143">
        <f>141</f>
        <v/>
      </c>
      <c r="O143" t="inlineStr"/>
      <c r="P143" t="b">
        <v>0</v>
      </c>
      <c r="Q143" t="b">
        <v>0</v>
      </c>
      <c r="R143" t="n">
        <v>0</v>
      </c>
      <c r="S143" t="inlineStr">
        <is>
          <t>95</t>
        </is>
      </c>
      <c r="T143" t="n">
        <v>68.40000000000001</v>
      </c>
      <c r="U143" t="inlineStr">
        <is>
          <t>234</t>
        </is>
      </c>
      <c r="V143" t="n">
        <v>54.5</v>
      </c>
      <c r="W143" t="inlineStr">
        <is>
          <t>649</t>
        </is>
      </c>
      <c r="X143" t="n">
        <v>21.3</v>
      </c>
      <c r="Y143" t="inlineStr">
        <is>
          <t>288</t>
        </is>
      </c>
      <c r="Z143" t="n">
        <v>32.9</v>
      </c>
      <c r="AA143" t="inlineStr">
        <is>
          <t>263</t>
        </is>
      </c>
      <c r="AB143" t="n">
        <v>48.8</v>
      </c>
      <c r="AC143" t="inlineStr">
        <is>
          <t>284</t>
        </is>
      </c>
      <c r="AD143" t="n">
        <v>51.7</v>
      </c>
      <c r="AE143" t="inlineStr">
        <is>
          <t>72</t>
        </is>
      </c>
      <c r="AF143" t="n">
        <v>95.2</v>
      </c>
      <c r="AG143" t="inlineStr">
        <is>
          <t>220</t>
        </is>
      </c>
      <c r="AH143" t="n">
        <v>85</v>
      </c>
      <c r="AI143">
        <f>488</f>
        <v/>
      </c>
      <c r="AJ143" t="n">
        <v>25.5</v>
      </c>
      <c r="AK143" t="inlineStr"/>
      <c r="AL143" t="inlineStr"/>
      <c r="AM143" t="inlineStr"/>
      <c r="AN143" t="inlineStr"/>
      <c r="AO143" t="inlineStr"/>
      <c r="AP143" t="inlineStr">
        <is>
          <t>{"Research &amp; Discovery": [{"indicator_id": "76", "indicator_name": "Academic Reputation", "rank": "95", "score": "68.4"}, {"indicator_id": "73", "indicator_name": "Citations per Faculty", "rank": "234", "score": "54.5"}], "Learning Experience": [{"indicator_id": "36", "indicator_name": "Faculty Student Ratio", "rank": "649", "score": "21.3"}], "Employability": [{"indicator_id": "77", "indicator_name": "Employer Reputation", "rank": "288", "score": "32.9"}, {"indicator_id": "3819456", "indicator_name": "Employment Outcomes", "rank": "263", "score": "48.8"}], "Global Engagement": [{"indicator_id": "14", "indicator_name": "International Student Ratio", "rank": "284", "score": "51.7"}, {"indicator_id": "15", "indicator_name": "International Research Network", "rank": "72", "score": "95.2"}, {"indicator_id": "18", "indicator_name": "International Faculty Ratio", "rank": "220", "score": "85"}], "Sustainability": [{"indicator_id": "3897497", "indicator_name": "Sustainability Score", "rank": "=488", "score": "25.5"}]}</t>
        </is>
      </c>
      <c r="AQ1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4">
      <c r="A144" t="n">
        <v>143</v>
      </c>
      <c r="B144" t="n">
        <v>53.6</v>
      </c>
      <c r="C144" t="inlineStr">
        <is>
          <t>Rice University</t>
        </is>
      </c>
      <c r="D144" t="inlineStr">
        <is>
          <t>Houston, United States</t>
        </is>
      </c>
      <c r="E144" t="inlineStr">
        <is>
          <t>United States</t>
        </is>
      </c>
      <c r="F144" t="inlineStr">
        <is>
          <t>Houston</t>
        </is>
      </c>
      <c r="G144" t="inlineStr">
        <is>
          <t>North America</t>
        </is>
      </c>
      <c r="H144" t="inlineStr">
        <is>
          <t>https://www.topuniversities.com/sites/default/files/rice-university_524_medium.jpg</t>
        </is>
      </c>
      <c r="I144" t="inlineStr">
        <is>
          <t>/universities/rice-university</t>
        </is>
      </c>
      <c r="J144" t="inlineStr">
        <is>
          <t>3995853</t>
        </is>
      </c>
      <c r="K144" t="inlineStr">
        <is>
          <t>297437</t>
        </is>
      </c>
      <c r="L144" t="inlineStr">
        <is>
          <t>524</t>
        </is>
      </c>
      <c r="M144" t="n">
        <v>0</v>
      </c>
      <c r="N144">
        <f>141</f>
        <v/>
      </c>
      <c r="O144" t="inlineStr"/>
      <c r="P144" t="b">
        <v>0</v>
      </c>
      <c r="Q144" t="b">
        <v>0</v>
      </c>
      <c r="R144" t="n">
        <v>0</v>
      </c>
      <c r="S144" t="inlineStr">
        <is>
          <t>220</t>
        </is>
      </c>
      <c r="T144" t="n">
        <v>39.1</v>
      </c>
      <c r="U144" t="inlineStr">
        <is>
          <t>83</t>
        </is>
      </c>
      <c r="V144" t="n">
        <v>87.90000000000001</v>
      </c>
      <c r="W144" t="inlineStr">
        <is>
          <t>222</t>
        </is>
      </c>
      <c r="X144" t="n">
        <v>62.5</v>
      </c>
      <c r="Y144" t="inlineStr">
        <is>
          <t>350</t>
        </is>
      </c>
      <c r="Z144" t="n">
        <v>27.3</v>
      </c>
      <c r="AA144" t="inlineStr">
        <is>
          <t>421</t>
        </is>
      </c>
      <c r="AB144" t="n">
        <v>29.5</v>
      </c>
      <c r="AC144" t="inlineStr">
        <is>
          <t>99</t>
        </is>
      </c>
      <c r="AD144" t="n">
        <v>94.09999999999999</v>
      </c>
      <c r="AE144" t="inlineStr">
        <is>
          <t>602</t>
        </is>
      </c>
      <c r="AF144" t="n">
        <v>62.2</v>
      </c>
      <c r="AG144" t="inlineStr">
        <is>
          <t>247</t>
        </is>
      </c>
      <c r="AH144" t="n">
        <v>77.5</v>
      </c>
      <c r="AI144" t="inlineStr">
        <is>
          <t>529</t>
        </is>
      </c>
      <c r="AJ144" t="n">
        <v>20.6</v>
      </c>
      <c r="AK144" t="inlineStr"/>
      <c r="AL144" t="inlineStr"/>
      <c r="AM144" t="inlineStr"/>
      <c r="AN144" t="inlineStr"/>
      <c r="AO144" t="inlineStr"/>
      <c r="AP144" t="inlineStr">
        <is>
          <t>{"Research &amp; Discovery": [{"indicator_id": "76", "indicator_name": "Academic Reputation", "rank": "220", "score": "39.1"}, {"indicator_id": "73", "indicator_name": "Citations per Faculty", "rank": "83", "score": "87.9"}], "Learning Experience": [{"indicator_id": "36", "indicator_name": "Faculty Student Ratio", "rank": "222", "score": "62.5"}], "Employability": [{"indicator_id": "77", "indicator_name": "Employer Reputation", "rank": "350", "score": "27.3"}, {"indicator_id": "3819456", "indicator_name": "Employment Outcomes", "rank": "421", "score": "29.5"}], "Global Engagement": [{"indicator_id": "14", "indicator_name": "International Student Ratio", "rank": "99", "score": "94.1"}, {"indicator_id": "15", "indicator_name": "International Research Network", "rank": "602", "score": "62.2"}, {"indicator_id": "18", "indicator_name": "International Faculty Ratio", "rank": "247", "score": "77.5"}], "Sustainability": [{"indicator_id": "3897497", "indicator_name": "Sustainability Score", "rank": "529", "score": "20.6"}]}</t>
        </is>
      </c>
      <c r="AQ1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5">
      <c r="A145" t="n">
        <v>144</v>
      </c>
      <c r="B145" t="n">
        <v>53.3</v>
      </c>
      <c r="C145" t="inlineStr">
        <is>
          <t>Aarhus University</t>
        </is>
      </c>
      <c r="D145" t="inlineStr">
        <is>
          <t>False, False</t>
        </is>
      </c>
      <c r="E145" t="b">
        <v>0</v>
      </c>
      <c r="F145" t="b">
        <v>0</v>
      </c>
      <c r="G145" t="b">
        <v>0</v>
      </c>
      <c r="H145" t="inlineStr">
        <is>
          <t>https://www.topuniversities.com/sites/default/files/aarhus-university_592560cf2aeae70239af4a8a_medium.jpg</t>
        </is>
      </c>
      <c r="I145" t="inlineStr">
        <is>
          <t>/universities/aarhus-university</t>
        </is>
      </c>
      <c r="J145" t="inlineStr">
        <is>
          <t>3995777</t>
        </is>
      </c>
      <c r="K145" t="inlineStr">
        <is>
          <t>294648</t>
        </is>
      </c>
      <c r="L145" t="inlineStr">
        <is>
          <t>6</t>
        </is>
      </c>
      <c r="M145" t="n">
        <v>1</v>
      </c>
      <c r="N145" t="inlineStr">
        <is>
          <t>144</t>
        </is>
      </c>
      <c r="O145" t="inlineStr"/>
      <c r="P145" t="b">
        <v>0</v>
      </c>
      <c r="Q145" t="b">
        <v>0</v>
      </c>
      <c r="R145" t="n">
        <v>0</v>
      </c>
      <c r="S145" t="inlineStr">
        <is>
          <t>144</t>
        </is>
      </c>
      <c r="T145" t="n">
        <v>54.7</v>
      </c>
      <c r="U145" t="inlineStr">
        <is>
          <t>177</t>
        </is>
      </c>
      <c r="V145" t="n">
        <v>63.8</v>
      </c>
      <c r="W145" t="inlineStr">
        <is>
          <t>509</t>
        </is>
      </c>
      <c r="X145" t="n">
        <v>30.8</v>
      </c>
      <c r="Y145" t="inlineStr">
        <is>
          <t>349</t>
        </is>
      </c>
      <c r="Z145" t="n">
        <v>27.6</v>
      </c>
      <c r="AA145" t="inlineStr">
        <is>
          <t>162</t>
        </is>
      </c>
      <c r="AB145" t="n">
        <v>69.5</v>
      </c>
      <c r="AC145" t="inlineStr">
        <is>
          <t>682</t>
        </is>
      </c>
      <c r="AD145" t="n">
        <v>11.9</v>
      </c>
      <c r="AE145" t="inlineStr">
        <is>
          <t>54</t>
        </is>
      </c>
      <c r="AF145" t="n">
        <v>96.09999999999999</v>
      </c>
      <c r="AG145" t="inlineStr">
        <is>
          <t>192</t>
        </is>
      </c>
      <c r="AH145" t="n">
        <v>89.8</v>
      </c>
      <c r="AI145">
        <f>176</f>
        <v/>
      </c>
      <c r="AJ145" t="n">
        <v>76.40000000000001</v>
      </c>
      <c r="AK145" t="inlineStr"/>
      <c r="AL145" t="inlineStr"/>
      <c r="AM145" t="inlineStr"/>
      <c r="AN145" t="inlineStr"/>
      <c r="AO145" t="inlineStr"/>
      <c r="AP145" t="inlineStr">
        <is>
          <t>{"Research &amp; Discovery": [{"indicator_id": "76", "indicator_name": "Academic Reputation", "rank": "144", "score": "54.7"}, {"indicator_id": "73", "indicator_name": "Citations per Faculty", "rank": "177", "score": "63.8"}], "Learning Experience": [{"indicator_id": "36", "indicator_name": "Faculty Student Ratio", "rank": "509", "score": "30.8"}], "Employability": [{"indicator_id": "77", "indicator_name": "Employer Reputation", "rank": "349", "score": "27.6"}, {"indicator_id": "3819456", "indicator_name": "Employment Outcomes", "rank": "162", "score": "69.5"}], "Global Engagement": [{"indicator_id": "14", "indicator_name": "International Student Ratio", "rank": "682", "score": "11.9"}, {"indicator_id": "15", "indicator_name": "International Research Network", "rank": "54", "score": "96.1"}, {"indicator_id": "18", "indicator_name": "International Faculty Ratio", "rank": "192", "score": "89.8"}], "Sustainability": [{"indicator_id": "3897497", "indicator_name": "Sustainability Score", "rank": "=176", "score": "76.4"}]}</t>
        </is>
      </c>
      <c r="AQ1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6">
      <c r="A146" t="n">
        <v>145</v>
      </c>
      <c r="B146" t="n">
        <v>53</v>
      </c>
      <c r="C146" t="inlineStr">
        <is>
          <t>Nanjing University</t>
        </is>
      </c>
      <c r="D146" t="inlineStr">
        <is>
          <t>Nanjing, China (Mainland)</t>
        </is>
      </c>
      <c r="E146" t="inlineStr">
        <is>
          <t>China (Mainland)</t>
        </is>
      </c>
      <c r="F146" t="inlineStr">
        <is>
          <t>Nanjing</t>
        </is>
      </c>
      <c r="G146" t="inlineStr">
        <is>
          <t>Asia</t>
        </is>
      </c>
      <c r="H146" t="inlineStr">
        <is>
          <t>https://www.topuniversities.com/sites/default/files/nanjing-university_430_medium.jpg</t>
        </is>
      </c>
      <c r="I146" t="inlineStr">
        <is>
          <t>/universities/nanjing-university</t>
        </is>
      </c>
      <c r="J146" t="inlineStr">
        <is>
          <t>3995768</t>
        </is>
      </c>
      <c r="K146" t="inlineStr">
        <is>
          <t>294826</t>
        </is>
      </c>
      <c r="L146" t="inlineStr">
        <is>
          <t>430</t>
        </is>
      </c>
      <c r="M146" t="n">
        <v>0</v>
      </c>
      <c r="N146" t="inlineStr">
        <is>
          <t>145</t>
        </is>
      </c>
      <c r="O146" t="inlineStr"/>
      <c r="P146" t="b">
        <v>0</v>
      </c>
      <c r="Q146" t="b">
        <v>0</v>
      </c>
      <c r="R146" t="n">
        <v>0</v>
      </c>
      <c r="S146" t="inlineStr">
        <is>
          <t>135</t>
        </is>
      </c>
      <c r="T146" t="n">
        <v>57.1</v>
      </c>
      <c r="U146" t="inlineStr">
        <is>
          <t>63</t>
        </is>
      </c>
      <c r="V146" t="n">
        <v>93</v>
      </c>
      <c r="W146" t="inlineStr">
        <is>
          <t>443</t>
        </is>
      </c>
      <c r="X146" t="n">
        <v>35.6</v>
      </c>
      <c r="Y146" t="inlineStr">
        <is>
          <t>290</t>
        </is>
      </c>
      <c r="Z146" t="n">
        <v>32.5</v>
      </c>
      <c r="AA146" t="inlineStr">
        <is>
          <t>430</t>
        </is>
      </c>
      <c r="AB146" t="n">
        <v>29</v>
      </c>
      <c r="AC146" t="inlineStr">
        <is>
          <t>701+</t>
        </is>
      </c>
      <c r="AD146" t="n">
        <v>7.6</v>
      </c>
      <c r="AE146" t="inlineStr">
        <is>
          <t>520</t>
        </is>
      </c>
      <c r="AF146" t="n">
        <v>67.09999999999999</v>
      </c>
      <c r="AG146" t="inlineStr">
        <is>
          <t>317</t>
        </is>
      </c>
      <c r="AH146" t="n">
        <v>61.9</v>
      </c>
      <c r="AI146">
        <f>567</f>
        <v/>
      </c>
      <c r="AJ146" t="n">
        <v>16.5</v>
      </c>
      <c r="AK146" t="inlineStr"/>
      <c r="AL146" t="inlineStr"/>
      <c r="AM146" t="inlineStr"/>
      <c r="AN146" t="inlineStr"/>
      <c r="AO146" t="inlineStr"/>
      <c r="AP146" t="inlineStr">
        <is>
          <t>{"Research &amp; Discovery": [{"indicator_id": "76", "indicator_name": "Academic Reputation", "rank": "135", "score": "57.1"}, {"indicator_id": "73", "indicator_name": "Citations per Faculty", "rank": "63", "score": "93"}], "Learning Experience": [{"indicator_id": "36", "indicator_name": "Faculty Student Ratio", "rank": "443", "score": "35.6"}], "Employability": [{"indicator_id": "77", "indicator_name": "Employer Reputation", "rank": "290", "score": "32.5"}, {"indicator_id": "3819456", "indicator_name": "Employment Outcomes", "rank": "430", "score": "29"}], "Global Engagement": [{"indicator_id": "14", "indicator_name": "International Student Ratio", "rank": "701+", "score": "7.6"}, {"indicator_id": "15", "indicator_name": "International Research Network", "rank": "520", "score": "67.1"}, {"indicator_id": "18", "indicator_name": "International Faculty Ratio", "rank": "317", "score": "61.9"}], "Sustainability": [{"indicator_id": "3897497", "indicator_name": "Sustainability Score", "rank": "=567", "score": "16.5"}]}</t>
        </is>
      </c>
      <c r="AQ1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7">
      <c r="A147" t="n">
        <v>146</v>
      </c>
      <c r="B147" t="n">
        <v>52.7</v>
      </c>
      <c r="C147" t="inlineStr">
        <is>
          <t>Universiti Sains Malaysia (USM)</t>
        </is>
      </c>
      <c r="D147" t="inlineStr">
        <is>
          <t>Gelugor, Malaysia</t>
        </is>
      </c>
      <c r="E147" t="inlineStr">
        <is>
          <t>Malaysia</t>
        </is>
      </c>
      <c r="F147" t="inlineStr">
        <is>
          <t>Gelugor</t>
        </is>
      </c>
      <c r="G147" t="inlineStr">
        <is>
          <t>Asia</t>
        </is>
      </c>
      <c r="H147" t="inlineStr">
        <is>
          <t>https://www.topuniversities.com/sites/default/files/universiti-sains-malaysia-usm_386_medium.jpg</t>
        </is>
      </c>
      <c r="I147" t="inlineStr">
        <is>
          <t>/universities/universiti-sains-malaysia-usm</t>
        </is>
      </c>
      <c r="J147" t="inlineStr">
        <is>
          <t>3995739</t>
        </is>
      </c>
      <c r="K147" t="inlineStr">
        <is>
          <t>294874</t>
        </is>
      </c>
      <c r="L147" t="inlineStr">
        <is>
          <t>386</t>
        </is>
      </c>
      <c r="M147" t="n">
        <v>0</v>
      </c>
      <c r="N147" t="inlineStr">
        <is>
          <t>146</t>
        </is>
      </c>
      <c r="O147" t="inlineStr"/>
      <c r="P147" t="b">
        <v>0</v>
      </c>
      <c r="Q147" t="b">
        <v>0</v>
      </c>
      <c r="R147" t="n">
        <v>0</v>
      </c>
      <c r="S147" t="inlineStr">
        <is>
          <t>106</t>
        </is>
      </c>
      <c r="T147" t="n">
        <v>63.3</v>
      </c>
      <c r="U147" t="inlineStr">
        <is>
          <t>560</t>
        </is>
      </c>
      <c r="V147" t="n">
        <v>19.6</v>
      </c>
      <c r="W147" t="inlineStr">
        <is>
          <t>331</t>
        </is>
      </c>
      <c r="X147" t="n">
        <v>46.4</v>
      </c>
      <c r="Y147" t="inlineStr">
        <is>
          <t>103</t>
        </is>
      </c>
      <c r="Z147" t="n">
        <v>69.7</v>
      </c>
      <c r="AA147" t="inlineStr">
        <is>
          <t>561</t>
        </is>
      </c>
      <c r="AB147" t="n">
        <v>20.1</v>
      </c>
      <c r="AC147" t="inlineStr">
        <is>
          <t>87</t>
        </is>
      </c>
      <c r="AD147" t="n">
        <v>96.40000000000001</v>
      </c>
      <c r="AE147" t="inlineStr">
        <is>
          <t>200</t>
        </is>
      </c>
      <c r="AF147" t="n">
        <v>87.8</v>
      </c>
      <c r="AG147" t="inlineStr">
        <is>
          <t>545</t>
        </is>
      </c>
      <c r="AH147" t="n">
        <v>24.3</v>
      </c>
      <c r="AI147">
        <f>214</f>
        <v/>
      </c>
      <c r="AJ147" t="n">
        <v>71.2</v>
      </c>
      <c r="AK147" t="inlineStr"/>
      <c r="AL147" t="inlineStr"/>
      <c r="AM147" t="inlineStr"/>
      <c r="AN147" t="inlineStr"/>
      <c r="AO147" t="inlineStr"/>
      <c r="AP147" t="inlineStr">
        <is>
          <t>{"Research &amp; Discovery": [{"indicator_id": "76", "indicator_name": "Academic Reputation", "rank": "106", "score": "63.3"}, {"indicator_id": "73", "indicator_name": "Citations per Faculty", "rank": "560", "score": "19.6"}], "Learning Experience": [{"indicator_id": "36", "indicator_name": "Faculty Student Ratio", "rank": "331", "score": "46.4"}], "Employability": [{"indicator_id": "77", "indicator_name": "Employer Reputation", "rank": "103", "score": "69.7"}, {"indicator_id": "3819456", "indicator_name": "Employment Outcomes", "rank": "561", "score": "20.1"}], "Global Engagement": [{"indicator_id": "14", "indicator_name": "International Student Ratio", "rank": "87", "score": "96.4"}, {"indicator_id": "15", "indicator_name": "International Research Network", "rank": "200", "score": "87.8"}, {"indicator_id": "18", "indicator_name": "International Faculty Ratio", "rank": "545", "score": "24.3"}], "Sustainability": [{"indicator_id": "3897497", "indicator_name": "Sustainability Score", "rank": "=214", "score": "71.2"}]}</t>
        </is>
      </c>
      <c r="AQ1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8">
      <c r="A148" t="n">
        <v>147</v>
      </c>
      <c r="B148" t="n">
        <v>52.5</v>
      </c>
      <c r="C148" t="inlineStr">
        <is>
          <t>Technische Universität Berlin (TU Berlin)</t>
        </is>
      </c>
      <c r="D148" t="inlineStr">
        <is>
          <t>Berlin, Germany</t>
        </is>
      </c>
      <c r="E148" t="inlineStr">
        <is>
          <t>Germany</t>
        </is>
      </c>
      <c r="F148" t="inlineStr">
        <is>
          <t>Berlin</t>
        </is>
      </c>
      <c r="G148" t="inlineStr">
        <is>
          <t>Europe</t>
        </is>
      </c>
      <c r="H148" t="inlineStr">
        <is>
          <t>https://www.topuniversities.com/sites/default/files/technische-universitt-berlin-tu-berlin_595_medium.jpg</t>
        </is>
      </c>
      <c r="I148" t="inlineStr">
        <is>
          <t>/universities/technische-universitat-berlin-tu-berlin</t>
        </is>
      </c>
      <c r="J148" t="inlineStr">
        <is>
          <t>3995775</t>
        </is>
      </c>
      <c r="K148" t="inlineStr">
        <is>
          <t>297266</t>
        </is>
      </c>
      <c r="L148" t="inlineStr">
        <is>
          <t>595</t>
        </is>
      </c>
      <c r="M148" t="n">
        <v>0</v>
      </c>
      <c r="N148" t="inlineStr">
        <is>
          <t>147</t>
        </is>
      </c>
      <c r="O148" t="inlineStr"/>
      <c r="P148" t="b">
        <v>0</v>
      </c>
      <c r="Q148" t="b">
        <v>0</v>
      </c>
      <c r="R148" t="n">
        <v>0</v>
      </c>
      <c r="S148" t="inlineStr">
        <is>
          <t>142</t>
        </is>
      </c>
      <c r="T148" t="n">
        <v>55.3</v>
      </c>
      <c r="U148" t="inlineStr">
        <is>
          <t>530</t>
        </is>
      </c>
      <c r="V148" t="n">
        <v>22.1</v>
      </c>
      <c r="W148" t="inlineStr">
        <is>
          <t>252</t>
        </is>
      </c>
      <c r="X148" t="n">
        <v>58</v>
      </c>
      <c r="Y148" t="inlineStr">
        <is>
          <t>88</t>
        </is>
      </c>
      <c r="Z148" t="n">
        <v>74.3</v>
      </c>
      <c r="AA148" t="inlineStr">
        <is>
          <t>341</t>
        </is>
      </c>
      <c r="AB148" t="n">
        <v>37.7</v>
      </c>
      <c r="AC148" t="inlineStr">
        <is>
          <t>187</t>
        </is>
      </c>
      <c r="AD148" t="n">
        <v>74.8</v>
      </c>
      <c r="AE148" t="inlineStr">
        <is>
          <t>232</t>
        </is>
      </c>
      <c r="AF148" t="n">
        <v>86.09999999999999</v>
      </c>
      <c r="AG148" t="inlineStr">
        <is>
          <t>311</t>
        </is>
      </c>
      <c r="AH148" t="n">
        <v>63.2</v>
      </c>
      <c r="AI148">
        <f>400</f>
        <v/>
      </c>
      <c r="AJ148" t="n">
        <v>35.4</v>
      </c>
      <c r="AK148" t="inlineStr"/>
      <c r="AL148" t="inlineStr"/>
      <c r="AM148" t="inlineStr"/>
      <c r="AN148" t="inlineStr"/>
      <c r="AO148" t="inlineStr"/>
      <c r="AP148" t="inlineStr">
        <is>
          <t>{"Research &amp; Discovery": [{"indicator_id": "76", "indicator_name": "Academic Reputation", "rank": "142", "score": "55.3"}, {"indicator_id": "73", "indicator_name": "Citations per Faculty", "rank": "530", "score": "22.1"}], "Learning Experience": [{"indicator_id": "36", "indicator_name": "Faculty Student Ratio", "rank": "252", "score": "58"}], "Employability": [{"indicator_id": "77", "indicator_name": "Employer Reputation", "rank": "88", "score": "74.3"}, {"indicator_id": "3819456", "indicator_name": "Employment Outcomes", "rank": "341", "score": "37.7"}], "Global Engagement": [{"indicator_id": "14", "indicator_name": "International Student Ratio", "rank": "187", "score": "74.8"}, {"indicator_id": "15", "indicator_name": "International Research Network", "rank": "232", "score": "86.1"}, {"indicator_id": "18", "indicator_name": "International Faculty Ratio", "rank": "311", "score": "63.2"}], "Sustainability": [{"indicator_id": "3897497", "indicator_name": "Sustainability Score", "rank": "=400", "score": "35.4"}]}</t>
        </is>
      </c>
      <c r="AQ1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9">
      <c r="A149" t="n">
        <v>148</v>
      </c>
      <c r="B149" t="n">
        <v>52.3</v>
      </c>
      <c r="C149" t="inlineStr">
        <is>
          <t>Universiti Putra Malaysia (UPM)</t>
        </is>
      </c>
      <c r="D149" t="inlineStr">
        <is>
          <t>Serdang, Malaysia</t>
        </is>
      </c>
      <c r="E149" t="inlineStr">
        <is>
          <t>Malaysia</t>
        </is>
      </c>
      <c r="F149" t="inlineStr">
        <is>
          <t>Serdang</t>
        </is>
      </c>
      <c r="G149" t="inlineStr">
        <is>
          <t>Asia</t>
        </is>
      </c>
      <c r="H149" t="inlineStr">
        <is>
          <t>https://www.topuniversities.com/sites/default/files/241015052445am567301logo-upm-petak-90x90.jpg</t>
        </is>
      </c>
      <c r="I149" t="inlineStr">
        <is>
          <t>/universities/universiti-putra-malaysia-upm</t>
        </is>
      </c>
      <c r="J149" t="inlineStr">
        <is>
          <t>3995751</t>
        </is>
      </c>
      <c r="K149" t="inlineStr">
        <is>
          <t>294875</t>
        </is>
      </c>
      <c r="L149" t="inlineStr">
        <is>
          <t>385</t>
        </is>
      </c>
      <c r="M149" t="n">
        <v>0</v>
      </c>
      <c r="N149" t="inlineStr">
        <is>
          <t>148</t>
        </is>
      </c>
      <c r="O149" t="inlineStr"/>
      <c r="P149" t="b">
        <v>0</v>
      </c>
      <c r="Q149" t="b">
        <v>0</v>
      </c>
      <c r="R149" t="n">
        <v>0</v>
      </c>
      <c r="S149" t="inlineStr">
        <is>
          <t>118</t>
        </is>
      </c>
      <c r="T149" t="n">
        <v>61</v>
      </c>
      <c r="U149" t="inlineStr">
        <is>
          <t>490</t>
        </is>
      </c>
      <c r="V149" t="n">
        <v>25.7</v>
      </c>
      <c r="W149" t="inlineStr">
        <is>
          <t>250</t>
        </is>
      </c>
      <c r="X149" t="n">
        <v>58.8</v>
      </c>
      <c r="Y149" t="inlineStr">
        <is>
          <t>131</t>
        </is>
      </c>
      <c r="Z149" t="n">
        <v>61.9</v>
      </c>
      <c r="AA149" t="inlineStr">
        <is>
          <t>607</t>
        </is>
      </c>
      <c r="AB149" t="n">
        <v>17.5</v>
      </c>
      <c r="AC149" t="inlineStr">
        <is>
          <t>108</t>
        </is>
      </c>
      <c r="AD149" t="n">
        <v>92</v>
      </c>
      <c r="AE149" t="inlineStr">
        <is>
          <t>314</t>
        </is>
      </c>
      <c r="AF149" t="n">
        <v>80.5</v>
      </c>
      <c r="AG149" t="inlineStr">
        <is>
          <t>441</t>
        </is>
      </c>
      <c r="AH149" t="n">
        <v>36.1</v>
      </c>
      <c r="AI149">
        <f>295</f>
        <v/>
      </c>
      <c r="AJ149" t="n">
        <v>53.5</v>
      </c>
      <c r="AK149" t="inlineStr"/>
      <c r="AL149" t="inlineStr"/>
      <c r="AM149" t="inlineStr"/>
      <c r="AN149" t="inlineStr"/>
      <c r="AO149" t="inlineStr"/>
      <c r="AP149" t="inlineStr">
        <is>
          <t>{"Research &amp; Discovery": [{"indicator_id": "76", "indicator_name": "Academic Reputation", "rank": "118", "score": "61"}, {"indicator_id": "73", "indicator_name": "Citations per Faculty", "rank": "490", "score": "25.7"}], "Learning Experience": [{"indicator_id": "36", "indicator_name": "Faculty Student Ratio", "rank": "250", "score": "58.8"}], "Employability": [{"indicator_id": "77", "indicator_name": "Employer Reputation", "rank": "131", "score": "61.9"}, {"indicator_id": "3819456", "indicator_name": "Employment Outcomes", "rank": "607", "score": "17.5"}], "Global Engagement": [{"indicator_id": "14", "indicator_name": "International Student Ratio", "rank": "108", "score": "92"}, {"indicator_id": "15", "indicator_name": "International Research Network", "rank": "314", "score": "80.5"}, {"indicator_id": "18", "indicator_name": "International Faculty Ratio", "rank": "441", "score": "36.1"}], "Sustainability": [{"indicator_id": "3897497", "indicator_name": "Sustainability Score", "rank": "=295", "score": "53.5"}]}</t>
        </is>
      </c>
      <c r="AQ1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0">
      <c r="A150" t="n">
        <v>149</v>
      </c>
      <c r="B150" t="n">
        <v>52.2</v>
      </c>
      <c r="C150" t="inlineStr">
        <is>
          <t>King Abdulaziz University (KAU)</t>
        </is>
      </c>
      <c r="D150" t="inlineStr">
        <is>
          <t>Jeddah, Saudi Arabia</t>
        </is>
      </c>
      <c r="E150" t="inlineStr">
        <is>
          <t>Saudi Arabia</t>
        </is>
      </c>
      <c r="F150" t="inlineStr">
        <is>
          <t>Jeddah</t>
        </is>
      </c>
      <c r="G150" t="inlineStr">
        <is>
          <t>Asia</t>
        </is>
      </c>
      <c r="H150" t="inlineStr">
        <is>
          <t>https://www.topuniversities.com/sites/default/files/king-abdulaziz-university-kau_1172_medium.jpg</t>
        </is>
      </c>
      <c r="I150" t="inlineStr">
        <is>
          <t>/universities/king-abdulaziz-university-kau</t>
        </is>
      </c>
      <c r="J150" t="inlineStr">
        <is>
          <t>3995758</t>
        </is>
      </c>
      <c r="K150" t="inlineStr">
        <is>
          <t>296687</t>
        </is>
      </c>
      <c r="L150" t="inlineStr">
        <is>
          <t>1172</t>
        </is>
      </c>
      <c r="M150" t="n">
        <v>1</v>
      </c>
      <c r="N150" t="inlineStr">
        <is>
          <t>149</t>
        </is>
      </c>
      <c r="O150" t="inlineStr"/>
      <c r="P150" t="b">
        <v>0</v>
      </c>
      <c r="Q150" t="b">
        <v>0</v>
      </c>
      <c r="R150" t="n">
        <v>0</v>
      </c>
      <c r="S150" t="inlineStr">
        <is>
          <t>125</t>
        </is>
      </c>
      <c r="T150" t="n">
        <v>59.8</v>
      </c>
      <c r="U150" t="inlineStr">
        <is>
          <t>387</t>
        </is>
      </c>
      <c r="V150" t="n">
        <v>34.4</v>
      </c>
      <c r="W150" t="inlineStr">
        <is>
          <t>374</t>
        </is>
      </c>
      <c r="X150" t="n">
        <v>41.6</v>
      </c>
      <c r="Y150" t="inlineStr">
        <is>
          <t>133</t>
        </is>
      </c>
      <c r="Z150" t="n">
        <v>61.4</v>
      </c>
      <c r="AA150" t="inlineStr">
        <is>
          <t>353</t>
        </is>
      </c>
      <c r="AB150" t="n">
        <v>35.9</v>
      </c>
      <c r="AC150" t="inlineStr">
        <is>
          <t>701+</t>
        </is>
      </c>
      <c r="AD150" t="n">
        <v>9.5</v>
      </c>
      <c r="AE150" t="inlineStr">
        <is>
          <t>118</t>
        </is>
      </c>
      <c r="AF150" t="n">
        <v>93.09999999999999</v>
      </c>
      <c r="AG150" t="inlineStr">
        <is>
          <t>195</t>
        </is>
      </c>
      <c r="AH150" t="n">
        <v>89.3</v>
      </c>
      <c r="AI150" t="inlineStr">
        <is>
          <t>275</t>
        </is>
      </c>
      <c r="AJ150" t="n">
        <v>58.4</v>
      </c>
      <c r="AK150" t="inlineStr"/>
      <c r="AL150" t="inlineStr"/>
      <c r="AM150" t="inlineStr"/>
      <c r="AN150" t="inlineStr"/>
      <c r="AO150" t="inlineStr"/>
      <c r="AP150" t="inlineStr">
        <is>
          <t>{"Research &amp; Discovery": [{"indicator_id": "76", "indicator_name": "Academic Reputation", "rank": "125", "score": "59.8"}, {"indicator_id": "73", "indicator_name": "Citations per Faculty", "rank": "387", "score": "34.4"}], "Learning Experience": [{"indicator_id": "36", "indicator_name": "Faculty Student Ratio", "rank": "374", "score": "41.6"}], "Employability": [{"indicator_id": "77", "indicator_name": "Employer Reputation", "rank": "133", "score": "61.4"}, {"indicator_id": "3819456", "indicator_name": "Employment Outcomes", "rank": "353", "score": "35.9"}], "Global Engagement": [{"indicator_id": "14", "indicator_name": "International Student Ratio", "rank": "701+", "score": "9.5"}, {"indicator_id": "15", "indicator_name": "International Research Network", "rank": "118", "score": "93.1"}, {"indicator_id": "18", "indicator_name": "International Faculty Ratio", "rank": "195", "score": "89.3"}], "Sustainability": [{"indicator_id": "3897497", "indicator_name": "Sustainability Score", "rank": "275", "score": "58.4"}]}</t>
        </is>
      </c>
      <c r="AQ1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1">
      <c r="A151" t="n">
        <v>150</v>
      </c>
      <c r="B151" t="n">
        <v>52.1</v>
      </c>
      <c r="C151" t="inlineStr">
        <is>
          <t>Indian Institute of Technology Delhi (IITD)</t>
        </is>
      </c>
      <c r="D151" t="inlineStr">
        <is>
          <t>New Delhi, India</t>
        </is>
      </c>
      <c r="E151" t="inlineStr">
        <is>
          <t>India</t>
        </is>
      </c>
      <c r="F151" t="inlineStr">
        <is>
          <t>New Delhi</t>
        </is>
      </c>
      <c r="G151" t="inlineStr">
        <is>
          <t>Asia</t>
        </is>
      </c>
      <c r="H151" t="inlineStr">
        <is>
          <t>https://www.topuniversities.com/sites/default/files/indian-institute-of-technology-delhi-iitd_282_medium.jpg</t>
        </is>
      </c>
      <c r="I151" t="inlineStr">
        <is>
          <t>/universities/indian-institute-technology-delhi-iitd</t>
        </is>
      </c>
      <c r="J151" t="inlineStr">
        <is>
          <t>3995780</t>
        </is>
      </c>
      <c r="K151" t="inlineStr">
        <is>
          <t>294242</t>
        </is>
      </c>
      <c r="L151" t="inlineStr">
        <is>
          <t>282</t>
        </is>
      </c>
      <c r="M151" t="n">
        <v>0</v>
      </c>
      <c r="N151">
        <f>150</f>
        <v/>
      </c>
      <c r="O151" t="inlineStr"/>
      <c r="P151" t="b">
        <v>0</v>
      </c>
      <c r="Q151" t="b">
        <v>0</v>
      </c>
      <c r="R151" t="n">
        <v>0</v>
      </c>
      <c r="S151" t="inlineStr">
        <is>
          <t>147</t>
        </is>
      </c>
      <c r="T151" t="n">
        <v>54.1</v>
      </c>
      <c r="U151" t="inlineStr">
        <is>
          <t>126</t>
        </is>
      </c>
      <c r="V151" t="n">
        <v>77.40000000000001</v>
      </c>
      <c r="W151" t="inlineStr">
        <is>
          <t>701+</t>
        </is>
      </c>
      <c r="X151" t="n">
        <v>17.3</v>
      </c>
      <c r="Y151" t="inlineStr">
        <is>
          <t>73</t>
        </is>
      </c>
      <c r="Z151" t="n">
        <v>80.90000000000001</v>
      </c>
      <c r="AA151" t="inlineStr">
        <is>
          <t>361</t>
        </is>
      </c>
      <c r="AB151" t="n">
        <v>35.1</v>
      </c>
      <c r="AC151" t="inlineStr">
        <is>
          <t>701+</t>
        </is>
      </c>
      <c r="AD151" t="n">
        <v>1.5</v>
      </c>
      <c r="AE151" t="inlineStr">
        <is>
          <t>582</t>
        </is>
      </c>
      <c r="AF151" t="n">
        <v>63.3</v>
      </c>
      <c r="AG151" t="inlineStr">
        <is>
          <t>701+</t>
        </is>
      </c>
      <c r="AH151" t="n">
        <v>3.1</v>
      </c>
      <c r="AI151">
        <f>424</f>
        <v/>
      </c>
      <c r="AJ151" t="n">
        <v>32.7</v>
      </c>
      <c r="AK151" t="inlineStr"/>
      <c r="AL151" t="inlineStr"/>
      <c r="AM151" t="inlineStr"/>
      <c r="AN151" t="inlineStr"/>
      <c r="AO151" t="inlineStr"/>
      <c r="AP151" t="inlineStr">
        <is>
          <t>{"Research &amp; Discovery": [{"indicator_id": "76", "indicator_name": "Academic Reputation", "rank": "147", "score": "54.1"}, {"indicator_id": "73", "indicator_name": "Citations per Faculty", "rank": "126", "score": "77.4"}], "Learning Experience": [{"indicator_id": "36", "indicator_name": "Faculty Student Ratio", "rank": "701+", "score": "17.3"}], "Employability": [{"indicator_id": "77", "indicator_name": "Employer Reputation", "rank": "73", "score": "80.9"}, {"indicator_id": "3819456", "indicator_name": "Employment Outcomes", "rank": "361", "score": "35.1"}], "Global Engagement": [{"indicator_id": "14", "indicator_name": "International Student Ratio", "rank": "701+", "score": "1.5"}, {"indicator_id": "15", "indicator_name": "International Research Network", "rank": "582", "score": "63.3"}, {"indicator_id": "18", "indicator_name": "International Faculty Ratio", "rank": "701+", "score": "3.1"}], "Sustainability": [{"indicator_id": "3897497", "indicator_name": "Sustainability Score", "rank": "=424", "score": "32.7"}]}</t>
        </is>
      </c>
      <c r="AQ1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2">
      <c r="A152" t="n">
        <v>151</v>
      </c>
      <c r="B152" t="n">
        <v>52.1</v>
      </c>
      <c r="C152" t="inlineStr">
        <is>
          <t>University of Bath</t>
        </is>
      </c>
      <c r="D152" t="inlineStr">
        <is>
          <t>Bath, United Kingdom</t>
        </is>
      </c>
      <c r="E152" t="inlineStr">
        <is>
          <t>United Kingdom</t>
        </is>
      </c>
      <c r="F152" t="inlineStr">
        <is>
          <t>Bath</t>
        </is>
      </c>
      <c r="G152" t="inlineStr">
        <is>
          <t>Europe</t>
        </is>
      </c>
      <c r="H152" t="inlineStr">
        <is>
          <t>https://www.topuniversities.com/sites/default/files/university-of-bath_47_medium.jpg</t>
        </is>
      </c>
      <c r="I152" t="inlineStr">
        <is>
          <t>/universities/university-bath</t>
        </is>
      </c>
      <c r="J152" t="inlineStr">
        <is>
          <t>3995878</t>
        </is>
      </c>
      <c r="K152" t="inlineStr">
        <is>
          <t>294609</t>
        </is>
      </c>
      <c r="L152" t="inlineStr">
        <is>
          <t>47</t>
        </is>
      </c>
      <c r="M152" t="n">
        <v>1</v>
      </c>
      <c r="N152">
        <f>150</f>
        <v/>
      </c>
      <c r="O152" t="inlineStr"/>
      <c r="P152" t="b">
        <v>0</v>
      </c>
      <c r="Q152" t="b">
        <v>0</v>
      </c>
      <c r="R152" t="n">
        <v>0</v>
      </c>
      <c r="S152" t="inlineStr">
        <is>
          <t>245</t>
        </is>
      </c>
      <c r="T152" t="n">
        <v>35.8</v>
      </c>
      <c r="U152" t="inlineStr">
        <is>
          <t>250</t>
        </is>
      </c>
      <c r="V152" t="n">
        <v>52</v>
      </c>
      <c r="W152" t="inlineStr">
        <is>
          <t>701+</t>
        </is>
      </c>
      <c r="X152" t="n">
        <v>18.3</v>
      </c>
      <c r="Y152" t="inlineStr">
        <is>
          <t>109</t>
        </is>
      </c>
      <c r="Z152" t="n">
        <v>67.90000000000001</v>
      </c>
      <c r="AA152" t="inlineStr">
        <is>
          <t>360</t>
        </is>
      </c>
      <c r="AB152" t="n">
        <v>35.2</v>
      </c>
      <c r="AC152" t="inlineStr">
        <is>
          <t>171</t>
        </is>
      </c>
      <c r="AD152" t="n">
        <v>80</v>
      </c>
      <c r="AE152" t="inlineStr">
        <is>
          <t>259</t>
        </is>
      </c>
      <c r="AF152" t="n">
        <v>84.2</v>
      </c>
      <c r="AG152" t="inlineStr">
        <is>
          <t>159</t>
        </is>
      </c>
      <c r="AH152" t="n">
        <v>94.3</v>
      </c>
      <c r="AI152" t="inlineStr">
        <is>
          <t>92</t>
        </is>
      </c>
      <c r="AJ152" t="n">
        <v>90.40000000000001</v>
      </c>
      <c r="AK152" t="inlineStr"/>
      <c r="AL152" t="inlineStr"/>
      <c r="AM152" t="inlineStr"/>
      <c r="AN152" t="inlineStr"/>
      <c r="AO152" t="inlineStr"/>
      <c r="AP152" t="inlineStr">
        <is>
          <t>{"Research &amp; Discovery": [{"indicator_id": "76", "indicator_name": "Academic Reputation", "rank": "245", "score": "35.8"}, {"indicator_id": "73", "indicator_name": "Citations per Faculty", "rank": "250", "score": "52"}], "Learning Experience": [{"indicator_id": "36", "indicator_name": "Faculty Student Ratio", "rank": "701+", "score": "18.3"}], "Employability": [{"indicator_id": "77", "indicator_name": "Employer Reputation", "rank": "109", "score": "67.9"}, {"indicator_id": "3819456", "indicator_name": "Employment Outcomes", "rank": "360", "score": "35.2"}], "Global Engagement": [{"indicator_id": "14", "indicator_name": "International Student Ratio", "rank": "171", "score": "80"}, {"indicator_id": "15", "indicator_name": "International Research Network", "rank": "259", "score": "84.2"}, {"indicator_id": "18", "indicator_name": "International Faculty Ratio", "rank": "159", "score": "94.3"}], "Sustainability": [{"indicator_id": "3897497", "indicator_name": "Sustainability Score", "rank": "92", "score": "90.4"}]}</t>
        </is>
      </c>
      <c r="AQ1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3">
      <c r="A153" t="n">
        <v>152</v>
      </c>
      <c r="B153" t="n">
        <v>51.9</v>
      </c>
      <c r="C153" t="inlineStr">
        <is>
          <t>Michigan State University</t>
        </is>
      </c>
      <c r="D153" t="inlineStr">
        <is>
          <t>East Lansing, United States</t>
        </is>
      </c>
      <c r="E153" t="inlineStr">
        <is>
          <t>United States</t>
        </is>
      </c>
      <c r="F153" t="inlineStr">
        <is>
          <t>East Lansing</t>
        </is>
      </c>
      <c r="G153" t="inlineStr">
        <is>
          <t>North America</t>
        </is>
      </c>
      <c r="H153" t="inlineStr">
        <is>
          <t>https://www.topuniversities.com/sites/default/files/michigan-state-university_402_medium.jpg</t>
        </is>
      </c>
      <c r="I153" t="inlineStr">
        <is>
          <t>/universities/michigan-state-university</t>
        </is>
      </c>
      <c r="J153" t="inlineStr">
        <is>
          <t>3995760</t>
        </is>
      </c>
      <c r="K153" t="inlineStr">
        <is>
          <t>294858</t>
        </is>
      </c>
      <c r="L153" t="inlineStr">
        <is>
          <t>402</t>
        </is>
      </c>
      <c r="M153" t="n">
        <v>0</v>
      </c>
      <c r="N153">
        <f>152</f>
        <v/>
      </c>
      <c r="O153" t="inlineStr"/>
      <c r="P153" t="b">
        <v>0</v>
      </c>
      <c r="Q153" t="b">
        <v>0</v>
      </c>
      <c r="R153" t="n">
        <v>0</v>
      </c>
      <c r="S153" t="inlineStr">
        <is>
          <t>127</t>
        </is>
      </c>
      <c r="T153" t="n">
        <v>59.5</v>
      </c>
      <c r="U153" t="inlineStr">
        <is>
          <t>259</t>
        </is>
      </c>
      <c r="V153" t="n">
        <v>50.3</v>
      </c>
      <c r="W153" t="inlineStr">
        <is>
          <t>701+</t>
        </is>
      </c>
      <c r="X153" t="n">
        <v>11.4</v>
      </c>
      <c r="Y153" t="inlineStr">
        <is>
          <t>188</t>
        </is>
      </c>
      <c r="Z153" t="n">
        <v>48.6</v>
      </c>
      <c r="AA153" t="inlineStr">
        <is>
          <t>211</t>
        </is>
      </c>
      <c r="AB153" t="n">
        <v>57.1</v>
      </c>
      <c r="AC153" t="inlineStr">
        <is>
          <t>668</t>
        </is>
      </c>
      <c r="AD153" t="n">
        <v>12.4</v>
      </c>
      <c r="AE153" t="inlineStr">
        <is>
          <t>32</t>
        </is>
      </c>
      <c r="AF153" t="n">
        <v>97.5</v>
      </c>
      <c r="AG153" t="inlineStr">
        <is>
          <t>344</t>
        </is>
      </c>
      <c r="AH153" t="n">
        <v>54.5</v>
      </c>
      <c r="AI153">
        <f>41</f>
        <v/>
      </c>
      <c r="AJ153" t="n">
        <v>96.3</v>
      </c>
      <c r="AK153" t="inlineStr"/>
      <c r="AL153" t="inlineStr"/>
      <c r="AM153" t="inlineStr"/>
      <c r="AN153" t="inlineStr"/>
      <c r="AO153" t="inlineStr"/>
      <c r="AP153" t="inlineStr">
        <is>
          <t>{"Research &amp; Discovery": [{"indicator_id": "76", "indicator_name": "Academic Reputation", "rank": "127", "score": "59.5"}, {"indicator_id": "73", "indicator_name": "Citations per Faculty", "rank": "259", "score": "50.3"}], "Learning Experience": [{"indicator_id": "36", "indicator_name": "Faculty Student Ratio", "rank": "701+", "score": "11.4"}], "Employability": [{"indicator_id": "77", "indicator_name": "Employer Reputation", "rank": "188", "score": "48.6"}, {"indicator_id": "3819456", "indicator_name": "Employment Outcomes", "rank": "211", "score": "57.1"}], "Global Engagement": [{"indicator_id": "14", "indicator_name": "International Student Ratio", "rank": "668", "score": "12.4"}, {"indicator_id": "15", "indicator_name": "International Research Network", "rank": "32", "score": "97.5"}, {"indicator_id": "18", "indicator_name": "International Faculty Ratio", "rank": "344", "score": "54.5"}], "Sustainability": [{"indicator_id": "3897497", "indicator_name": "Sustainability Score", "rank": "=41", "score": "96.3"}]}</t>
        </is>
      </c>
      <c r="AQ1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4">
      <c r="A154" t="n">
        <v>153</v>
      </c>
      <c r="B154" t="n">
        <v>51.9</v>
      </c>
      <c r="C154" t="inlineStr">
        <is>
          <t>Nagoya University</t>
        </is>
      </c>
      <c r="D154" t="inlineStr">
        <is>
          <t>Nagoya, Japan</t>
        </is>
      </c>
      <c r="E154" t="inlineStr">
        <is>
          <t>Japan</t>
        </is>
      </c>
      <c r="F154" t="inlineStr">
        <is>
          <t>Nagoya</t>
        </is>
      </c>
      <c r="G154" t="inlineStr">
        <is>
          <t>Asia</t>
        </is>
      </c>
      <c r="H154" t="inlineStr">
        <is>
          <t>https://www.topuniversities.com/sites/default/files/nagoya-university_427_medium.jpg</t>
        </is>
      </c>
      <c r="I154" t="inlineStr">
        <is>
          <t>/universities/nagoya-university</t>
        </is>
      </c>
      <c r="J154" t="inlineStr">
        <is>
          <t>3995741</t>
        </is>
      </c>
      <c r="K154" t="inlineStr">
        <is>
          <t>294832</t>
        </is>
      </c>
      <c r="L154" t="inlineStr">
        <is>
          <t>427</t>
        </is>
      </c>
      <c r="M154" t="n">
        <v>0</v>
      </c>
      <c r="N154">
        <f>152</f>
        <v/>
      </c>
      <c r="O154" t="inlineStr"/>
      <c r="P154" t="b">
        <v>0</v>
      </c>
      <c r="Q154" t="b">
        <v>0</v>
      </c>
      <c r="R154" t="n">
        <v>0</v>
      </c>
      <c r="S154" t="inlineStr">
        <is>
          <t>108</t>
        </is>
      </c>
      <c r="T154" t="n">
        <v>63.2</v>
      </c>
      <c r="U154" t="inlineStr">
        <is>
          <t>494</t>
        </is>
      </c>
      <c r="V154" t="n">
        <v>25.4</v>
      </c>
      <c r="W154" t="inlineStr">
        <is>
          <t>107</t>
        </is>
      </c>
      <c r="X154" t="n">
        <v>84.7</v>
      </c>
      <c r="Y154" t="inlineStr">
        <is>
          <t>117</t>
        </is>
      </c>
      <c r="Z154" t="n">
        <v>65.8</v>
      </c>
      <c r="AA154" t="inlineStr">
        <is>
          <t>533</t>
        </is>
      </c>
      <c r="AB154" t="n">
        <v>21.5</v>
      </c>
      <c r="AC154" t="inlineStr">
        <is>
          <t>550</t>
        </is>
      </c>
      <c r="AD154" t="n">
        <v>19.6</v>
      </c>
      <c r="AE154" t="inlineStr">
        <is>
          <t>559</t>
        </is>
      </c>
      <c r="AF154" t="n">
        <v>64.8</v>
      </c>
      <c r="AG154" t="inlineStr">
        <is>
          <t>671</t>
        </is>
      </c>
      <c r="AH154" t="n">
        <v>14.5</v>
      </c>
      <c r="AI154">
        <f>186</f>
        <v/>
      </c>
      <c r="AJ154" t="n">
        <v>75</v>
      </c>
      <c r="AK154" t="inlineStr"/>
      <c r="AL154" t="inlineStr"/>
      <c r="AM154" t="inlineStr"/>
      <c r="AN154" t="inlineStr"/>
      <c r="AO154" t="inlineStr"/>
      <c r="AP154" t="inlineStr">
        <is>
          <t>{"Research &amp; Discovery": [{"indicator_id": "76", "indicator_name": "Academic Reputation", "rank": "108", "score": "63.2"}, {"indicator_id": "73", "indicator_name": "Citations per Faculty", "rank": "494", "score": "25.4"}], "Learning Experience": [{"indicator_id": "36", "indicator_name": "Faculty Student Ratio", "rank": "107", "score": "84.7"}], "Employability": [{"indicator_id": "77", "indicator_name": "Employer Reputation", "rank": "117", "score": "65.8"}, {"indicator_id": "3819456", "indicator_name": "Employment Outcomes", "rank": "533", "score": "21.5"}], "Global Engagement": [{"indicator_id": "14", "indicator_name": "International Student Ratio", "rank": "550", "score": "19.6"}, {"indicator_id": "15", "indicator_name": "International Research Network", "rank": "559", "score": "64.8"}, {"indicator_id": "18", "indicator_name": "International Faculty Ratio", "rank": "671", "score": "14.5"}], "Sustainability": [{"indicator_id": "3897497", "indicator_name": "Sustainability Score", "rank": "=186", "score": "75"}]}</t>
        </is>
      </c>
      <c r="AQ1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5">
      <c r="A155" t="n">
        <v>154</v>
      </c>
      <c r="B155" t="n">
        <v>51.8</v>
      </c>
      <c r="C155" t="inlineStr">
        <is>
          <t>Texas A&amp;M University</t>
        </is>
      </c>
      <c r="D155" t="inlineStr">
        <is>
          <t>College Station, United States</t>
        </is>
      </c>
      <c r="E155" t="inlineStr">
        <is>
          <t>United States</t>
        </is>
      </c>
      <c r="F155" t="inlineStr">
        <is>
          <t>College Station</t>
        </is>
      </c>
      <c r="G155" t="inlineStr">
        <is>
          <t>North America</t>
        </is>
      </c>
      <c r="H155" t="inlineStr">
        <is>
          <t>https://www.topuniversities.com/sites/default/files/texas-am-university_592560cf2aeae70239af4ce2_medium.jpg</t>
        </is>
      </c>
      <c r="I155" t="inlineStr">
        <is>
          <t>/universities/texas-am-university</t>
        </is>
      </c>
      <c r="J155" t="inlineStr">
        <is>
          <t>3995749</t>
        </is>
      </c>
      <c r="K155" t="inlineStr">
        <is>
          <t>297256</t>
        </is>
      </c>
      <c r="L155" t="inlineStr">
        <is>
          <t>605</t>
        </is>
      </c>
      <c r="M155" t="n">
        <v>0</v>
      </c>
      <c r="N155" t="inlineStr">
        <is>
          <t>154</t>
        </is>
      </c>
      <c r="O155" t="inlineStr"/>
      <c r="P155" t="b">
        <v>0</v>
      </c>
      <c r="Q155" t="b">
        <v>0</v>
      </c>
      <c r="R155" t="n">
        <v>0</v>
      </c>
      <c r="S155" t="inlineStr">
        <is>
          <t>116</t>
        </is>
      </c>
      <c r="T155" t="n">
        <v>61.2</v>
      </c>
      <c r="U155" t="inlineStr">
        <is>
          <t>176</t>
        </is>
      </c>
      <c r="V155" t="n">
        <v>64.3</v>
      </c>
      <c r="W155" t="inlineStr">
        <is>
          <t>701+</t>
        </is>
      </c>
      <c r="X155" t="n">
        <v>4.4</v>
      </c>
      <c r="Y155" t="inlineStr">
        <is>
          <t>115</t>
        </is>
      </c>
      <c r="Z155" t="n">
        <v>66</v>
      </c>
      <c r="AA155" t="inlineStr">
        <is>
          <t>287</t>
        </is>
      </c>
      <c r="AB155" t="n">
        <v>44.4</v>
      </c>
      <c r="AC155" t="inlineStr">
        <is>
          <t>678</t>
        </is>
      </c>
      <c r="AD155" t="n">
        <v>12.1</v>
      </c>
      <c r="AE155" t="inlineStr">
        <is>
          <t>125</t>
        </is>
      </c>
      <c r="AF155" t="n">
        <v>92.59999999999999</v>
      </c>
      <c r="AG155" t="inlineStr">
        <is>
          <t>569</t>
        </is>
      </c>
      <c r="AH155" t="n">
        <v>21.9</v>
      </c>
      <c r="AI155">
        <f>371</f>
        <v/>
      </c>
      <c r="AJ155" t="n">
        <v>39.5</v>
      </c>
      <c r="AK155" t="inlineStr"/>
      <c r="AL155" t="inlineStr"/>
      <c r="AM155" t="inlineStr"/>
      <c r="AN155" t="inlineStr"/>
      <c r="AO155" t="inlineStr"/>
      <c r="AP155" t="inlineStr">
        <is>
          <t>{"Research &amp; Discovery": [{"indicator_id": "76", "indicator_name": "Academic Reputation", "rank": "116", "score": "61.2"}, {"indicator_id": "73", "indicator_name": "Citations per Faculty", "rank": "176", "score": "64.3"}], "Learning Experience": [{"indicator_id": "36", "indicator_name": "Faculty Student Ratio", "rank": "701+", "score": "4.4"}], "Employability": [{"indicator_id": "77", "indicator_name": "Employer Reputation", "rank": "115", "score": "66"}, {"indicator_id": "3819456", "indicator_name": "Employment Outcomes", "rank": "287", "score": "44.4"}], "Global Engagement": [{"indicator_id": "14", "indicator_name": "International Student Ratio", "rank": "678", "score": "12.1"}, {"indicator_id": "15", "indicator_name": "International Research Network", "rank": "125", "score": "92.6"}, {"indicator_id": "18", "indicator_name": "International Faculty Ratio", "rank": "569", "score": "21.9"}], "Sustainability": [{"indicator_id": "3897497", "indicator_name": "Sustainability Score", "rank": "=371", "score": "39.5"}]}</t>
        </is>
      </c>
      <c r="AQ1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6">
      <c r="A156" t="n">
        <v>155</v>
      </c>
      <c r="B156" t="n">
        <v>51.6</v>
      </c>
      <c r="C156" t="inlineStr">
        <is>
          <t>University of Geneva</t>
        </is>
      </c>
      <c r="D156" t="inlineStr">
        <is>
          <t>Geneva, Switzerland</t>
        </is>
      </c>
      <c r="E156" t="inlineStr">
        <is>
          <t>Switzerland</t>
        </is>
      </c>
      <c r="F156" t="inlineStr">
        <is>
          <t>Geneva</t>
        </is>
      </c>
      <c r="G156" t="inlineStr">
        <is>
          <t>Europe</t>
        </is>
      </c>
      <c r="H156" t="inlineStr">
        <is>
          <t>https://www.topuniversities.com/sites/default/files/university-of-geneva_221_medium.jpg</t>
        </is>
      </c>
      <c r="I156" t="inlineStr">
        <is>
          <t>/universities/university-geneva</t>
        </is>
      </c>
      <c r="J156" t="inlineStr">
        <is>
          <t>3995816</t>
        </is>
      </c>
      <c r="K156" t="inlineStr">
        <is>
          <t>294362</t>
        </is>
      </c>
      <c r="L156" t="inlineStr">
        <is>
          <t>221</t>
        </is>
      </c>
      <c r="M156" t="n">
        <v>0</v>
      </c>
      <c r="N156">
        <f>155</f>
        <v/>
      </c>
      <c r="O156" t="inlineStr"/>
      <c r="P156" t="b">
        <v>0</v>
      </c>
      <c r="Q156" t="b">
        <v>0</v>
      </c>
      <c r="R156" t="n">
        <v>0</v>
      </c>
      <c r="S156" t="inlineStr">
        <is>
          <t>183</t>
        </is>
      </c>
      <c r="T156" t="n">
        <v>45.5</v>
      </c>
      <c r="U156" t="inlineStr">
        <is>
          <t>189</t>
        </is>
      </c>
      <c r="V156" t="n">
        <v>62.4</v>
      </c>
      <c r="W156" t="inlineStr">
        <is>
          <t>387</t>
        </is>
      </c>
      <c r="X156" t="n">
        <v>40.4</v>
      </c>
      <c r="Y156" t="inlineStr">
        <is>
          <t>499</t>
        </is>
      </c>
      <c r="Z156" t="n">
        <v>17.2</v>
      </c>
      <c r="AA156" t="inlineStr">
        <is>
          <t>258</t>
        </is>
      </c>
      <c r="AB156" t="n">
        <v>49.5</v>
      </c>
      <c r="AC156" t="inlineStr">
        <is>
          <t>74</t>
        </is>
      </c>
      <c r="AD156" t="n">
        <v>97.59999999999999</v>
      </c>
      <c r="AE156" t="inlineStr">
        <is>
          <t>93</t>
        </is>
      </c>
      <c r="AF156" t="n">
        <v>94.2</v>
      </c>
      <c r="AG156" t="inlineStr">
        <is>
          <t>51</t>
        </is>
      </c>
      <c r="AH156" t="n">
        <v>100</v>
      </c>
      <c r="AI156">
        <f>355</f>
        <v/>
      </c>
      <c r="AJ156" t="n">
        <v>42.3</v>
      </c>
      <c r="AK156" t="inlineStr"/>
      <c r="AL156" t="inlineStr"/>
      <c r="AM156" t="inlineStr"/>
      <c r="AN156" t="inlineStr"/>
      <c r="AO156" t="inlineStr"/>
      <c r="AP156" t="inlineStr">
        <is>
          <t>{"Research &amp; Discovery": [{"indicator_id": "76", "indicator_name": "Academic Reputation", "rank": "183", "score": "45.5"}, {"indicator_id": "73", "indicator_name": "Citations per Faculty", "rank": "189", "score": "62.4"}], "Learning Experience": [{"indicator_id": "36", "indicator_name": "Faculty Student Ratio", "rank": "387", "score": "40.4"}], "Employability": [{"indicator_id": "77", "indicator_name": "Employer Reputation", "rank": "499", "score": "17.2"}, {"indicator_id": "3819456", "indicator_name": "Employment Outcomes", "rank": "258", "score": "49.5"}], "Global Engagement": [{"indicator_id": "14", "indicator_name": "International Student Ratio", "rank": "74", "score": "97.6"}, {"indicator_id": "15", "indicator_name": "International Research Network", "rank": "93", "score": "94.2"}, {"indicator_id": "18", "indicator_name": "International Faculty Ratio", "rank": "51", "score": "100"}], "Sustainability": [{"indicator_id": "3897497", "indicator_name": "Sustainability Score", "rank": "=355", "score": "42.3"}]}</t>
        </is>
      </c>
      <c r="AQ1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7">
      <c r="A157" t="n">
        <v>156</v>
      </c>
      <c r="B157" t="n">
        <v>51.6</v>
      </c>
      <c r="C157" t="inlineStr">
        <is>
          <t>University of North Carolina at Chapel Hill</t>
        </is>
      </c>
      <c r="D157" t="inlineStr">
        <is>
          <t>Chapel Hill, United States</t>
        </is>
      </c>
      <c r="E157" t="inlineStr">
        <is>
          <t>United States</t>
        </is>
      </c>
      <c r="F157" t="inlineStr">
        <is>
          <t>Chapel Hill</t>
        </is>
      </c>
      <c r="G157" t="inlineStr">
        <is>
          <t>North America</t>
        </is>
      </c>
      <c r="H157" t="inlineStr">
        <is>
          <t>https://www.topuniversities.com/sites/default/files/university-of-north-carolina-chapel-hill_424_medium.jpg</t>
        </is>
      </c>
      <c r="I157" t="inlineStr">
        <is>
          <t>/universities/university-north-carolina-chapel-hill</t>
        </is>
      </c>
      <c r="J157" t="inlineStr">
        <is>
          <t>3995747</t>
        </is>
      </c>
      <c r="K157" t="inlineStr">
        <is>
          <t>294836</t>
        </is>
      </c>
      <c r="L157" t="inlineStr">
        <is>
          <t>424</t>
        </is>
      </c>
      <c r="M157" t="n">
        <v>0</v>
      </c>
      <c r="N157">
        <f>155</f>
        <v/>
      </c>
      <c r="O157" t="inlineStr"/>
      <c r="P157" t="b">
        <v>0</v>
      </c>
      <c r="Q157" t="b">
        <v>0</v>
      </c>
      <c r="R157" t="n">
        <v>0</v>
      </c>
      <c r="S157" t="inlineStr">
        <is>
          <t>114</t>
        </is>
      </c>
      <c r="T157" t="n">
        <v>61.4</v>
      </c>
      <c r="U157" t="inlineStr">
        <is>
          <t>288</t>
        </is>
      </c>
      <c r="V157" t="n">
        <v>47.2</v>
      </c>
      <c r="W157" t="inlineStr">
        <is>
          <t>179</t>
        </is>
      </c>
      <c r="X157" t="n">
        <v>72.90000000000001</v>
      </c>
      <c r="Y157" t="inlineStr">
        <is>
          <t>258</t>
        </is>
      </c>
      <c r="Z157" t="n">
        <v>36.5</v>
      </c>
      <c r="AA157" t="inlineStr">
        <is>
          <t>225</t>
        </is>
      </c>
      <c r="AB157" t="n">
        <v>55.2</v>
      </c>
      <c r="AC157" t="inlineStr">
        <is>
          <t>696</t>
        </is>
      </c>
      <c r="AD157" t="n">
        <v>11.1</v>
      </c>
      <c r="AE157" t="inlineStr">
        <is>
          <t>147</t>
        </is>
      </c>
      <c r="AF157" t="n">
        <v>91.59999999999999</v>
      </c>
      <c r="AG157" t="inlineStr">
        <is>
          <t>555</t>
        </is>
      </c>
      <c r="AH157" t="n">
        <v>23.5</v>
      </c>
      <c r="AI157">
        <f>343</f>
        <v/>
      </c>
      <c r="AJ157" t="n">
        <v>44.6</v>
      </c>
      <c r="AK157" t="inlineStr"/>
      <c r="AL157" t="inlineStr"/>
      <c r="AM157" t="inlineStr"/>
      <c r="AN157" t="inlineStr"/>
      <c r="AO157" t="inlineStr"/>
      <c r="AP157" t="inlineStr">
        <is>
          <t>{"Research &amp; Discovery": [{"indicator_id": "76", "indicator_name": "Academic Reputation", "rank": "114", "score": "61.4"}, {"indicator_id": "73", "indicator_name": "Citations per Faculty", "rank": "288", "score": "47.2"}], "Learning Experience": [{"indicator_id": "36", "indicator_name": "Faculty Student Ratio", "rank": "179", "score": "72.9"}], "Employability": [{"indicator_id": "77", "indicator_name": "Employer Reputation", "rank": "258", "score": "36.5"}, {"indicator_id": "3819456", "indicator_name": "Employment Outcomes", "rank": "225", "score": "55.2"}], "Global Engagement": [{"indicator_id": "14", "indicator_name": "International Student Ratio", "rank": "696", "score": "11.1"}, {"indicator_id": "15", "indicator_name": "International Research Network", "rank": "147", "score": "91.6"}, {"indicator_id": "18", "indicator_name": "International Faculty Ratio", "rank": "555", "score": "23.5"}], "Sustainability": [{"indicator_id": "3897497", "indicator_name": "Sustainability Score", "rank": "=343", "score": "44.6"}]}</t>
        </is>
      </c>
      <c r="AQ1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8">
      <c r="A158" t="n">
        <v>157</v>
      </c>
      <c r="B158" t="n">
        <v>51.6</v>
      </c>
      <c r="C158" t="inlineStr">
        <is>
          <t>Wageningen University &amp; Research</t>
        </is>
      </c>
      <c r="D158" t="inlineStr">
        <is>
          <t>Wageningen, Netherlands</t>
        </is>
      </c>
      <c r="E158" t="inlineStr">
        <is>
          <t>Netherlands</t>
        </is>
      </c>
      <c r="F158" t="inlineStr">
        <is>
          <t>Wageningen</t>
        </is>
      </c>
      <c r="G158" t="inlineStr">
        <is>
          <t>Europe</t>
        </is>
      </c>
      <c r="H158" t="inlineStr">
        <is>
          <t>https://www.topuniversities.com/sites/default/files/wageningen-university_659_medium.jpg</t>
        </is>
      </c>
      <c r="I158" t="inlineStr">
        <is>
          <t>/universities/wageningen-university-research</t>
        </is>
      </c>
      <c r="J158" t="inlineStr">
        <is>
          <t>3995837</t>
        </is>
      </c>
      <c r="K158" t="inlineStr">
        <is>
          <t>297202</t>
        </is>
      </c>
      <c r="L158" t="inlineStr">
        <is>
          <t>659</t>
        </is>
      </c>
      <c r="M158" t="n">
        <v>0</v>
      </c>
      <c r="N158">
        <f>155</f>
        <v/>
      </c>
      <c r="O158" t="inlineStr"/>
      <c r="P158" t="b">
        <v>0</v>
      </c>
      <c r="Q158" t="b">
        <v>0</v>
      </c>
      <c r="R158" t="n">
        <v>0</v>
      </c>
      <c r="S158" t="inlineStr">
        <is>
          <t>204</t>
        </is>
      </c>
      <c r="T158" t="n">
        <v>42.1</v>
      </c>
      <c r="U158" t="inlineStr">
        <is>
          <t>336</t>
        </is>
      </c>
      <c r="V158" t="n">
        <v>41.3</v>
      </c>
      <c r="W158" t="inlineStr">
        <is>
          <t>43</t>
        </is>
      </c>
      <c r="X158" t="n">
        <v>98.59999999999999</v>
      </c>
      <c r="Y158" t="inlineStr">
        <is>
          <t>401</t>
        </is>
      </c>
      <c r="Z158" t="n">
        <v>23.8</v>
      </c>
      <c r="AA158" t="inlineStr">
        <is>
          <t>542</t>
        </is>
      </c>
      <c r="AB158" t="n">
        <v>21.1</v>
      </c>
      <c r="AC158" t="inlineStr">
        <is>
          <t>169</t>
        </is>
      </c>
      <c r="AD158" t="n">
        <v>81.2</v>
      </c>
      <c r="AE158" t="inlineStr">
        <is>
          <t>27</t>
        </is>
      </c>
      <c r="AF158" t="n">
        <v>97.90000000000001</v>
      </c>
      <c r="AG158" t="inlineStr">
        <is>
          <t>328</t>
        </is>
      </c>
      <c r="AH158" t="n">
        <v>59.4</v>
      </c>
      <c r="AI158" t="inlineStr">
        <is>
          <t>75</t>
        </is>
      </c>
      <c r="AJ158" t="n">
        <v>92.3</v>
      </c>
      <c r="AK158" t="inlineStr"/>
      <c r="AL158" t="inlineStr"/>
      <c r="AM158" t="inlineStr"/>
      <c r="AN158" t="inlineStr"/>
      <c r="AO158" t="inlineStr"/>
      <c r="AP158" t="inlineStr">
        <is>
          <t>{"Research &amp; Discovery": [{"indicator_id": "76", "indicator_name": "Academic Reputation", "rank": "204", "score": "42.1"}, {"indicator_id": "73", "indicator_name": "Citations per Faculty", "rank": "336", "score": "41.3"}], "Learning Experience": [{"indicator_id": "36", "indicator_name": "Faculty Student Ratio", "rank": "43", "score": "98.6"}], "Employability": [{"indicator_id": "77", "indicator_name": "Employer Reputation", "rank": "401", "score": "23.8"}, {"indicator_id": "3819456", "indicator_name": "Employment Outcomes", "rank": "542", "score": "21.1"}], "Global Engagement": [{"indicator_id": "14", "indicator_name": "International Student Ratio", "rank": "169", "score": "81.2"}, {"indicator_id": "15", "indicator_name": "International Research Network", "rank": "27", "score": "97.9"}, {"indicator_id": "18", "indicator_name": "International Faculty Ratio", "rank": "328", "score": "59.4"}], "Sustainability": [{"indicator_id": "3897497", "indicator_name": "Sustainability Score", "rank": "75", "score": "92.3"}]}</t>
        </is>
      </c>
      <c r="AQ1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9">
      <c r="A159" t="n">
        <v>158</v>
      </c>
      <c r="B159" t="n">
        <v>51.5</v>
      </c>
      <c r="C159" t="inlineStr">
        <is>
          <t xml:space="preserve">Erasmus University Rotterdam </t>
        </is>
      </c>
      <c r="D159" t="inlineStr">
        <is>
          <t>Rotterdam, Netherlands</t>
        </is>
      </c>
      <c r="E159" t="inlineStr">
        <is>
          <t>Netherlands</t>
        </is>
      </c>
      <c r="F159" t="inlineStr">
        <is>
          <t>Rotterdam</t>
        </is>
      </c>
      <c r="G159" t="inlineStr">
        <is>
          <t>Europe</t>
        </is>
      </c>
      <c r="H159" t="inlineStr">
        <is>
          <t>https://www.topuniversities.com/sites/default/files/erasmus-university-rotterdam_190_medium.jpg</t>
        </is>
      </c>
      <c r="I159" t="inlineStr">
        <is>
          <t>/universities/erasmus-university-rotterdam</t>
        </is>
      </c>
      <c r="J159" t="inlineStr">
        <is>
          <t>3995866</t>
        </is>
      </c>
      <c r="K159" t="inlineStr">
        <is>
          <t>294457</t>
        </is>
      </c>
      <c r="L159" t="inlineStr">
        <is>
          <t>190</t>
        </is>
      </c>
      <c r="M159" t="n">
        <v>0</v>
      </c>
      <c r="N159" t="inlineStr">
        <is>
          <t>158</t>
        </is>
      </c>
      <c r="O159" t="inlineStr"/>
      <c r="P159" t="b">
        <v>0</v>
      </c>
      <c r="Q159" t="b">
        <v>0</v>
      </c>
      <c r="R159" t="n">
        <v>0</v>
      </c>
      <c r="S159" t="inlineStr">
        <is>
          <t>233</t>
        </is>
      </c>
      <c r="T159" t="n">
        <v>37</v>
      </c>
      <c r="U159" t="inlineStr">
        <is>
          <t>182</t>
        </is>
      </c>
      <c r="V159" t="n">
        <v>63.3</v>
      </c>
      <c r="W159" t="inlineStr">
        <is>
          <t>701+</t>
        </is>
      </c>
      <c r="X159" t="n">
        <v>18.1</v>
      </c>
      <c r="Y159" t="inlineStr">
        <is>
          <t>139</t>
        </is>
      </c>
      <c r="Z159" t="n">
        <v>58.2</v>
      </c>
      <c r="AA159" t="inlineStr">
        <is>
          <t>80</t>
        </is>
      </c>
      <c r="AB159" t="n">
        <v>89.3</v>
      </c>
      <c r="AC159" t="inlineStr">
        <is>
          <t>211</t>
        </is>
      </c>
      <c r="AD159" t="n">
        <v>70</v>
      </c>
      <c r="AE159" t="inlineStr">
        <is>
          <t>240</t>
        </is>
      </c>
      <c r="AF159" t="n">
        <v>85.40000000000001</v>
      </c>
      <c r="AG159" t="inlineStr">
        <is>
          <t>256</t>
        </is>
      </c>
      <c r="AH159" t="n">
        <v>76</v>
      </c>
      <c r="AI159" t="inlineStr">
        <is>
          <t>455</t>
        </is>
      </c>
      <c r="AJ159" t="n">
        <v>28.7</v>
      </c>
      <c r="AK159" t="inlineStr"/>
      <c r="AL159" t="inlineStr"/>
      <c r="AM159" t="inlineStr"/>
      <c r="AN159" t="inlineStr"/>
      <c r="AO159" t="inlineStr"/>
      <c r="AP159" t="inlineStr">
        <is>
          <t>{"Research &amp; Discovery": [{"indicator_id": "76", "indicator_name": "Academic Reputation", "rank": "233", "score": "37"}, {"indicator_id": "73", "indicator_name": "Citations per Faculty", "rank": "182", "score": "63.3"}], "Learning Experience": [{"indicator_id": "36", "indicator_name": "Faculty Student Ratio", "rank": "701+", "score": "18.1"}], "Employability": [{"indicator_id": "77", "indicator_name": "Employer Reputation", "rank": "139", "score": "58.2"}, {"indicator_id": "3819456", "indicator_name": "Employment Outcomes", "rank": "80", "score": "89.3"}], "Global Engagement": [{"indicator_id": "14", "indicator_name": "International Student Ratio", "rank": "211", "score": "70"}, {"indicator_id": "15", "indicator_name": "International Research Network", "rank": "240", "score": "85.4"}, {"indicator_id": "18", "indicator_name": "International Faculty Ratio", "rank": "256", "score": "76"}], "Sustainability": [{"indicator_id": "3897497", "indicator_name": "Sustainability Score", "rank": "455", "score": "28.7"}]}</t>
        </is>
      </c>
      <c r="AQ1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60">
      <c r="A160" t="n">
        <v>159</v>
      </c>
      <c r="B160" t="n">
        <v>51.3</v>
      </c>
      <c r="C160" t="inlineStr">
        <is>
          <t>University of Groningen</t>
        </is>
      </c>
      <c r="D160" t="inlineStr">
        <is>
          <t>Groningen, Netherlands</t>
        </is>
      </c>
      <c r="E160" t="inlineStr">
        <is>
          <t>Netherlands</t>
        </is>
      </c>
      <c r="F160" t="inlineStr">
        <is>
          <t>Groningen</t>
        </is>
      </c>
      <c r="G160" t="inlineStr">
        <is>
          <t>Europe</t>
        </is>
      </c>
      <c r="H160" t="inlineStr">
        <is>
          <t>https://www.topuniversities.com/sites/default/files/university-of-groningen_243_medium.jpg</t>
        </is>
      </c>
      <c r="I160" t="inlineStr">
        <is>
          <t>/universities/university-groningen</t>
        </is>
      </c>
      <c r="J160" t="inlineStr">
        <is>
          <t>3995789</t>
        </is>
      </c>
      <c r="K160" t="inlineStr">
        <is>
          <t>294293</t>
        </is>
      </c>
      <c r="L160" t="inlineStr">
        <is>
          <t>243</t>
        </is>
      </c>
      <c r="M160" t="n">
        <v>0</v>
      </c>
      <c r="N160">
        <f>159</f>
        <v/>
      </c>
      <c r="O160" t="inlineStr"/>
      <c r="P160" t="b">
        <v>0</v>
      </c>
      <c r="Q160" t="b">
        <v>0</v>
      </c>
      <c r="R160" t="n">
        <v>0</v>
      </c>
      <c r="S160" t="inlineStr">
        <is>
          <t>156</t>
        </is>
      </c>
      <c r="T160" t="n">
        <v>52.3</v>
      </c>
      <c r="U160" t="inlineStr">
        <is>
          <t>339</t>
        </is>
      </c>
      <c r="V160" t="n">
        <v>41.2</v>
      </c>
      <c r="W160" t="inlineStr">
        <is>
          <t>318</t>
        </is>
      </c>
      <c r="X160" t="n">
        <v>49.3</v>
      </c>
      <c r="Y160" t="inlineStr">
        <is>
          <t>275</t>
        </is>
      </c>
      <c r="Z160" t="n">
        <v>34.4</v>
      </c>
      <c r="AA160" t="inlineStr">
        <is>
          <t>319</t>
        </is>
      </c>
      <c r="AB160" t="n">
        <v>40</v>
      </c>
      <c r="AC160" t="inlineStr">
        <is>
          <t>161</t>
        </is>
      </c>
      <c r="AD160" t="n">
        <v>83.5</v>
      </c>
      <c r="AE160" t="inlineStr">
        <is>
          <t>97</t>
        </is>
      </c>
      <c r="AF160" t="n">
        <v>94.09999999999999</v>
      </c>
      <c r="AG160" t="inlineStr">
        <is>
          <t>168</t>
        </is>
      </c>
      <c r="AH160" t="n">
        <v>93.2</v>
      </c>
      <c r="AI160" t="inlineStr">
        <is>
          <t>368</t>
        </is>
      </c>
      <c r="AJ160" t="n">
        <v>40.1</v>
      </c>
      <c r="AK160" t="inlineStr"/>
      <c r="AL160" t="inlineStr"/>
      <c r="AM160" t="inlineStr"/>
      <c r="AN160" t="inlineStr"/>
      <c r="AO160" t="inlineStr"/>
      <c r="AP160" t="inlineStr">
        <is>
          <t>{"Research &amp; Discovery": [{"indicator_id": "76", "indicator_name": "Academic Reputation", "rank": "156", "score": "52.3"}, {"indicator_id": "73", "indicator_name": "Citations per Faculty", "rank": "339", "score": "41.2"}], "Learning Experience": [{"indicator_id": "36", "indicator_name": "Faculty Student Ratio", "rank": "318", "score": "49.3"}], "Employability": [{"indicator_id": "77", "indicator_name": "Employer Reputation", "rank": "275", "score": "34.4"}, {"indicator_id": "3819456", "indicator_name": "Employment Outcomes", "rank": "319", "score": "40"}], "Global Engagement": [{"indicator_id": "14", "indicator_name": "International Student Ratio", "rank": "161", "score": "83.5"}, {"indicator_id": "15", "indicator_name": "International Research Network", "rank": "97", "score": "94.1"}, {"indicator_id": "18", "indicator_name": "International Faculty Ratio", "rank": "168", "score": "93.2"}], "Sustainability": [{"indicator_id": "3897497", "indicator_name": "Sustainability Score", "rank": "368", "score": "40.1"}]}</t>
        </is>
      </c>
      <c r="AQ1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61">
      <c r="A161" t="n">
        <v>160</v>
      </c>
      <c r="B161" t="n">
        <v>51.3</v>
      </c>
      <c r="C161" t="inlineStr">
        <is>
          <t>Université de Montréal</t>
        </is>
      </c>
      <c r="D161" t="inlineStr">
        <is>
          <t>Montreal, Canada</t>
        </is>
      </c>
      <c r="E161" t="inlineStr">
        <is>
          <t>Canada</t>
        </is>
      </c>
      <c r="F161" t="inlineStr">
        <is>
          <t>Montreal</t>
        </is>
      </c>
      <c r="G161" t="inlineStr">
        <is>
          <t>North America</t>
        </is>
      </c>
      <c r="H161" t="inlineStr">
        <is>
          <t>https://www.topuniversities.com/sites/default/files/universit-de-montral_417_medium.jpg</t>
        </is>
      </c>
      <c r="I161" t="inlineStr">
        <is>
          <t>/universities/universite-de-montreal</t>
        </is>
      </c>
      <c r="J161" t="inlineStr">
        <is>
          <t>3995773</t>
        </is>
      </c>
      <c r="K161" t="inlineStr">
        <is>
          <t>294843</t>
        </is>
      </c>
      <c r="L161" t="inlineStr">
        <is>
          <t>417</t>
        </is>
      </c>
      <c r="M161" t="n">
        <v>1</v>
      </c>
      <c r="N161">
        <f>159</f>
        <v/>
      </c>
      <c r="O161" t="inlineStr"/>
      <c r="P161" t="b">
        <v>0</v>
      </c>
      <c r="Q161" t="b">
        <v>0</v>
      </c>
      <c r="R161" t="n">
        <v>0</v>
      </c>
      <c r="S161" t="inlineStr">
        <is>
          <t>140</t>
        </is>
      </c>
      <c r="T161" t="n">
        <v>55.5</v>
      </c>
      <c r="U161" t="inlineStr">
        <is>
          <t>566</t>
        </is>
      </c>
      <c r="V161" t="n">
        <v>19.3</v>
      </c>
      <c r="W161" t="inlineStr">
        <is>
          <t>160</t>
        </is>
      </c>
      <c r="X161" t="n">
        <v>76</v>
      </c>
      <c r="Y161" t="inlineStr">
        <is>
          <t>289</t>
        </is>
      </c>
      <c r="Z161" t="n">
        <v>32.8</v>
      </c>
      <c r="AA161" t="inlineStr">
        <is>
          <t>229</t>
        </is>
      </c>
      <c r="AB161" t="n">
        <v>54.2</v>
      </c>
      <c r="AC161" t="inlineStr">
        <is>
          <t>273</t>
        </is>
      </c>
      <c r="AD161" t="n">
        <v>54.1</v>
      </c>
      <c r="AE161" t="inlineStr">
        <is>
          <t>247</t>
        </is>
      </c>
      <c r="AF161" t="n">
        <v>84.90000000000001</v>
      </c>
      <c r="AG161" t="inlineStr">
        <is>
          <t>205</t>
        </is>
      </c>
      <c r="AH161" t="n">
        <v>87.59999999999999</v>
      </c>
      <c r="AI161">
        <f>81</f>
        <v/>
      </c>
      <c r="AJ161" t="n">
        <v>91.40000000000001</v>
      </c>
      <c r="AK161" t="inlineStr"/>
      <c r="AL161" t="inlineStr"/>
      <c r="AM161" t="inlineStr"/>
      <c r="AN161" t="inlineStr"/>
      <c r="AO161" t="inlineStr"/>
      <c r="AP161" t="inlineStr">
        <is>
          <t>{"Research &amp; Discovery": [{"indicator_id": "76", "indicator_name": "Academic Reputation", "rank": "140", "score": "55.5"}, {"indicator_id": "73", "indicator_name": "Citations per Faculty", "rank": "566", "score": "19.3"}], "Learning Experience": [{"indicator_id": "36", "indicator_name": "Faculty Student Ratio", "rank": "160", "score": "76"}], "Employability": [{"indicator_id": "77", "indicator_name": "Employer Reputation", "rank": "289", "score": "32.8"}, {"indicator_id": "3819456", "indicator_name": "Employment Outcomes", "rank": "229", "score": "54.2"}], "Global Engagement": [{"indicator_id": "14", "indicator_name": "International Student Ratio", "rank": "273", "score": "54.1"}, {"indicator_id": "15", "indicator_name": "International Research Network", "rank": "247", "score": "84.9"}, {"indicator_id": "18", "indicator_name": "International Faculty Ratio", "rank": "205", "score": "87.6"}], "Sustainability": [{"indicator_id": "3897497", "indicator_name": "Sustainability Score", "rank": "=81", "score": "91.4"}]}</t>
        </is>
      </c>
      <c r="AQ1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62">
      <c r="A162" t="n">
        <v>161</v>
      </c>
      <c r="B162" t="n">
        <v>51.2</v>
      </c>
      <c r="C162" t="inlineStr">
        <is>
          <t>University of Bern</t>
        </is>
      </c>
      <c r="D162" t="inlineStr">
        <is>
          <t>Bern, Switzerland</t>
        </is>
      </c>
      <c r="E162" t="inlineStr">
        <is>
          <t>Switzerland</t>
        </is>
      </c>
      <c r="F162" t="inlineStr">
        <is>
          <t>Bern</t>
        </is>
      </c>
      <c r="G162" t="inlineStr">
        <is>
          <t>Europe</t>
        </is>
      </c>
      <c r="H162" t="inlineStr">
        <is>
          <t>https://www.topuniversities.com/sites/default/files/university-of-bern_55_medium.jpg</t>
        </is>
      </c>
      <c r="I162" t="inlineStr">
        <is>
          <t>/universities/university-bern</t>
        </is>
      </c>
      <c r="J162" t="inlineStr">
        <is>
          <t>3995931</t>
        </is>
      </c>
      <c r="K162" t="inlineStr">
        <is>
          <t>294601</t>
        </is>
      </c>
      <c r="L162" t="inlineStr">
        <is>
          <t>55</t>
        </is>
      </c>
      <c r="M162" t="n">
        <v>0</v>
      </c>
      <c r="N162" t="inlineStr">
        <is>
          <t>161</t>
        </is>
      </c>
      <c r="O162" t="inlineStr"/>
      <c r="P162" t="b">
        <v>0</v>
      </c>
      <c r="Q162" t="b">
        <v>0</v>
      </c>
      <c r="R162" t="n">
        <v>0</v>
      </c>
      <c r="S162" t="inlineStr">
        <is>
          <t>298</t>
        </is>
      </c>
      <c r="T162" t="n">
        <v>29.7</v>
      </c>
      <c r="U162" t="inlineStr">
        <is>
          <t>22</t>
        </is>
      </c>
      <c r="V162" t="n">
        <v>99.3</v>
      </c>
      <c r="W162" t="inlineStr">
        <is>
          <t>338</t>
        </is>
      </c>
      <c r="X162" t="n">
        <v>45.9</v>
      </c>
      <c r="Y162" t="inlineStr">
        <is>
          <t>530</t>
        </is>
      </c>
      <c r="Z162" t="n">
        <v>16.1</v>
      </c>
      <c r="AA162" t="inlineStr">
        <is>
          <t>410</t>
        </is>
      </c>
      <c r="AB162" t="n">
        <v>30.7</v>
      </c>
      <c r="AC162" t="inlineStr">
        <is>
          <t>370</t>
        </is>
      </c>
      <c r="AD162" t="n">
        <v>38</v>
      </c>
      <c r="AE162" t="inlineStr">
        <is>
          <t>103</t>
        </is>
      </c>
      <c r="AF162" t="n">
        <v>93.8</v>
      </c>
      <c r="AG162" t="inlineStr">
        <is>
          <t>48</t>
        </is>
      </c>
      <c r="AH162" t="n">
        <v>100</v>
      </c>
      <c r="AI162">
        <f>305</f>
        <v/>
      </c>
      <c r="AJ162" t="n">
        <v>52.1</v>
      </c>
      <c r="AK162" t="inlineStr"/>
      <c r="AL162" t="inlineStr"/>
      <c r="AM162" t="inlineStr"/>
      <c r="AN162" t="inlineStr"/>
      <c r="AO162" t="inlineStr"/>
      <c r="AP162" t="inlineStr">
        <is>
          <t>{"Research &amp; Discovery": [{"indicator_id": "76", "indicator_name": "Academic Reputation", "rank": "298", "score": "29.7"}, {"indicator_id": "73", "indicator_name": "Citations per Faculty", "rank": "22", "score": "99.3"}], "Learning Experience": [{"indicator_id": "36", "indicator_name": "Faculty Student Ratio", "rank": "338", "score": "45.9"}], "Employability": [{"indicator_id": "77", "indicator_name": "Employer Reputation", "rank": "530", "score": "16.1"}, {"indicator_id": "3819456", "indicator_name": "Employment Outcomes", "rank": "410", "score": "30.7"}], "Global Engagement": [{"indicator_id": "14", "indicator_name": "International Student Ratio", "rank": "370", "score": "38"}, {"indicator_id": "15", "indicator_name": "International Research Network", "rank": "103", "score": "93.8"}, {"indicator_id": "18", "indicator_name": "International Faculty Ratio", "rank": "48", "score": "100"}], "Sustainability": [{"indicator_id": "3897497", "indicator_name": "Sustainability Score", "rank": "=305", "score": "52.1"}]}</t>
        </is>
      </c>
      <c r="AQ1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63">
      <c r="A163" t="n">
        <v>162</v>
      </c>
      <c r="B163" t="n">
        <v>51.1</v>
      </c>
      <c r="C163" t="inlineStr">
        <is>
          <t>Hanyang University</t>
        </is>
      </c>
      <c r="D163" t="inlineStr">
        <is>
          <t>Seoul, South Korea</t>
        </is>
      </c>
      <c r="E163" t="inlineStr">
        <is>
          <t>South Korea</t>
        </is>
      </c>
      <c r="F163" t="inlineStr">
        <is>
          <t>Seoul</t>
        </is>
      </c>
      <c r="G163" t="inlineStr">
        <is>
          <t>Asia</t>
        </is>
      </c>
      <c r="H163" t="inlineStr">
        <is>
          <t>https://www.topuniversities.com/sites/default/files/hanyang-university_250_medium.jpg</t>
        </is>
      </c>
      <c r="I163" t="inlineStr">
        <is>
          <t>/universities/hanyang-university</t>
        </is>
      </c>
      <c r="J163" t="inlineStr">
        <is>
          <t>3995832</t>
        </is>
      </c>
      <c r="K163" t="inlineStr">
        <is>
          <t>294273</t>
        </is>
      </c>
      <c r="L163" t="inlineStr">
        <is>
          <t>250</t>
        </is>
      </c>
      <c r="M163" t="n">
        <v>0</v>
      </c>
      <c r="N163" t="inlineStr">
        <is>
          <t>162</t>
        </is>
      </c>
      <c r="O163" t="inlineStr"/>
      <c r="P163" t="b">
        <v>0</v>
      </c>
      <c r="Q163" t="b">
        <v>0</v>
      </c>
      <c r="R163" t="n">
        <v>0</v>
      </c>
      <c r="S163" t="inlineStr">
        <is>
          <t>199</t>
        </is>
      </c>
      <c r="T163" t="n">
        <v>43</v>
      </c>
      <c r="U163" t="inlineStr">
        <is>
          <t>458</t>
        </is>
      </c>
      <c r="V163" t="n">
        <v>28.5</v>
      </c>
      <c r="W163" t="inlineStr">
        <is>
          <t>153</t>
        </is>
      </c>
      <c r="X163" t="n">
        <v>77.09999999999999</v>
      </c>
      <c r="Y163" t="inlineStr">
        <is>
          <t>81</t>
        </is>
      </c>
      <c r="Z163" t="n">
        <v>78</v>
      </c>
      <c r="AA163" t="inlineStr">
        <is>
          <t>295</t>
        </is>
      </c>
      <c r="AB163" t="n">
        <v>43.3</v>
      </c>
      <c r="AC163" t="inlineStr">
        <is>
          <t>257</t>
        </is>
      </c>
      <c r="AD163" t="n">
        <v>57.6</v>
      </c>
      <c r="AE163" t="inlineStr">
        <is>
          <t>584</t>
        </is>
      </c>
      <c r="AF163" t="n">
        <v>63</v>
      </c>
      <c r="AG163" t="inlineStr">
        <is>
          <t>636</t>
        </is>
      </c>
      <c r="AH163" t="n">
        <v>17.4</v>
      </c>
      <c r="AI163">
        <f>121</f>
        <v/>
      </c>
      <c r="AJ163" t="n">
        <v>85.8</v>
      </c>
      <c r="AK163" t="inlineStr"/>
      <c r="AL163" t="inlineStr"/>
      <c r="AM163" t="inlineStr"/>
      <c r="AN163" t="inlineStr"/>
      <c r="AO163" t="inlineStr"/>
      <c r="AP163" t="inlineStr">
        <is>
          <t>{"Research &amp; Discovery": [{"indicator_id": "76", "indicator_name": "Academic Reputation", "rank": "199", "score": "43"}, {"indicator_id": "73", "indicator_name": "Citations per Faculty", "rank": "458", "score": "28.5"}], "Learning Experience": [{"indicator_id": "36", "indicator_name": "Faculty Student Ratio", "rank": "153", "score": "77.1"}], "Employability": [{"indicator_id": "77", "indicator_name": "Employer Reputation", "rank": "81", "score": "78"}, {"indicator_id": "3819456", "indicator_name": "Employment Outcomes", "rank": "295", "score": "43.3"}], "Global Engagement": [{"indicator_id": "14", "indicator_name": "International Student Ratio", "rank": "257", "score": "57.6"}, {"indicator_id": "15", "indicator_name": "International Research Network", "rank": "584", "score": "63"}, {"indicator_id": "18", "indicator_name": "International Faculty Ratio", "rank": "636", "score": "17.4"}], "Sustainability": [{"indicator_id": "3897497", "indicator_name": "Sustainability Score", "rank": "=121", "score": "85.8"}]}</t>
        </is>
      </c>
      <c r="AQ1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64">
      <c r="A164" t="n">
        <v>163</v>
      </c>
      <c r="B164" t="n">
        <v>51</v>
      </c>
      <c r="C164" t="inlineStr">
        <is>
          <t>Al-Farabi Kazakh National University</t>
        </is>
      </c>
      <c r="D164" t="inlineStr">
        <is>
          <t>Almaty, Kazakhstan</t>
        </is>
      </c>
      <c r="E164" t="inlineStr">
        <is>
          <t>Kazakhstan</t>
        </is>
      </c>
      <c r="F164" t="inlineStr">
        <is>
          <t>Almaty</t>
        </is>
      </c>
      <c r="G164" t="inlineStr">
        <is>
          <t>Asia</t>
        </is>
      </c>
      <c r="H164" t="inlineStr">
        <is>
          <t>https://www.topuniversities.com/sites/default/files/240206083847am456393logo-1-90x90.jpg</t>
        </is>
      </c>
      <c r="I164" t="inlineStr">
        <is>
          <t>/universities/al-farabi-kazakh-national-university</t>
        </is>
      </c>
      <c r="J164" t="inlineStr">
        <is>
          <t>3995779</t>
        </is>
      </c>
      <c r="K164" t="inlineStr">
        <is>
          <t>295109</t>
        </is>
      </c>
      <c r="L164" t="inlineStr">
        <is>
          <t>2146</t>
        </is>
      </c>
      <c r="M164" t="n">
        <v>1</v>
      </c>
      <c r="N164" t="inlineStr">
        <is>
          <t>163</t>
        </is>
      </c>
      <c r="O164" t="inlineStr">
        <is>
          <t>5</t>
        </is>
      </c>
      <c r="P164" t="b">
        <v>0</v>
      </c>
      <c r="Q164" t="b">
        <v>0</v>
      </c>
      <c r="R164" t="n">
        <v>0</v>
      </c>
      <c r="S164" t="inlineStr">
        <is>
          <t>146</t>
        </is>
      </c>
      <c r="T164" t="n">
        <v>54.2</v>
      </c>
      <c r="U164" t="inlineStr">
        <is>
          <t>701+</t>
        </is>
      </c>
      <c r="V164" t="n">
        <v>1.4</v>
      </c>
      <c r="W164" t="inlineStr">
        <is>
          <t>33</t>
        </is>
      </c>
      <c r="X164" t="n">
        <v>99.3</v>
      </c>
      <c r="Y164" t="inlineStr">
        <is>
          <t>77</t>
        </is>
      </c>
      <c r="Z164" t="n">
        <v>79.59999999999999</v>
      </c>
      <c r="AA164" t="inlineStr">
        <is>
          <t>206</t>
        </is>
      </c>
      <c r="AB164" t="n">
        <v>59.6</v>
      </c>
      <c r="AC164" t="inlineStr">
        <is>
          <t>272</t>
        </is>
      </c>
      <c r="AD164" t="n">
        <v>54.2</v>
      </c>
      <c r="AE164" t="inlineStr">
        <is>
          <t>561</t>
        </is>
      </c>
      <c r="AF164" t="n">
        <v>64.7</v>
      </c>
      <c r="AG164" t="inlineStr">
        <is>
          <t>370</t>
        </is>
      </c>
      <c r="AH164" t="n">
        <v>49</v>
      </c>
      <c r="AI164">
        <f>445</f>
        <v/>
      </c>
      <c r="AJ164" t="n">
        <v>29.8</v>
      </c>
      <c r="AK164" t="inlineStr"/>
      <c r="AL164" t="inlineStr"/>
      <c r="AM164" t="inlineStr"/>
      <c r="AN164" t="inlineStr"/>
      <c r="AO164" t="inlineStr"/>
      <c r="AP164" t="inlineStr">
        <is>
          <t>{"Research &amp; Discovery": [{"indicator_id": "76", "indicator_name": "Academic Reputation", "rank": "146", "score": "54.2"}, {"indicator_id": "73", "indicator_name": "Citations per Faculty", "rank": "701+", "score": "1.4"}], "Learning Experience": [{"indicator_id": "36", "indicator_name": "Faculty Student Ratio", "rank": "33", "score": "99.3"}], "Employability": [{"indicator_id": "77", "indicator_name": "Employer Reputation", "rank": "77", "score": "79.6"}, {"indicator_id": "3819456", "indicator_name": "Employment Outcomes", "rank": "206", "score": "59.6"}], "Global Engagement": [{"indicator_id": "14", "indicator_name": "International Student Ratio", "rank": "272", "score": "54.2"}, {"indicator_id": "15", "indicator_name": "International Research Network", "rank": "561", "score": "64.7"}, {"indicator_id": "18", "indicator_name": "International Faculty Ratio", "rank": "370", "score": "49"}], "Sustainability": [{"indicator_id": "3897497", "indicator_name": "Sustainability Score", "rank": "=445", "score": "29.8"}]}</t>
        </is>
      </c>
      <c r="AQ1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65">
      <c r="A165" t="n">
        <v>164</v>
      </c>
      <c r="B165" t="n">
        <v>50.9</v>
      </c>
      <c r="C165" t="inlineStr">
        <is>
          <t>Complutense University of Madrid</t>
        </is>
      </c>
      <c r="D165" t="inlineStr">
        <is>
          <t>Madrid, Spain</t>
        </is>
      </c>
      <c r="E165" t="inlineStr">
        <is>
          <t>Spain</t>
        </is>
      </c>
      <c r="F165" t="inlineStr">
        <is>
          <t>Madrid</t>
        </is>
      </c>
      <c r="G165" t="inlineStr">
        <is>
          <t>Europe</t>
        </is>
      </c>
      <c r="H165" t="inlineStr">
        <is>
          <t>https://www.topuniversities.com/sites/default/files/complutense-university-of-madrid_592560cf2aeae70239af4bff_medium.jpg</t>
        </is>
      </c>
      <c r="I165" t="inlineStr">
        <is>
          <t>/universities/complutense-university-madrid</t>
        </is>
      </c>
      <c r="J165" t="inlineStr">
        <is>
          <t>3995731</t>
        </is>
      </c>
      <c r="K165" t="inlineStr">
        <is>
          <t>294880</t>
        </is>
      </c>
      <c r="L165" t="inlineStr">
        <is>
          <t>380</t>
        </is>
      </c>
      <c r="M165" t="n">
        <v>0</v>
      </c>
      <c r="N165" t="inlineStr">
        <is>
          <t>164</t>
        </is>
      </c>
      <c r="O165" t="inlineStr">
        <is>
          <t>5</t>
        </is>
      </c>
      <c r="P165" t="b">
        <v>0</v>
      </c>
      <c r="Q165" t="b">
        <v>0</v>
      </c>
      <c r="R165" t="n">
        <v>0</v>
      </c>
      <c r="S165" t="inlineStr">
        <is>
          <t>98</t>
        </is>
      </c>
      <c r="T165" t="n">
        <v>68.09999999999999</v>
      </c>
      <c r="U165" t="inlineStr">
        <is>
          <t>701+</t>
        </is>
      </c>
      <c r="V165" t="n">
        <v>7.9</v>
      </c>
      <c r="W165" t="inlineStr">
        <is>
          <t>538</t>
        </is>
      </c>
      <c r="X165" t="n">
        <v>28.7</v>
      </c>
      <c r="Y165" t="inlineStr">
        <is>
          <t>106</t>
        </is>
      </c>
      <c r="Z165" t="n">
        <v>68.09999999999999</v>
      </c>
      <c r="AA165" t="inlineStr">
        <is>
          <t>41</t>
        </is>
      </c>
      <c r="AB165" t="n">
        <v>96.3</v>
      </c>
      <c r="AC165" t="inlineStr">
        <is>
          <t>395</t>
        </is>
      </c>
      <c r="AD165" t="n">
        <v>34.3</v>
      </c>
      <c r="AE165" t="inlineStr">
        <is>
          <t>139</t>
        </is>
      </c>
      <c r="AF165" t="n">
        <v>91.8</v>
      </c>
      <c r="AG165" t="inlineStr">
        <is>
          <t>701+</t>
        </is>
      </c>
      <c r="AH165" t="n">
        <v>10.5</v>
      </c>
      <c r="AI165">
        <f>103</f>
        <v/>
      </c>
      <c r="AJ165" t="n">
        <v>88.90000000000001</v>
      </c>
      <c r="AK165" t="inlineStr"/>
      <c r="AL165" t="inlineStr"/>
      <c r="AM165" t="inlineStr"/>
      <c r="AN165" t="inlineStr"/>
      <c r="AO165" t="inlineStr"/>
      <c r="AP165" t="inlineStr">
        <is>
          <t>{"Research &amp; Discovery": [{"indicator_id": "76", "indicator_name": "Academic Reputation", "rank": "98", "score": "68.1"}, {"indicator_id": "73", "indicator_name": "Citations per Faculty", "rank": "701+", "score": "7.9"}], "Learning Experience": [{"indicator_id": "36", "indicator_name": "Faculty Student Ratio", "rank": "538", "score": "28.7"}], "Employability": [{"indicator_id": "77", "indicator_name": "Employer Reputation", "rank": "106", "score": "68.1"}, {"indicator_id": "3819456", "indicator_name": "Employment Outcomes", "rank": "41", "score": "96.3"}], "Global Engagement": [{"indicator_id": "14", "indicator_name": "International Student Ratio", "rank": "395", "score": "34.3"}, {"indicator_id": "15", "indicator_name": "International Research Network", "rank": "139", "score": "91.8"}, {"indicator_id": "18", "indicator_name": "International Faculty Ratio", "rank": "701+", "score": "10.5"}], "Sustainability": [{"indicator_id": "3897497", "indicator_name": "Sustainability Score", "rank": "=103", "score": "88.9"}]}</t>
        </is>
      </c>
      <c r="AQ1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66">
      <c r="A166" t="n">
        <v>165</v>
      </c>
      <c r="B166" t="n">
        <v>50.7</v>
      </c>
      <c r="C166" t="inlineStr">
        <is>
          <t>Universitat de Barcelona</t>
        </is>
      </c>
      <c r="D166" t="inlineStr">
        <is>
          <t>Barcelona, Spain</t>
        </is>
      </c>
      <c r="E166" t="inlineStr">
        <is>
          <t>Spain</t>
        </is>
      </c>
      <c r="F166" t="inlineStr">
        <is>
          <t>Barcelona</t>
        </is>
      </c>
      <c r="G166" t="inlineStr">
        <is>
          <t>Europe</t>
        </is>
      </c>
      <c r="H166" t="inlineStr">
        <is>
          <t>https://www.topuniversities.com/sites/default/files/university-of-barcelona_592560cf2aeae70239af4aaf_medium.jpg</t>
        </is>
      </c>
      <c r="I166" t="inlineStr">
        <is>
          <t>/universities/universitat-de-barcelona</t>
        </is>
      </c>
      <c r="J166" t="inlineStr">
        <is>
          <t>3995718</t>
        </is>
      </c>
      <c r="K166" t="inlineStr">
        <is>
          <t>294613</t>
        </is>
      </c>
      <c r="L166" t="inlineStr">
        <is>
          <t>43</t>
        </is>
      </c>
      <c r="M166" t="n">
        <v>0</v>
      </c>
      <c r="N166">
        <f>165</f>
        <v/>
      </c>
      <c r="O166" t="inlineStr"/>
      <c r="P166" t="b">
        <v>0</v>
      </c>
      <c r="Q166" t="b">
        <v>0</v>
      </c>
      <c r="R166" t="n">
        <v>0</v>
      </c>
      <c r="S166" t="inlineStr">
        <is>
          <t>85</t>
        </is>
      </c>
      <c r="T166" t="n">
        <v>73.7</v>
      </c>
      <c r="U166" t="inlineStr">
        <is>
          <t>364</t>
        </is>
      </c>
      <c r="V166" t="n">
        <v>38.1</v>
      </c>
      <c r="W166" t="inlineStr">
        <is>
          <t>701+</t>
        </is>
      </c>
      <c r="X166" t="n">
        <v>12.4</v>
      </c>
      <c r="Y166" t="inlineStr">
        <is>
          <t>312</t>
        </is>
      </c>
      <c r="Z166" t="n">
        <v>30.3</v>
      </c>
      <c r="AA166" t="inlineStr">
        <is>
          <t>153</t>
        </is>
      </c>
      <c r="AB166" t="n">
        <v>71.5</v>
      </c>
      <c r="AC166" t="inlineStr">
        <is>
          <t>461</t>
        </is>
      </c>
      <c r="AD166" t="n">
        <v>26.3</v>
      </c>
      <c r="AE166" t="inlineStr">
        <is>
          <t>44</t>
        </is>
      </c>
      <c r="AF166" t="n">
        <v>96.8</v>
      </c>
      <c r="AG166" t="inlineStr">
        <is>
          <t>559</t>
        </is>
      </c>
      <c r="AH166" t="n">
        <v>23.1</v>
      </c>
      <c r="AI166">
        <f>76</f>
        <v/>
      </c>
      <c r="AJ166" t="n">
        <v>92.2</v>
      </c>
      <c r="AK166" t="inlineStr"/>
      <c r="AL166" t="inlineStr"/>
      <c r="AM166" t="inlineStr"/>
      <c r="AN166" t="inlineStr"/>
      <c r="AO166" t="inlineStr"/>
      <c r="AP166" t="inlineStr">
        <is>
          <t>{"Research &amp; Discovery": [{"indicator_id": "76", "indicator_name": "Academic Reputation", "rank": "85", "score": "73.7"}, {"indicator_id": "73", "indicator_name": "Citations per Faculty", "rank": "364", "score": "38.1"}], "Learning Experience": [{"indicator_id": "36", "indicator_name": "Faculty Student Ratio", "rank": "701+", "score": "12.4"}], "Employability": [{"indicator_id": "77", "indicator_name": "Employer Reputation", "rank": "312", "score": "30.3"}, {"indicator_id": "3819456", "indicator_name": "Employment Outcomes", "rank": "153", "score": "71.5"}], "Global Engagement": [{"indicator_id": "14", "indicator_name": "International Student Ratio", "rank": "461", "score": "26.3"}, {"indicator_id": "15", "indicator_name": "International Research Network", "rank": "44", "score": "96.8"}, {"indicator_id": "18", "indicator_name": "International Faculty Ratio", "rank": "559", "score": "23.1"}], "Sustainability": [{"indicator_id": "3897497", "indicator_name": "Sustainability Score", "rank": "=76", "score": "92.2"}]}</t>
        </is>
      </c>
      <c r="AQ1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67">
      <c r="A167" t="n">
        <v>166</v>
      </c>
      <c r="B167" t="n">
        <v>50.7</v>
      </c>
      <c r="C167" t="inlineStr">
        <is>
          <t>University of Liverpool</t>
        </is>
      </c>
      <c r="D167" t="inlineStr">
        <is>
          <t>Liverpool, United Kingdom</t>
        </is>
      </c>
      <c r="E167" t="inlineStr">
        <is>
          <t>United Kingdom</t>
        </is>
      </c>
      <c r="F167" t="inlineStr">
        <is>
          <t>Liverpool</t>
        </is>
      </c>
      <c r="G167" t="inlineStr">
        <is>
          <t>Europe</t>
        </is>
      </c>
      <c r="H167" t="inlineStr">
        <is>
          <t>https://www.topuniversities.com/sites/default/files/university-of-liverpool_350_medium.jpg</t>
        </is>
      </c>
      <c r="I167" t="inlineStr">
        <is>
          <t>/universities/university-liverpool</t>
        </is>
      </c>
      <c r="J167" t="inlineStr">
        <is>
          <t>3995809</t>
        </is>
      </c>
      <c r="K167" t="inlineStr">
        <is>
          <t>294045</t>
        </is>
      </c>
      <c r="L167" t="inlineStr">
        <is>
          <t>350</t>
        </is>
      </c>
      <c r="M167" t="n">
        <v>1</v>
      </c>
      <c r="N167">
        <f>165</f>
        <v/>
      </c>
      <c r="O167" t="inlineStr"/>
      <c r="P167" t="b">
        <v>0</v>
      </c>
      <c r="Q167" t="b">
        <v>0</v>
      </c>
      <c r="R167" t="n">
        <v>0</v>
      </c>
      <c r="S167" t="inlineStr">
        <is>
          <t>176</t>
        </is>
      </c>
      <c r="T167" t="n">
        <v>46.1</v>
      </c>
      <c r="U167" t="inlineStr">
        <is>
          <t>373</t>
        </is>
      </c>
      <c r="V167" t="n">
        <v>36.6</v>
      </c>
      <c r="W167" t="inlineStr">
        <is>
          <t>422</t>
        </is>
      </c>
      <c r="X167" t="n">
        <v>37.8</v>
      </c>
      <c r="Y167" t="inlineStr">
        <is>
          <t>239</t>
        </is>
      </c>
      <c r="Z167" t="n">
        <v>39.4</v>
      </c>
      <c r="AA167" t="inlineStr">
        <is>
          <t>351</t>
        </is>
      </c>
      <c r="AB167" t="n">
        <v>36.3</v>
      </c>
      <c r="AC167" t="inlineStr">
        <is>
          <t>150</t>
        </is>
      </c>
      <c r="AD167" t="n">
        <v>85.40000000000001</v>
      </c>
      <c r="AE167" t="inlineStr">
        <is>
          <t>38</t>
        </is>
      </c>
      <c r="AF167" t="n">
        <v>97.2</v>
      </c>
      <c r="AG167" t="inlineStr">
        <is>
          <t>203</t>
        </is>
      </c>
      <c r="AH167" t="n">
        <v>88.3</v>
      </c>
      <c r="AI167">
        <f>50</f>
        <v/>
      </c>
      <c r="AJ167" t="n">
        <v>95.59999999999999</v>
      </c>
      <c r="AK167" t="inlineStr"/>
      <c r="AL167" t="inlineStr"/>
      <c r="AM167" t="inlineStr"/>
      <c r="AN167" t="inlineStr"/>
      <c r="AO167" t="inlineStr"/>
      <c r="AP167" t="inlineStr">
        <is>
          <t>{"Research &amp; Discovery": [{"indicator_id": "76", "indicator_name": "Academic Reputation", "rank": "176", "score": "46.1"}, {"indicator_id": "73", "indicator_name": "Citations per Faculty", "rank": "373", "score": "36.6"}], "Learning Experience": [{"indicator_id": "36", "indicator_name": "Faculty Student Ratio", "rank": "422", "score": "37.8"}], "Employability": [{"indicator_id": "77", "indicator_name": "Employer Reputation", "rank": "239", "score": "39.4"}, {"indicator_id": "3819456", "indicator_name": "Employment Outcomes", "rank": "351", "score": "36.3"}], "Global Engagement": [{"indicator_id": "14", "indicator_name": "International Student Ratio", "rank": "150", "score": "85.4"}, {"indicator_id": "15", "indicator_name": "International Research Network", "rank": "38", "score": "97.2"}, {"indicator_id": "18", "indicator_name": "International Faculty Ratio", "rank": "203", "score": "88.3"}], "Sustainability": [{"indicator_id": "3897497", "indicator_name": "Sustainability Score", "rank": "=50", "score": "95.6"}]}</t>
        </is>
      </c>
      <c r="AQ1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68">
      <c r="A168" t="n">
        <v>167</v>
      </c>
      <c r="B168" t="n">
        <v>50.3</v>
      </c>
      <c r="C168" t="inlineStr">
        <is>
          <t>Kyushu University</t>
        </is>
      </c>
      <c r="D168" t="inlineStr">
        <is>
          <t>Fukuoka City, Japan</t>
        </is>
      </c>
      <c r="E168" t="inlineStr">
        <is>
          <t>Japan</t>
        </is>
      </c>
      <c r="F168" t="inlineStr">
        <is>
          <t>Fukuoka City</t>
        </is>
      </c>
      <c r="G168" t="inlineStr">
        <is>
          <t>Asia</t>
        </is>
      </c>
      <c r="H168" t="inlineStr">
        <is>
          <t>https://www.topuniversities.com/sites/default/files/kyushu-university_331_medium.jpg</t>
        </is>
      </c>
      <c r="I168" t="inlineStr">
        <is>
          <t>/universities/kyushu-university</t>
        </is>
      </c>
      <c r="J168" t="inlineStr">
        <is>
          <t>3995766</t>
        </is>
      </c>
      <c r="K168" t="inlineStr">
        <is>
          <t>294103</t>
        </is>
      </c>
      <c r="L168" t="inlineStr">
        <is>
          <t>331</t>
        </is>
      </c>
      <c r="M168" t="n">
        <v>0</v>
      </c>
      <c r="N168">
        <f>167</f>
        <v/>
      </c>
      <c r="O168" t="inlineStr"/>
      <c r="P168" t="b">
        <v>0</v>
      </c>
      <c r="Q168" t="b">
        <v>0</v>
      </c>
      <c r="R168" t="n">
        <v>0</v>
      </c>
      <c r="S168" t="inlineStr">
        <is>
          <t>133</t>
        </is>
      </c>
      <c r="T168" t="n">
        <v>58.3</v>
      </c>
      <c r="U168" t="inlineStr">
        <is>
          <t>466</t>
        </is>
      </c>
      <c r="V168" t="n">
        <v>27.9</v>
      </c>
      <c r="W168" t="inlineStr">
        <is>
          <t>149</t>
        </is>
      </c>
      <c r="X168" t="n">
        <v>78.40000000000001</v>
      </c>
      <c r="Y168" t="inlineStr">
        <is>
          <t>113</t>
        </is>
      </c>
      <c r="Z168" t="n">
        <v>66.5</v>
      </c>
      <c r="AA168" t="inlineStr">
        <is>
          <t>657</t>
        </is>
      </c>
      <c r="AB168" t="n">
        <v>15.1</v>
      </c>
      <c r="AC168" t="inlineStr">
        <is>
          <t>640</t>
        </is>
      </c>
      <c r="AD168" t="n">
        <v>14.1</v>
      </c>
      <c r="AE168" t="inlineStr">
        <is>
          <t>488</t>
        </is>
      </c>
      <c r="AF168" t="n">
        <v>69.90000000000001</v>
      </c>
      <c r="AG168">
        <f>613</f>
        <v/>
      </c>
      <c r="AH168" t="n">
        <v>18.7</v>
      </c>
      <c r="AI168">
        <f>170</f>
        <v/>
      </c>
      <c r="AJ168" t="n">
        <v>77.59999999999999</v>
      </c>
      <c r="AK168" t="inlineStr"/>
      <c r="AL168" t="inlineStr"/>
      <c r="AM168" t="inlineStr"/>
      <c r="AN168" t="inlineStr"/>
      <c r="AO168" t="inlineStr"/>
      <c r="AP168" t="inlineStr">
        <is>
          <t>{"Research &amp; Discovery": [{"indicator_id": "76", "indicator_name": "Academic Reputation", "rank": "133", "score": "58.3"}, {"indicator_id": "73", "indicator_name": "Citations per Faculty", "rank": "466", "score": "27.9"}], "Learning Experience": [{"indicator_id": "36", "indicator_name": "Faculty Student Ratio", "rank": "149", "score": "78.4"}], "Employability": [{"indicator_id": "77", "indicator_name": "Employer Reputation", "rank": "113", "score": "66.5"}, {"indicator_id": "3819456", "indicator_name": "Employment Outcomes", "rank": "657", "score": "15.1"}], "Global Engagement": [{"indicator_id": "14", "indicator_name": "International Student Ratio", "rank": "640", "score": "14.1"}, {"indicator_id": "15", "indicator_name": "International Research Network", "rank": "488", "score": "69.9"}, {"indicator_id": "18", "indicator_name": "International Faculty Ratio", "rank": "=613", "score": "18.7"}], "Sustainability": [{"indicator_id": "3897497", "indicator_name": "Sustainability Score", "rank": "=170", "score": "77.6"}]}</t>
        </is>
      </c>
      <c r="AQ1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69">
      <c r="A169" t="n">
        <v>168</v>
      </c>
      <c r="B169" t="n">
        <v>50.3</v>
      </c>
      <c r="C169" t="inlineStr">
        <is>
          <t>University of Wollongong</t>
        </is>
      </c>
      <c r="D169" t="inlineStr">
        <is>
          <t>Wollongong, Australia</t>
        </is>
      </c>
      <c r="E169" t="inlineStr">
        <is>
          <t>Australia</t>
        </is>
      </c>
      <c r="F169" t="inlineStr">
        <is>
          <t>Wollongong</t>
        </is>
      </c>
      <c r="G169" t="inlineStr">
        <is>
          <t>Oceania</t>
        </is>
      </c>
      <c r="H169" t="inlineStr">
        <is>
          <t>https://www.topuniversities.com/sites/default/files/university-of-wollongong_680_medium.jpg</t>
        </is>
      </c>
      <c r="I169" t="inlineStr">
        <is>
          <t>/universities/university-wollongong</t>
        </is>
      </c>
      <c r="J169" t="inlineStr">
        <is>
          <t>3995933</t>
        </is>
      </c>
      <c r="K169" t="inlineStr">
        <is>
          <t>297181</t>
        </is>
      </c>
      <c r="L169" t="inlineStr">
        <is>
          <t>680</t>
        </is>
      </c>
      <c r="M169" t="n">
        <v>0</v>
      </c>
      <c r="N169">
        <f>167</f>
        <v/>
      </c>
      <c r="O169" t="inlineStr">
        <is>
          <t>6</t>
        </is>
      </c>
      <c r="P169" t="b">
        <v>0</v>
      </c>
      <c r="Q169" t="b">
        <v>0</v>
      </c>
      <c r="R169" t="n">
        <v>0</v>
      </c>
      <c r="S169" t="inlineStr">
        <is>
          <t>300</t>
        </is>
      </c>
      <c r="T169" t="n">
        <v>29.5</v>
      </c>
      <c r="U169" t="inlineStr">
        <is>
          <t>52</t>
        </is>
      </c>
      <c r="V169" t="n">
        <v>94.59999999999999</v>
      </c>
      <c r="W169" t="inlineStr">
        <is>
          <t>701+</t>
        </is>
      </c>
      <c r="X169" t="n">
        <v>17</v>
      </c>
      <c r="Y169" t="inlineStr">
        <is>
          <t>393</t>
        </is>
      </c>
      <c r="Z169" t="n">
        <v>24.5</v>
      </c>
      <c r="AA169" t="inlineStr">
        <is>
          <t>596</t>
        </is>
      </c>
      <c r="AB169" t="n">
        <v>18.3</v>
      </c>
      <c r="AC169" t="inlineStr">
        <is>
          <t>265</t>
        </is>
      </c>
      <c r="AD169" t="n">
        <v>56.3</v>
      </c>
      <c r="AE169" t="inlineStr">
        <is>
          <t>185</t>
        </is>
      </c>
      <c r="AF169" t="n">
        <v>89</v>
      </c>
      <c r="AG169" t="inlineStr">
        <is>
          <t>178</t>
        </is>
      </c>
      <c r="AH169" t="n">
        <v>91.8</v>
      </c>
      <c r="AI169">
        <f>62</f>
        <v/>
      </c>
      <c r="AJ169" t="n">
        <v>93.90000000000001</v>
      </c>
      <c r="AK169" t="inlineStr"/>
      <c r="AL169" t="inlineStr"/>
      <c r="AM169" t="inlineStr"/>
      <c r="AN169" t="inlineStr"/>
      <c r="AO169" t="inlineStr"/>
      <c r="AP169" t="inlineStr">
        <is>
          <t>{"Research &amp; Discovery": [{"indicator_id": "76", "indicator_name": "Academic Reputation", "rank": "300", "score": "29.5"}, {"indicator_id": "73", "indicator_name": "Citations per Faculty", "rank": "52", "score": "94.6"}], "Learning Experience": [{"indicator_id": "36", "indicator_name": "Faculty Student Ratio", "rank": "701+", "score": "17"}], "Employability": [{"indicator_id": "77", "indicator_name": "Employer Reputation", "rank": "393", "score": "24.5"}, {"indicator_id": "3819456", "indicator_name": "Employment Outcomes", "rank": "596", "score": "18.3"}], "Global Engagement": [{"indicator_id": "14", "indicator_name": "International Student Ratio", "rank": "265", "score": "56.3"}, {"indicator_id": "15", "indicator_name": "International Research Network", "rank": "185", "score": "89"}, {"indicator_id": "18", "indicator_name": "International Faculty Ratio", "rank": "178", "score": "91.8"}], "Sustainability": [{"indicator_id": "3897497", "indicator_name": "Sustainability Score", "rank": "=62", "score": "93.9"}]}</t>
        </is>
      </c>
      <c r="AQ1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70">
      <c r="A170" t="n">
        <v>169</v>
      </c>
      <c r="B170" t="n">
        <v>50.1</v>
      </c>
      <c r="C170" t="inlineStr">
        <is>
          <t>Ghent University</t>
        </is>
      </c>
      <c r="D170" t="inlineStr">
        <is>
          <t>Ghent, Belgium</t>
        </is>
      </c>
      <c r="E170" t="inlineStr">
        <is>
          <t>Belgium</t>
        </is>
      </c>
      <c r="F170" t="inlineStr">
        <is>
          <t>Ghent</t>
        </is>
      </c>
      <c r="G170" t="inlineStr">
        <is>
          <t>Europe</t>
        </is>
      </c>
      <c r="H170" t="inlineStr">
        <is>
          <t>https://www.topuniversities.com/sites/default/files/ghent-university_228_medium.jpg</t>
        </is>
      </c>
      <c r="I170" t="inlineStr">
        <is>
          <t>/universities/ghent-university</t>
        </is>
      </c>
      <c r="J170" t="inlineStr">
        <is>
          <t>3995783</t>
        </is>
      </c>
      <c r="K170" t="inlineStr">
        <is>
          <t>294329</t>
        </is>
      </c>
      <c r="L170" t="inlineStr">
        <is>
          <t>228</t>
        </is>
      </c>
      <c r="M170" t="n">
        <v>0</v>
      </c>
      <c r="N170">
        <f>169</f>
        <v/>
      </c>
      <c r="O170" t="inlineStr"/>
      <c r="P170" t="b">
        <v>0</v>
      </c>
      <c r="Q170" t="b">
        <v>0</v>
      </c>
      <c r="R170" t="n">
        <v>0</v>
      </c>
      <c r="S170" t="inlineStr">
        <is>
          <t>150</t>
        </is>
      </c>
      <c r="T170" t="n">
        <v>53.2</v>
      </c>
      <c r="U170" t="inlineStr">
        <is>
          <t>538</t>
        </is>
      </c>
      <c r="V170" t="n">
        <v>21.5</v>
      </c>
      <c r="W170" t="inlineStr">
        <is>
          <t>148</t>
        </is>
      </c>
      <c r="X170" t="n">
        <v>78.5</v>
      </c>
      <c r="Y170" t="inlineStr">
        <is>
          <t>384</t>
        </is>
      </c>
      <c r="Z170" t="n">
        <v>24.8</v>
      </c>
      <c r="AA170" t="inlineStr">
        <is>
          <t>145</t>
        </is>
      </c>
      <c r="AB170" t="n">
        <v>72.90000000000001</v>
      </c>
      <c r="AC170" t="inlineStr">
        <is>
          <t>522</t>
        </is>
      </c>
      <c r="AD170" t="n">
        <v>21.4</v>
      </c>
      <c r="AE170" t="inlineStr">
        <is>
          <t>9</t>
        </is>
      </c>
      <c r="AF170" t="n">
        <v>99.5</v>
      </c>
      <c r="AG170" t="inlineStr">
        <is>
          <t>241</t>
        </is>
      </c>
      <c r="AH170" t="n">
        <v>79.7</v>
      </c>
      <c r="AI170" t="inlineStr">
        <is>
          <t>21</t>
        </is>
      </c>
      <c r="AJ170" t="n">
        <v>98.3</v>
      </c>
      <c r="AK170" t="inlineStr"/>
      <c r="AL170" t="inlineStr"/>
      <c r="AM170" t="inlineStr"/>
      <c r="AN170" t="inlineStr"/>
      <c r="AO170" t="inlineStr"/>
      <c r="AP170" t="inlineStr">
        <is>
          <t>{"Research &amp; Discovery": [{"indicator_id": "76", "indicator_name": "Academic Reputation", "rank": "150", "score": "53.2"}, {"indicator_id": "73", "indicator_name": "Citations per Faculty", "rank": "538", "score": "21.5"}], "Learning Experience": [{"indicator_id": "36", "indicator_name": "Faculty Student Ratio", "rank": "148", "score": "78.5"}], "Employability": [{"indicator_id": "77", "indicator_name": "Employer Reputation", "rank": "384", "score": "24.8"}, {"indicator_id": "3819456", "indicator_name": "Employment Outcomes", "rank": "145", "score": "72.9"}], "Global Engagement": [{"indicator_id": "14", "indicator_name": "International Student Ratio", "rank": "522", "score": "21.4"}, {"indicator_id": "15", "indicator_name": "International Research Network", "rank": "9", "score": "99.5"}, {"indicator_id": "18", "indicator_name": "International Faculty Ratio", "rank": "241", "score": "79.7"}], "Sustainability": [{"indicator_id": "3897497", "indicator_name": "Sustainability Score", "rank": "21", "score": "98.3"}]}</t>
        </is>
      </c>
      <c r="AQ1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71">
      <c r="A171" t="n">
        <v>170</v>
      </c>
      <c r="B171" t="n">
        <v>50.1</v>
      </c>
      <c r="C171" t="inlineStr">
        <is>
          <t>University of Exeter</t>
        </is>
      </c>
      <c r="D171" t="inlineStr">
        <is>
          <t>Exeter, United Kingdom</t>
        </is>
      </c>
      <c r="E171" t="inlineStr">
        <is>
          <t>United Kingdom</t>
        </is>
      </c>
      <c r="F171" t="inlineStr">
        <is>
          <t>Exeter</t>
        </is>
      </c>
      <c r="G171" t="inlineStr">
        <is>
          <t>Europe</t>
        </is>
      </c>
      <c r="H171" t="inlineStr">
        <is>
          <t>https://www.topuniversities.com/sites/default/files/221117102054am246521University-of-Exeter-Simplified-Logo-Portrait-positive-200-x-200-90x90.jpg</t>
        </is>
      </c>
      <c r="I171" t="inlineStr">
        <is>
          <t>/universities/university-exeter</t>
        </is>
      </c>
      <c r="J171" t="inlineStr">
        <is>
          <t>3995833</t>
        </is>
      </c>
      <c r="K171" t="inlineStr">
        <is>
          <t>294427</t>
        </is>
      </c>
      <c r="L171" t="inlineStr">
        <is>
          <t>204</t>
        </is>
      </c>
      <c r="M171" t="n">
        <v>1</v>
      </c>
      <c r="N171">
        <f>169</f>
        <v/>
      </c>
      <c r="O171" t="inlineStr"/>
      <c r="P171" t="b">
        <v>0</v>
      </c>
      <c r="Q171" t="b">
        <v>0</v>
      </c>
      <c r="R171" t="n">
        <v>0</v>
      </c>
      <c r="S171" t="inlineStr">
        <is>
          <t>200</t>
        </is>
      </c>
      <c r="T171" t="n">
        <v>42.9</v>
      </c>
      <c r="U171" t="inlineStr">
        <is>
          <t>324</t>
        </is>
      </c>
      <c r="V171" t="n">
        <v>42.5</v>
      </c>
      <c r="W171" t="inlineStr">
        <is>
          <t>518</t>
        </is>
      </c>
      <c r="X171" t="n">
        <v>30.2</v>
      </c>
      <c r="Y171" t="inlineStr">
        <is>
          <t>203</t>
        </is>
      </c>
      <c r="Z171" t="n">
        <v>45</v>
      </c>
      <c r="AA171" t="inlineStr">
        <is>
          <t>417</t>
        </is>
      </c>
      <c r="AB171" t="n">
        <v>30.1</v>
      </c>
      <c r="AC171" t="inlineStr">
        <is>
          <t>202</t>
        </is>
      </c>
      <c r="AD171" t="n">
        <v>72.2</v>
      </c>
      <c r="AE171" t="inlineStr">
        <is>
          <t>74</t>
        </is>
      </c>
      <c r="AF171" t="n">
        <v>95.09999999999999</v>
      </c>
      <c r="AG171" t="inlineStr">
        <is>
          <t>187</t>
        </is>
      </c>
      <c r="AH171" t="n">
        <v>91</v>
      </c>
      <c r="AI171">
        <f>30</f>
        <v/>
      </c>
      <c r="AJ171" t="n">
        <v>97.09999999999999</v>
      </c>
      <c r="AK171" t="inlineStr"/>
      <c r="AL171" t="inlineStr"/>
      <c r="AM171" t="inlineStr"/>
      <c r="AN171" t="inlineStr"/>
      <c r="AO171" t="inlineStr"/>
      <c r="AP171" t="inlineStr">
        <is>
          <t>{"Research &amp; Discovery": [{"indicator_id": "76", "indicator_name": "Academic Reputation", "rank": "200", "score": "42.9"}, {"indicator_id": "73", "indicator_name": "Citations per Faculty", "rank": "324", "score": "42.5"}], "Learning Experience": [{"indicator_id": "36", "indicator_name": "Faculty Student Ratio", "rank": "518", "score": "30.2"}], "Employability": [{"indicator_id": "77", "indicator_name": "Employer Reputation", "rank": "203", "score": "45"}, {"indicator_id": "3819456", "indicator_name": "Employment Outcomes", "rank": "417", "score": "30.1"}], "Global Engagement": [{"indicator_id": "14", "indicator_name": "International Student Ratio", "rank": "202", "score": "72.2"}, {"indicator_id": "15", "indicator_name": "International Research Network", "rank": "74", "score": "95.1"}, {"indicator_id": "18", "indicator_name": "International Faculty Ratio", "rank": "187", "score": "91"}], "Sustainability": [{"indicator_id": "3897497", "indicator_name": "Sustainability Score", "rank": "=30", "score": "97.1"}]}</t>
        </is>
      </c>
      <c r="AQ1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72">
      <c r="A172" t="n">
        <v>171</v>
      </c>
      <c r="B172" t="n">
        <v>50</v>
      </c>
      <c r="C172" t="inlineStr">
        <is>
          <t>University of Cape Town</t>
        </is>
      </c>
      <c r="D172" t="inlineStr">
        <is>
          <t>Cape Town, South Africa</t>
        </is>
      </c>
      <c r="E172" t="inlineStr">
        <is>
          <t>South Africa</t>
        </is>
      </c>
      <c r="F172" t="inlineStr">
        <is>
          <t>Cape Town</t>
        </is>
      </c>
      <c r="G172" t="inlineStr">
        <is>
          <t>Africa</t>
        </is>
      </c>
      <c r="H172" t="inlineStr">
        <is>
          <t>https://www.topuniversities.com/sites/default/files/210830024732pm396697UCTcircular-logo1-CMYK-90x90.jpg</t>
        </is>
      </c>
      <c r="I172" t="inlineStr">
        <is>
          <t>/universities/university-cape-town</t>
        </is>
      </c>
      <c r="J172" t="inlineStr">
        <is>
          <t>3995818</t>
        </is>
      </c>
      <c r="K172" t="inlineStr">
        <is>
          <t>294558</t>
        </is>
      </c>
      <c r="L172" t="inlineStr">
        <is>
          <t>98</t>
        </is>
      </c>
      <c r="M172" t="n">
        <v>0</v>
      </c>
      <c r="N172" t="inlineStr">
        <is>
          <t>171</t>
        </is>
      </c>
      <c r="O172" t="inlineStr"/>
      <c r="P172" t="b">
        <v>0</v>
      </c>
      <c r="Q172" t="b">
        <v>0</v>
      </c>
      <c r="R172" t="n">
        <v>0</v>
      </c>
      <c r="S172" t="inlineStr">
        <is>
          <t>185</t>
        </is>
      </c>
      <c r="T172" t="n">
        <v>45.2</v>
      </c>
      <c r="U172" t="inlineStr">
        <is>
          <t>294</t>
        </is>
      </c>
      <c r="V172" t="n">
        <v>46.8</v>
      </c>
      <c r="W172" t="inlineStr">
        <is>
          <t>701+</t>
        </is>
      </c>
      <c r="X172" t="n">
        <v>13.8</v>
      </c>
      <c r="Y172" t="inlineStr">
        <is>
          <t>170</t>
        </is>
      </c>
      <c r="Z172" t="n">
        <v>51.8</v>
      </c>
      <c r="AA172" t="inlineStr">
        <is>
          <t>46</t>
        </is>
      </c>
      <c r="AB172" t="n">
        <v>95.8</v>
      </c>
      <c r="AC172" t="inlineStr">
        <is>
          <t>563</t>
        </is>
      </c>
      <c r="AD172" t="n">
        <v>19.2</v>
      </c>
      <c r="AE172" t="inlineStr">
        <is>
          <t>36</t>
        </is>
      </c>
      <c r="AF172" t="n">
        <v>97.3</v>
      </c>
      <c r="AG172" t="inlineStr">
        <is>
          <t>335</t>
        </is>
      </c>
      <c r="AH172" t="n">
        <v>56.5</v>
      </c>
      <c r="AI172">
        <f>50</f>
        <v/>
      </c>
      <c r="AJ172" t="n">
        <v>95.59999999999999</v>
      </c>
      <c r="AK172" t="inlineStr"/>
      <c r="AL172" t="inlineStr"/>
      <c r="AM172" t="inlineStr"/>
      <c r="AN172" t="inlineStr"/>
      <c r="AO172" t="inlineStr"/>
      <c r="AP172" t="inlineStr">
        <is>
          <t>{"Research &amp; Discovery": [{"indicator_id": "76", "indicator_name": "Academic Reputation", "rank": "185", "score": "45.2"}, {"indicator_id": "73", "indicator_name": "Citations per Faculty", "rank": "294", "score": "46.8"}], "Learning Experience": [{"indicator_id": "36", "indicator_name": "Faculty Student Ratio", "rank": "701+", "score": "13.8"}], "Employability": [{"indicator_id": "77", "indicator_name": "Employer Reputation", "rank": "170", "score": "51.8"}, {"indicator_id": "3819456", "indicator_name": "Employment Outcomes", "rank": "46", "score": "95.8"}], "Global Engagement": [{"indicator_id": "14", "indicator_name": "International Student Ratio", "rank": "563", "score": "19.2"}, {"indicator_id": "15", "indicator_name": "International Research Network", "rank": "36", "score": "97.3"}, {"indicator_id": "18", "indicator_name": "International Faculty Ratio", "rank": "335", "score": "56.5"}], "Sustainability": [{"indicator_id": "3897497", "indicator_name": "Sustainability Score", "rank": "=50", "score": "95.6"}]}</t>
        </is>
      </c>
      <c r="AQ1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73">
      <c r="A173" t="n">
        <v>172</v>
      </c>
      <c r="B173" t="n">
        <v>49.9</v>
      </c>
      <c r="C173" t="inlineStr">
        <is>
          <t>Washington University in St. Louis</t>
        </is>
      </c>
      <c r="D173" t="inlineStr">
        <is>
          <t>St. Louis, United States</t>
        </is>
      </c>
      <c r="E173" t="inlineStr">
        <is>
          <t>United States</t>
        </is>
      </c>
      <c r="F173" t="inlineStr">
        <is>
          <t>St. Louis</t>
        </is>
      </c>
      <c r="G173" t="inlineStr">
        <is>
          <t>North America</t>
        </is>
      </c>
      <c r="H173" t="inlineStr">
        <is>
          <t>https://www.topuniversities.com/sites/default/files/washington-university-in-st.-louis_668_medium.jpg</t>
        </is>
      </c>
      <c r="I173" t="inlineStr">
        <is>
          <t>/universities/washington-university-st-louis</t>
        </is>
      </c>
      <c r="J173" t="inlineStr">
        <is>
          <t>3995874</t>
        </is>
      </c>
      <c r="K173" t="inlineStr">
        <is>
          <t>297193</t>
        </is>
      </c>
      <c r="L173" t="inlineStr">
        <is>
          <t>668</t>
        </is>
      </c>
      <c r="M173" t="n">
        <v>0</v>
      </c>
      <c r="N173">
        <f>171</f>
        <v/>
      </c>
      <c r="O173" t="inlineStr"/>
      <c r="P173" t="b">
        <v>1</v>
      </c>
      <c r="Q173" t="b">
        <v>0</v>
      </c>
      <c r="R173" t="n">
        <v>0</v>
      </c>
      <c r="S173" t="inlineStr">
        <is>
          <t>241</t>
        </is>
      </c>
      <c r="T173" t="n">
        <v>36.3</v>
      </c>
      <c r="U173" t="inlineStr">
        <is>
          <t>283</t>
        </is>
      </c>
      <c r="V173" t="n">
        <v>47.7</v>
      </c>
      <c r="W173" t="inlineStr">
        <is>
          <t>29</t>
        </is>
      </c>
      <c r="X173" t="n">
        <v>99.7</v>
      </c>
      <c r="Y173" t="inlineStr">
        <is>
          <t>601+</t>
        </is>
      </c>
      <c r="Z173" t="n">
        <v>12</v>
      </c>
      <c r="AA173" t="inlineStr">
        <is>
          <t>396</t>
        </is>
      </c>
      <c r="AB173" t="n">
        <v>31.9</v>
      </c>
      <c r="AC173" t="inlineStr">
        <is>
          <t>201</t>
        </is>
      </c>
      <c r="AD173" t="n">
        <v>72.40000000000001</v>
      </c>
      <c r="AE173" t="inlineStr">
        <is>
          <t>270</t>
        </is>
      </c>
      <c r="AF173" t="n">
        <v>83.59999999999999</v>
      </c>
      <c r="AG173" t="inlineStr">
        <is>
          <t>220</t>
        </is>
      </c>
      <c r="AH173" t="n">
        <v>85.40000000000001</v>
      </c>
      <c r="AI173">
        <f>114</f>
        <v/>
      </c>
      <c r="AJ173" t="n">
        <v>86.7</v>
      </c>
      <c r="AK173" t="inlineStr"/>
      <c r="AL173" t="inlineStr"/>
      <c r="AM173" t="inlineStr"/>
      <c r="AN173" t="inlineStr"/>
      <c r="AO173" t="inlineStr"/>
      <c r="AP173" t="inlineStr">
        <is>
          <t>{"Research &amp; Discovery": [{"indicator_id": "76", "indicator_name": "Academic Reputation", "rank": "241", "score": "36.3"}, {"indicator_id": "73", "indicator_name": "Citations per Faculty", "rank": "283", "score": "47.7"}], "Learning Experience": [{"indicator_id": "36", "indicator_name": "Faculty Student Ratio", "rank": "29", "score": "99.7"}], "Employability": [{"indicator_id": "77", "indicator_name": "Employer Reputation", "rank": "601+", "score": "12"}, {"indicator_id": "3819456", "indicator_name": "Employment Outcomes", "rank": "396", "score": "31.9"}], "Global Engagement": [{"indicator_id": "14", "indicator_name": "International Student Ratio", "rank": "201", "score": "72.4"}, {"indicator_id": "15", "indicator_name": "International Research Network", "rank": "270", "score": "83.6"}, {"indicator_id": "18", "indicator_name": "International Faculty Ratio", "rank": "220", "score": "85.4"}], "Sustainability": [{"indicator_id": "3897497", "indicator_name": "Sustainability Score", "rank": "=114", "score": "86.7"}]}</t>
        </is>
      </c>
      <c r="AQ1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74">
      <c r="A174" t="n">
        <v>173</v>
      </c>
      <c r="B174" t="n">
        <v>49.9</v>
      </c>
      <c r="C174" t="inlineStr">
        <is>
          <t>University of Reading</t>
        </is>
      </c>
      <c r="D174" t="inlineStr">
        <is>
          <t>Reading, United Kingdom</t>
        </is>
      </c>
      <c r="E174" t="inlineStr">
        <is>
          <t>United Kingdom</t>
        </is>
      </c>
      <c r="F174" t="inlineStr">
        <is>
          <t>Reading</t>
        </is>
      </c>
      <c r="G174" t="inlineStr">
        <is>
          <t>Europe</t>
        </is>
      </c>
      <c r="H174" t="inlineStr">
        <is>
          <t>https://www.topuniversities.com/sites/default/files/university-of-reading_517_medium.jpg</t>
        </is>
      </c>
      <c r="I174" t="inlineStr">
        <is>
          <t>/universities/university-reading</t>
        </is>
      </c>
      <c r="J174" t="inlineStr">
        <is>
          <t>3995906</t>
        </is>
      </c>
      <c r="K174" t="inlineStr">
        <is>
          <t>297458</t>
        </is>
      </c>
      <c r="L174" t="inlineStr">
        <is>
          <t>517</t>
        </is>
      </c>
      <c r="M174" t="n">
        <v>0</v>
      </c>
      <c r="N174" t="inlineStr">
        <is>
          <t>172</t>
        </is>
      </c>
      <c r="O174" t="inlineStr"/>
      <c r="P174" t="b">
        <v>0</v>
      </c>
      <c r="Q174" t="b">
        <v>0</v>
      </c>
      <c r="R174" t="n">
        <v>0</v>
      </c>
      <c r="S174" t="inlineStr">
        <is>
          <t>273</t>
        </is>
      </c>
      <c r="T174" t="n">
        <v>32.2</v>
      </c>
      <c r="U174" t="inlineStr">
        <is>
          <t>169</t>
        </is>
      </c>
      <c r="V174" t="n">
        <v>65.7</v>
      </c>
      <c r="W174" t="inlineStr">
        <is>
          <t>701+</t>
        </is>
      </c>
      <c r="X174" t="n">
        <v>13.1</v>
      </c>
      <c r="Y174" t="inlineStr">
        <is>
          <t>226</t>
        </is>
      </c>
      <c r="Z174" t="n">
        <v>41.7</v>
      </c>
      <c r="AA174" t="inlineStr">
        <is>
          <t>268</t>
        </is>
      </c>
      <c r="AB174" t="n">
        <v>47.8</v>
      </c>
      <c r="AC174" t="inlineStr">
        <is>
          <t>177</t>
        </is>
      </c>
      <c r="AD174" t="n">
        <v>78.59999999999999</v>
      </c>
      <c r="AE174" t="inlineStr">
        <is>
          <t>142</t>
        </is>
      </c>
      <c r="AF174" t="n">
        <v>91.7</v>
      </c>
      <c r="AG174" t="inlineStr">
        <is>
          <t>214</t>
        </is>
      </c>
      <c r="AH174" t="n">
        <v>86.2</v>
      </c>
      <c r="AI174" t="inlineStr">
        <is>
          <t>61</t>
        </is>
      </c>
      <c r="AJ174" t="n">
        <v>94</v>
      </c>
      <c r="AK174" t="inlineStr"/>
      <c r="AL174" t="inlineStr"/>
      <c r="AM174" t="inlineStr"/>
      <c r="AN174" t="inlineStr"/>
      <c r="AO174" t="inlineStr"/>
      <c r="AP174" t="inlineStr">
        <is>
          <t>{"Research &amp; Discovery": [{"indicator_id": "76", "indicator_name": "Academic Reputation", "rank": "273", "score": "32.2"}, {"indicator_id": "73", "indicator_name": "Citations per Faculty", "rank": "169", "score": "65.7"}], "Learning Experience": [{"indicator_id": "36", "indicator_name": "Faculty Student Ratio", "rank": "701+", "score": "13.1"}], "Employability": [{"indicator_id": "77", "indicator_name": "Employer Reputation", "rank": "226", "score": "41.7"}, {"indicator_id": "3819456", "indicator_name": "Employment Outcomes", "rank": "268", "score": "47.8"}], "Global Engagement": [{"indicator_id": "14", "indicator_name": "International Student Ratio", "rank": "177", "score": "78.6"}, {"indicator_id": "15", "indicator_name": "International Research Network", "rank": "142", "score": "91.7"}, {"indicator_id": "18", "indicator_name": "International Faculty Ratio", "rank": "214", "score": "86.2"}], "Sustainability": [{"indicator_id": "3897497", "indicator_name": "Sustainability Score", "rank": "61", "score": "94"}]}</t>
        </is>
      </c>
      <c r="AQ1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75">
      <c r="A175" t="n">
        <v>174</v>
      </c>
      <c r="B175" t="n">
        <v>49.8</v>
      </c>
      <c r="C175" t="inlineStr">
        <is>
          <t>Hokkaido University</t>
        </is>
      </c>
      <c r="D175" t="inlineStr">
        <is>
          <t>Sapporo, Japan</t>
        </is>
      </c>
      <c r="E175" t="inlineStr">
        <is>
          <t>Japan</t>
        </is>
      </c>
      <c r="F175" t="inlineStr">
        <is>
          <t>Sapporo</t>
        </is>
      </c>
      <c r="G175" t="inlineStr">
        <is>
          <t>Asia</t>
        </is>
      </c>
      <c r="H175" t="inlineStr">
        <is>
          <t>https://www.topuniversities.com/sites/default/files/hokkaido-university_266_medium.jpg</t>
        </is>
      </c>
      <c r="I175" t="inlineStr">
        <is>
          <t>/universities/hokkaido-university</t>
        </is>
      </c>
      <c r="J175" t="inlineStr">
        <is>
          <t>3995761</t>
        </is>
      </c>
      <c r="K175" t="inlineStr">
        <is>
          <t>294258</t>
        </is>
      </c>
      <c r="L175" t="inlineStr">
        <is>
          <t>266</t>
        </is>
      </c>
      <c r="M175" t="n">
        <v>0</v>
      </c>
      <c r="N175" t="inlineStr">
        <is>
          <t>173</t>
        </is>
      </c>
      <c r="O175" t="inlineStr"/>
      <c r="P175" t="b">
        <v>0</v>
      </c>
      <c r="Q175" t="b">
        <v>0</v>
      </c>
      <c r="R175" t="n">
        <v>0</v>
      </c>
      <c r="S175" t="inlineStr">
        <is>
          <t>128</t>
        </is>
      </c>
      <c r="T175" t="n">
        <v>59</v>
      </c>
      <c r="U175" t="inlineStr">
        <is>
          <t>485</t>
        </is>
      </c>
      <c r="V175" t="n">
        <v>26</v>
      </c>
      <c r="W175" t="inlineStr">
        <is>
          <t>158</t>
        </is>
      </c>
      <c r="X175" t="n">
        <v>76.2</v>
      </c>
      <c r="Y175" t="inlineStr">
        <is>
          <t>125</t>
        </is>
      </c>
      <c r="Z175" t="n">
        <v>63.3</v>
      </c>
      <c r="AA175" t="inlineStr">
        <is>
          <t>645</t>
        </is>
      </c>
      <c r="AB175" t="n">
        <v>15.5</v>
      </c>
      <c r="AC175" t="inlineStr">
        <is>
          <t>677</t>
        </is>
      </c>
      <c r="AD175" t="n">
        <v>12.1</v>
      </c>
      <c r="AE175" t="inlineStr">
        <is>
          <t>365</t>
        </is>
      </c>
      <c r="AF175" t="n">
        <v>77.7</v>
      </c>
      <c r="AG175">
        <f>613</f>
        <v/>
      </c>
      <c r="AH175" t="n">
        <v>18.7</v>
      </c>
      <c r="AI175" t="inlineStr">
        <is>
          <t>168</t>
        </is>
      </c>
      <c r="AJ175" t="n">
        <v>78.09999999999999</v>
      </c>
      <c r="AK175" t="inlineStr"/>
      <c r="AL175" t="inlineStr"/>
      <c r="AM175" t="inlineStr"/>
      <c r="AN175" t="inlineStr"/>
      <c r="AO175" t="inlineStr"/>
      <c r="AP175" t="inlineStr">
        <is>
          <t>{"Research &amp; Discovery": [{"indicator_id": "76", "indicator_name": "Academic Reputation", "rank": "128", "score": "59"}, {"indicator_id": "73", "indicator_name": "Citations per Faculty", "rank": "485", "score": "26"}], "Learning Experience": [{"indicator_id": "36", "indicator_name": "Faculty Student Ratio", "rank": "158", "score": "76.2"}], "Employability": [{"indicator_id": "77", "indicator_name": "Employer Reputation", "rank": "125", "score": "63.3"}, {"indicator_id": "3819456", "indicator_name": "Employment Outcomes", "rank": "645", "score": "15.5"}], "Global Engagement": [{"indicator_id": "14", "indicator_name": "International Student Ratio", "rank": "677", "score": "12.1"}, {"indicator_id": "15", "indicator_name": "International Research Network", "rank": "365", "score": "77.7"}, {"indicator_id": "18", "indicator_name": "International Faculty Ratio", "rank": "=613", "score": "18.7"}], "Sustainability": [{"indicator_id": "3897497", "indicator_name": "Sustainability Score", "rank": "168", "score": "78.1"}]}</t>
        </is>
      </c>
      <c r="AQ1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76">
      <c r="A176" t="n">
        <v>175</v>
      </c>
      <c r="B176" t="n">
        <v>49.3</v>
      </c>
      <c r="C176" t="inlineStr">
        <is>
          <t>Curtin University</t>
        </is>
      </c>
      <c r="D176" t="inlineStr">
        <is>
          <t>Perth, Australia</t>
        </is>
      </c>
      <c r="E176" t="inlineStr">
        <is>
          <t>Australia</t>
        </is>
      </c>
      <c r="F176" t="inlineStr">
        <is>
          <t>Perth</t>
        </is>
      </c>
      <c r="G176" t="inlineStr">
        <is>
          <t>Oceania</t>
        </is>
      </c>
      <c r="H176" t="inlineStr">
        <is>
          <t>https://www.topuniversities.com/sites/default/files/curtin-university_150_medium.jpg</t>
        </is>
      </c>
      <c r="I176" t="inlineStr">
        <is>
          <t>/universities/curtin-university</t>
        </is>
      </c>
      <c r="J176" t="inlineStr">
        <is>
          <t>3995899</t>
        </is>
      </c>
      <c r="K176" t="inlineStr">
        <is>
          <t>294507</t>
        </is>
      </c>
      <c r="L176" t="inlineStr">
        <is>
          <t>150</t>
        </is>
      </c>
      <c r="M176" t="n">
        <v>1</v>
      </c>
      <c r="N176" t="inlineStr">
        <is>
          <t>174</t>
        </is>
      </c>
      <c r="O176" t="inlineStr">
        <is>
          <t>6</t>
        </is>
      </c>
      <c r="P176" t="b">
        <v>0</v>
      </c>
      <c r="Q176" t="b">
        <v>0</v>
      </c>
      <c r="R176" t="n">
        <v>0</v>
      </c>
      <c r="S176" t="inlineStr">
        <is>
          <t>266</t>
        </is>
      </c>
      <c r="T176" t="n">
        <v>33.1</v>
      </c>
      <c r="U176" t="inlineStr">
        <is>
          <t>95</t>
        </is>
      </c>
      <c r="V176" t="n">
        <v>84.7</v>
      </c>
      <c r="W176" t="inlineStr">
        <is>
          <t>701+</t>
        </is>
      </c>
      <c r="X176" t="n">
        <v>15.7</v>
      </c>
      <c r="Y176" t="inlineStr">
        <is>
          <t>348</t>
        </is>
      </c>
      <c r="Z176" t="n">
        <v>27.7</v>
      </c>
      <c r="AA176" t="inlineStr">
        <is>
          <t>405</t>
        </is>
      </c>
      <c r="AB176" t="n">
        <v>31</v>
      </c>
      <c r="AC176" t="inlineStr">
        <is>
          <t>485</t>
        </is>
      </c>
      <c r="AD176" t="n">
        <v>24.3</v>
      </c>
      <c r="AE176" t="inlineStr">
        <is>
          <t>96</t>
        </is>
      </c>
      <c r="AF176" t="n">
        <v>94.2</v>
      </c>
      <c r="AG176" t="inlineStr">
        <is>
          <t>49</t>
        </is>
      </c>
      <c r="AH176" t="n">
        <v>100</v>
      </c>
      <c r="AI176">
        <f>89</f>
        <v/>
      </c>
      <c r="AJ176" t="n">
        <v>90.7</v>
      </c>
      <c r="AK176" t="inlineStr"/>
      <c r="AL176" t="inlineStr"/>
      <c r="AM176" t="inlineStr"/>
      <c r="AN176" t="inlineStr"/>
      <c r="AO176" t="inlineStr"/>
      <c r="AP176" t="inlineStr">
        <is>
          <t>{"Research &amp; Discovery": [{"indicator_id": "76", "indicator_name": "Academic Reputation", "rank": "266", "score": "33.1"}, {"indicator_id": "73", "indicator_name": "Citations per Faculty", "rank": "95", "score": "84.7"}], "Learning Experience": [{"indicator_id": "36", "indicator_name": "Faculty Student Ratio", "rank": "701+", "score": "15.7"}], "Employability": [{"indicator_id": "77", "indicator_name": "Employer Reputation", "rank": "348", "score": "27.7"}, {"indicator_id": "3819456", "indicator_name": "Employment Outcomes", "rank": "405", "score": "31"}], "Global Engagement": [{"indicator_id": "14", "indicator_name": "International Student Ratio", "rank": "485", "score": "24.3"}, {"indicator_id": "15", "indicator_name": "International Research Network", "rank": "96", "score": "94.2"}, {"indicator_id": "18", "indicator_name": "International Faculty Ratio", "rank": "49", "score": "100"}], "Sustainability": [{"indicator_id": "3897497", "indicator_name": "Sustainability Score", "rank": "=89", "score": "90.7"}]}</t>
        </is>
      </c>
      <c r="AQ1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77">
      <c r="A177" t="n">
        <v>176</v>
      </c>
      <c r="B177" t="n">
        <v>49.2</v>
      </c>
      <c r="C177" t="inlineStr">
        <is>
          <t>Universitat Autònoma de Barcelona</t>
        </is>
      </c>
      <c r="D177" t="inlineStr">
        <is>
          <t>Barcelona, Spain</t>
        </is>
      </c>
      <c r="E177" t="inlineStr">
        <is>
          <t>Spain</t>
        </is>
      </c>
      <c r="F177" t="inlineStr">
        <is>
          <t>Barcelona</t>
        </is>
      </c>
      <c r="G177" t="inlineStr">
        <is>
          <t>Europe</t>
        </is>
      </c>
      <c r="H177" t="inlineStr">
        <is>
          <t>https://www.topuniversities.com/sites/default/files/240404114804am190222logo-uab-qs-90x90.jpg</t>
        </is>
      </c>
      <c r="I177" t="inlineStr">
        <is>
          <t>/universities/universitat-autonoma-de-barcelona</t>
        </is>
      </c>
      <c r="J177" t="inlineStr">
        <is>
          <t>3995738</t>
        </is>
      </c>
      <c r="K177" t="inlineStr">
        <is>
          <t>294612</t>
        </is>
      </c>
      <c r="L177" t="inlineStr">
        <is>
          <t>44</t>
        </is>
      </c>
      <c r="M177" t="n">
        <v>1</v>
      </c>
      <c r="N177" t="inlineStr">
        <is>
          <t>175</t>
        </is>
      </c>
      <c r="O177" t="inlineStr"/>
      <c r="P177" t="b">
        <v>0</v>
      </c>
      <c r="Q177" t="b">
        <v>0</v>
      </c>
      <c r="R177" t="n">
        <v>0</v>
      </c>
      <c r="S177" t="inlineStr">
        <is>
          <t>105</t>
        </is>
      </c>
      <c r="T177" t="n">
        <v>64</v>
      </c>
      <c r="U177" t="inlineStr">
        <is>
          <t>206</t>
        </is>
      </c>
      <c r="V177" t="n">
        <v>59.5</v>
      </c>
      <c r="W177" t="inlineStr">
        <is>
          <t>701+</t>
        </is>
      </c>
      <c r="X177" t="n">
        <v>11.5</v>
      </c>
      <c r="Y177" t="inlineStr">
        <is>
          <t>263</t>
        </is>
      </c>
      <c r="Z177" t="n">
        <v>35.8</v>
      </c>
      <c r="AA177" t="inlineStr">
        <is>
          <t>472</t>
        </is>
      </c>
      <c r="AB177" t="n">
        <v>24</v>
      </c>
      <c r="AC177" t="inlineStr">
        <is>
          <t>595</t>
        </is>
      </c>
      <c r="AD177" t="n">
        <v>16.5</v>
      </c>
      <c r="AE177" t="inlineStr">
        <is>
          <t>116</t>
        </is>
      </c>
      <c r="AF177" t="n">
        <v>93.09999999999999</v>
      </c>
      <c r="AG177" t="inlineStr">
        <is>
          <t>620</t>
        </is>
      </c>
      <c r="AH177" t="n">
        <v>18.5</v>
      </c>
      <c r="AI177">
        <f>114</f>
        <v/>
      </c>
      <c r="AJ177" t="n">
        <v>86.7</v>
      </c>
      <c r="AK177" t="inlineStr"/>
      <c r="AL177" t="inlineStr"/>
      <c r="AM177" t="inlineStr"/>
      <c r="AN177" t="inlineStr"/>
      <c r="AO177" t="inlineStr"/>
      <c r="AP177" t="inlineStr">
        <is>
          <t>{"Research &amp; Discovery": [{"indicator_id": "76", "indicator_name": "Academic Reputation", "rank": "105", "score": "64"}, {"indicator_id": "73", "indicator_name": "Citations per Faculty", "rank": "206", "score": "59.5"}], "Learning Experience": [{"indicator_id": "36", "indicator_name": "Faculty Student Ratio", "rank": "701+", "score": "11.5"}], "Employability": [{"indicator_id": "77", "indicator_name": "Employer Reputation", "rank": "263", "score": "35.8"}, {"indicator_id": "3819456", "indicator_name": "Employment Outcomes", "rank": "472", "score": "24"}], "Global Engagement": [{"indicator_id": "14", "indicator_name": "International Student Ratio", "rank": "595", "score": "16.5"}, {"indicator_id": "15", "indicator_name": "International Research Network", "rank": "116", "score": "93.1"}, {"indicator_id": "18", "indicator_name": "International Faculty Ratio", "rank": "620", "score": "18.5"}], "Sustainability": [{"indicator_id": "3897497", "indicator_name": "Sustainability Score", "rank": "=114", "score": "86.7"}]}</t>
        </is>
      </c>
      <c r="AQ1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78">
      <c r="A178" t="n">
        <v>177</v>
      </c>
      <c r="B178" t="n">
        <v>49</v>
      </c>
      <c r="C178" t="inlineStr">
        <is>
          <t>McMaster University</t>
        </is>
      </c>
      <c r="D178" t="inlineStr">
        <is>
          <t>Hamilton, Canada</t>
        </is>
      </c>
      <c r="E178" t="inlineStr">
        <is>
          <t>Canada</t>
        </is>
      </c>
      <c r="F178" t="inlineStr">
        <is>
          <t>Hamilton</t>
        </is>
      </c>
      <c r="G178" t="inlineStr">
        <is>
          <t>North America</t>
        </is>
      </c>
      <c r="H178" t="inlineStr">
        <is>
          <t>https://www.topuniversities.com/sites/default/files/mcmaster-university_397_medium.jpg</t>
        </is>
      </c>
      <c r="I178" t="inlineStr">
        <is>
          <t>/universities/mcmaster-university</t>
        </is>
      </c>
      <c r="J178" t="inlineStr">
        <is>
          <t>3995848</t>
        </is>
      </c>
      <c r="K178" t="inlineStr">
        <is>
          <t>294863</t>
        </is>
      </c>
      <c r="L178" t="inlineStr">
        <is>
          <t>397</t>
        </is>
      </c>
      <c r="M178" t="n">
        <v>0</v>
      </c>
      <c r="N178">
        <f>176</f>
        <v/>
      </c>
      <c r="O178" t="inlineStr"/>
      <c r="P178" t="b">
        <v>0</v>
      </c>
      <c r="Q178" t="b">
        <v>0</v>
      </c>
      <c r="R178" t="n">
        <v>0</v>
      </c>
      <c r="S178" t="inlineStr">
        <is>
          <t>215</t>
        </is>
      </c>
      <c r="T178" t="n">
        <v>39.5</v>
      </c>
      <c r="U178" t="inlineStr">
        <is>
          <t>380</t>
        </is>
      </c>
      <c r="V178" t="n">
        <v>35.6</v>
      </c>
      <c r="W178" t="inlineStr">
        <is>
          <t>215</t>
        </is>
      </c>
      <c r="X178" t="n">
        <v>63.8</v>
      </c>
      <c r="Y178" t="inlineStr">
        <is>
          <t>276</t>
        </is>
      </c>
      <c r="Z178" t="n">
        <v>34.2</v>
      </c>
      <c r="AA178" t="inlineStr">
        <is>
          <t>255</t>
        </is>
      </c>
      <c r="AB178" t="n">
        <v>49.9</v>
      </c>
      <c r="AC178" t="inlineStr">
        <is>
          <t>263</t>
        </is>
      </c>
      <c r="AD178" t="n">
        <v>56.7</v>
      </c>
      <c r="AE178" t="inlineStr">
        <is>
          <t>284</t>
        </is>
      </c>
      <c r="AF178" t="n">
        <v>82.59999999999999</v>
      </c>
      <c r="AG178" t="inlineStr">
        <is>
          <t>136</t>
        </is>
      </c>
      <c r="AH178" t="n">
        <v>96.2</v>
      </c>
      <c r="AI178">
        <f>78</f>
        <v/>
      </c>
      <c r="AJ178" t="n">
        <v>91.90000000000001</v>
      </c>
      <c r="AK178" t="inlineStr"/>
      <c r="AL178" t="inlineStr"/>
      <c r="AM178" t="inlineStr"/>
      <c r="AN178" t="inlineStr"/>
      <c r="AO178" t="inlineStr"/>
      <c r="AP178" t="inlineStr">
        <is>
          <t>{"Research &amp; Discovery": [{"indicator_id": "76", "indicator_name": "Academic Reputation", "rank": "215", "score": "39.5"}, {"indicator_id": "73", "indicator_name": "Citations per Faculty", "rank": "380", "score": "35.6"}], "Learning Experience": [{"indicator_id": "36", "indicator_name": "Faculty Student Ratio", "rank": "215", "score": "63.8"}], "Employability": [{"indicator_id": "77", "indicator_name": "Employer Reputation", "rank": "276", "score": "34.2"}, {"indicator_id": "3819456", "indicator_name": "Employment Outcomes", "rank": "255", "score": "49.9"}], "Global Engagement": [{"indicator_id": "14", "indicator_name": "International Student Ratio", "rank": "263", "score": "56.7"}, {"indicator_id": "15", "indicator_name": "International Research Network", "rank": "284", "score": "82.6"}, {"indicator_id": "18", "indicator_name": "International Faculty Ratio", "rank": "136", "score": "96.2"}], "Sustainability": [{"indicator_id": "3897497", "indicator_name": "Sustainability Score", "rank": "=78", "score": "91.9"}]}</t>
        </is>
      </c>
      <c r="AQ1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79">
      <c r="A179" t="n">
        <v>178</v>
      </c>
      <c r="B179" t="n">
        <v>48.9</v>
      </c>
      <c r="C179" t="inlineStr">
        <is>
          <t>University of California, Santa Barbara (UCSB)</t>
        </is>
      </c>
      <c r="D179" t="inlineStr">
        <is>
          <t>Santa Barbara, United States</t>
        </is>
      </c>
      <c r="E179" t="inlineStr">
        <is>
          <t>United States</t>
        </is>
      </c>
      <c r="F179" t="inlineStr">
        <is>
          <t>Santa Barbara</t>
        </is>
      </c>
      <c r="G179" t="inlineStr">
        <is>
          <t>North America</t>
        </is>
      </c>
      <c r="H179" t="inlineStr">
        <is>
          <t>https://www.topuniversities.com/sites/default/files/university-of-california-santa-barbara-ucsb_91_medium.jpg</t>
        </is>
      </c>
      <c r="I179" t="inlineStr">
        <is>
          <t>/universities/university-california-santa-barbara-ucsb</t>
        </is>
      </c>
      <c r="J179" t="inlineStr">
        <is>
          <t>3995787</t>
        </is>
      </c>
      <c r="K179" t="inlineStr">
        <is>
          <t>294565</t>
        </is>
      </c>
      <c r="L179" t="inlineStr">
        <is>
          <t>91</t>
        </is>
      </c>
      <c r="M179" t="n">
        <v>0</v>
      </c>
      <c r="N179" t="inlineStr">
        <is>
          <t>178</t>
        </is>
      </c>
      <c r="O179" t="inlineStr"/>
      <c r="P179" t="b">
        <v>0</v>
      </c>
      <c r="Q179" t="b">
        <v>0</v>
      </c>
      <c r="R179" t="n">
        <v>0</v>
      </c>
      <c r="S179" t="inlineStr">
        <is>
          <t>154</t>
        </is>
      </c>
      <c r="T179" t="n">
        <v>52.6</v>
      </c>
      <c r="U179" t="inlineStr">
        <is>
          <t>37</t>
        </is>
      </c>
      <c r="V179" t="n">
        <v>97.8</v>
      </c>
      <c r="W179" t="inlineStr">
        <is>
          <t>701+</t>
        </is>
      </c>
      <c r="X179" t="n">
        <v>7.7</v>
      </c>
      <c r="Y179" t="inlineStr">
        <is>
          <t>432</t>
        </is>
      </c>
      <c r="Z179" t="n">
        <v>21.3</v>
      </c>
      <c r="AA179" t="inlineStr">
        <is>
          <t>701+</t>
        </is>
      </c>
      <c r="AB179" t="n">
        <v>7.9</v>
      </c>
      <c r="AC179" t="inlineStr">
        <is>
          <t>583</t>
        </is>
      </c>
      <c r="AD179" t="n">
        <v>17.2</v>
      </c>
      <c r="AE179" t="inlineStr">
        <is>
          <t>466</t>
        </is>
      </c>
      <c r="AF179" t="n">
        <v>71.2</v>
      </c>
      <c r="AG179" t="inlineStr">
        <is>
          <t>261</t>
        </is>
      </c>
      <c r="AH179" t="n">
        <v>75.40000000000001</v>
      </c>
      <c r="AI179">
        <f>456</f>
        <v/>
      </c>
      <c r="AJ179" t="n">
        <v>28.4</v>
      </c>
      <c r="AK179" t="inlineStr"/>
      <c r="AL179" t="inlineStr"/>
      <c r="AM179" t="inlineStr"/>
      <c r="AN179" t="inlineStr"/>
      <c r="AO179" t="inlineStr"/>
      <c r="AP179" t="inlineStr">
        <is>
          <t>{"Research &amp; Discovery": [{"indicator_id": "76", "indicator_name": "Academic Reputation", "rank": "154", "score": "52.6"}, {"indicator_id": "73", "indicator_name": "Citations per Faculty", "rank": "37", "score": "97.8"}], "Learning Experience": [{"indicator_id": "36", "indicator_name": "Faculty Student Ratio", "rank": "701+", "score": "7.7"}], "Employability": [{"indicator_id": "77", "indicator_name": "Employer Reputation", "rank": "432", "score": "21.3"}, {"indicator_id": "3819456", "indicator_name": "Employment Outcomes", "rank": "701+", "score": "7.9"}], "Global Engagement": [{"indicator_id": "14", "indicator_name": "International Student Ratio", "rank": "583", "score": "17.2"}, {"indicator_id": "15", "indicator_name": "International Research Network", "rank": "466", "score": "71.2"}, {"indicator_id": "18", "indicator_name": "International Faculty Ratio", "rank": "261", "score": "75.4"}], "Sustainability": [{"indicator_id": "3897497", "indicator_name": "Sustainability Score", "rank": "=456", "score": "28.4"}]}</t>
        </is>
      </c>
      <c r="AQ1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80">
      <c r="A180" t="n">
        <v>179</v>
      </c>
      <c r="B180" t="n">
        <v>48.7</v>
      </c>
      <c r="C180" t="inlineStr">
        <is>
          <t>The University of Newcastle, Australia (UON)</t>
        </is>
      </c>
      <c r="D180" t="inlineStr">
        <is>
          <t>Callaghan, Australia</t>
        </is>
      </c>
      <c r="E180" t="inlineStr">
        <is>
          <t>Australia</t>
        </is>
      </c>
      <c r="F180" t="inlineStr">
        <is>
          <t>Callaghan</t>
        </is>
      </c>
      <c r="G180" t="inlineStr">
        <is>
          <t>Oceania</t>
        </is>
      </c>
      <c r="H180" t="inlineStr">
        <is>
          <t>https://www.topuniversities.com/sites/default/files/the-university-of-newcastle-australia-uon_449_medium.jpg</t>
        </is>
      </c>
      <c r="I180" t="inlineStr">
        <is>
          <t>/universities/university-newcastle-australia-uon</t>
        </is>
      </c>
      <c r="J180" t="inlineStr">
        <is>
          <t>3995945</t>
        </is>
      </c>
      <c r="K180" t="inlineStr">
        <is>
          <t>294784</t>
        </is>
      </c>
      <c r="L180" t="inlineStr">
        <is>
          <t>449</t>
        </is>
      </c>
      <c r="M180" t="n">
        <v>0</v>
      </c>
      <c r="N180">
        <f>179</f>
        <v/>
      </c>
      <c r="O180" t="inlineStr"/>
      <c r="P180" t="b">
        <v>0</v>
      </c>
      <c r="Q180" t="b">
        <v>0</v>
      </c>
      <c r="R180" t="n">
        <v>0</v>
      </c>
      <c r="S180" t="inlineStr">
        <is>
          <t>312</t>
        </is>
      </c>
      <c r="T180" t="n">
        <v>28.3</v>
      </c>
      <c r="U180" t="inlineStr">
        <is>
          <t>70</t>
        </is>
      </c>
      <c r="V180" t="n">
        <v>91.7</v>
      </c>
      <c r="W180" t="inlineStr">
        <is>
          <t>537</t>
        </is>
      </c>
      <c r="X180" t="n">
        <v>28.7</v>
      </c>
      <c r="Y180" t="inlineStr">
        <is>
          <t>392</t>
        </is>
      </c>
      <c r="Z180" t="n">
        <v>24.5</v>
      </c>
      <c r="AA180" t="inlineStr">
        <is>
          <t>670</t>
        </is>
      </c>
      <c r="AB180" t="n">
        <v>14.8</v>
      </c>
      <c r="AC180" t="inlineStr">
        <is>
          <t>487</t>
        </is>
      </c>
      <c r="AD180" t="n">
        <v>24.2</v>
      </c>
      <c r="AE180" t="inlineStr">
        <is>
          <t>289</t>
        </is>
      </c>
      <c r="AF180" t="n">
        <v>82</v>
      </c>
      <c r="AG180" t="inlineStr">
        <is>
          <t>89</t>
        </is>
      </c>
      <c r="AH180" t="n">
        <v>99.90000000000001</v>
      </c>
      <c r="AI180" t="inlineStr">
        <is>
          <t>74</t>
        </is>
      </c>
      <c r="AJ180" t="n">
        <v>92.40000000000001</v>
      </c>
      <c r="AK180" t="inlineStr"/>
      <c r="AL180" t="inlineStr"/>
      <c r="AM180" t="inlineStr"/>
      <c r="AN180" t="inlineStr"/>
      <c r="AO180" t="inlineStr"/>
      <c r="AP180" t="inlineStr">
        <is>
          <t>{"Research &amp; Discovery": [{"indicator_id": "76", "indicator_name": "Academic Reputation", "rank": "312", "score": "28.3"}, {"indicator_id": "73", "indicator_name": "Citations per Faculty", "rank": "70", "score": "91.7"}], "Learning Experience": [{"indicator_id": "36", "indicator_name": "Faculty Student Ratio", "rank": "537", "score": "28.7"}], "Employability": [{"indicator_id": "77", "indicator_name": "Employer Reputation", "rank": "392", "score": "24.5"}, {"indicator_id": "3819456", "indicator_name": "Employment Outcomes", "rank": "670", "score": "14.8"}], "Global Engagement": [{"indicator_id": "14", "indicator_name": "International Student Ratio", "rank": "487", "score": "24.2"}, {"indicator_id": "15", "indicator_name": "International Research Network", "rank": "289", "score": "82"}, {"indicator_id": "18", "indicator_name": "International Faculty Ratio", "rank": "89", "score": "99.9"}], "Sustainability": [{"indicator_id": "3897497", "indicator_name": "Sustainability Score", "rank": "74", "score": "92.4"}]}</t>
        </is>
      </c>
      <c r="AQ1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81">
      <c r="A181" t="n">
        <v>180</v>
      </c>
      <c r="B181" t="n">
        <v>48.7</v>
      </c>
      <c r="C181" t="inlineStr">
        <is>
          <t>Universidad de los Andes</t>
        </is>
      </c>
      <c r="D181" t="inlineStr">
        <is>
          <t>Bogotá, Colombia</t>
        </is>
      </c>
      <c r="E181" t="inlineStr">
        <is>
          <t>Colombia</t>
        </is>
      </c>
      <c r="F181" t="inlineStr">
        <is>
          <t>Bogotá</t>
        </is>
      </c>
      <c r="G181" t="inlineStr">
        <is>
          <t>Latin America</t>
        </is>
      </c>
      <c r="H181" t="inlineStr">
        <is>
          <t>https://www.topuniversities.com/sites/default/files/universidad-de-los-andes_592560cf2aeae70239af4bf6_medium.jpg</t>
        </is>
      </c>
      <c r="I181" t="inlineStr">
        <is>
          <t>/universities/universidad-de-los-andes</t>
        </is>
      </c>
      <c r="J181" t="inlineStr">
        <is>
          <t>3995733</t>
        </is>
      </c>
      <c r="K181" t="inlineStr">
        <is>
          <t>294011</t>
        </is>
      </c>
      <c r="L181" t="inlineStr">
        <is>
          <t>367</t>
        </is>
      </c>
      <c r="M181" t="n">
        <v>0</v>
      </c>
      <c r="N181">
        <f>179</f>
        <v/>
      </c>
      <c r="O181" t="inlineStr"/>
      <c r="P181" t="b">
        <v>0</v>
      </c>
      <c r="Q181" t="b">
        <v>0</v>
      </c>
      <c r="R181" t="n">
        <v>0</v>
      </c>
      <c r="S181" t="inlineStr">
        <is>
          <t>100</t>
        </is>
      </c>
      <c r="T181" t="n">
        <v>67.7</v>
      </c>
      <c r="U181" t="inlineStr">
        <is>
          <t>701+</t>
        </is>
      </c>
      <c r="V181" t="n">
        <v>5.9</v>
      </c>
      <c r="W181" t="inlineStr">
        <is>
          <t>701+</t>
        </is>
      </c>
      <c r="X181" t="n">
        <v>14.2</v>
      </c>
      <c r="Y181" t="inlineStr">
        <is>
          <t>54</t>
        </is>
      </c>
      <c r="Z181" t="n">
        <v>88.40000000000001</v>
      </c>
      <c r="AA181" t="inlineStr">
        <is>
          <t>26</t>
        </is>
      </c>
      <c r="AB181" t="n">
        <v>98.2</v>
      </c>
      <c r="AC181" t="inlineStr">
        <is>
          <t>701+</t>
        </is>
      </c>
      <c r="AD181" t="n">
        <v>1.9</v>
      </c>
      <c r="AE181" t="inlineStr">
        <is>
          <t>692</t>
        </is>
      </c>
      <c r="AF181" t="n">
        <v>55.2</v>
      </c>
      <c r="AG181" t="inlineStr">
        <is>
          <t>560</t>
        </is>
      </c>
      <c r="AH181" t="n">
        <v>22.8</v>
      </c>
      <c r="AI181" t="inlineStr">
        <is>
          <t>155</t>
        </is>
      </c>
      <c r="AJ181" t="n">
        <v>80</v>
      </c>
      <c r="AK181" t="inlineStr"/>
      <c r="AL181" t="inlineStr"/>
      <c r="AM181" t="inlineStr"/>
      <c r="AN181" t="inlineStr"/>
      <c r="AO181" t="inlineStr"/>
      <c r="AP181" t="inlineStr">
        <is>
          <t>{"Research &amp; Discovery": [{"indicator_id": "76", "indicator_name": "Academic Reputation", "rank": "100", "score": "67.7"}, {"indicator_id": "73", "indicator_name": "Citations per Faculty", "rank": "701+", "score": "5.9"}], "Learning Experience": [{"indicator_id": "36", "indicator_name": "Faculty Student Ratio", "rank": "701+", "score": "14.2"}], "Employability": [{"indicator_id": "77", "indicator_name": "Employer Reputation", "rank": "54", "score": "88.4"}, {"indicator_id": "3819456", "indicator_name": "Employment Outcomes", "rank": "26", "score": "98.2"}], "Global Engagement": [{"indicator_id": "14", "indicator_name": "International Student Ratio", "rank": "701+", "score": "1.9"}, {"indicator_id": "15", "indicator_name": "International Research Network", "rank": "692", "score": "55.2"}, {"indicator_id": "18", "indicator_name": "International Faculty Ratio", "rank": "560", "score": "22.8"}], "Sustainability": [{"indicator_id": "3897497", "indicator_name": "Sustainability Score", "rank": "155", "score": "80"}]}</t>
        </is>
      </c>
      <c r="AQ1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82">
      <c r="A182" t="n">
        <v>181</v>
      </c>
      <c r="B182" t="n">
        <v>48.5</v>
      </c>
      <c r="C182" t="inlineStr">
        <is>
          <t xml:space="preserve">Universiti Teknologi Malaysia </t>
        </is>
      </c>
      <c r="D182" t="inlineStr">
        <is>
          <t>Skudai, Malaysia</t>
        </is>
      </c>
      <c r="E182" t="inlineStr">
        <is>
          <t>Malaysia</t>
        </is>
      </c>
      <c r="F182" t="inlineStr">
        <is>
          <t>Skudai</t>
        </is>
      </c>
      <c r="G182" t="inlineStr">
        <is>
          <t>Asia</t>
        </is>
      </c>
      <c r="H182" t="inlineStr">
        <is>
          <t>https://www.topuniversities.com/sites/default/files/universiti-teknologi-malaysia_387_medium.jpg</t>
        </is>
      </c>
      <c r="I182" t="inlineStr">
        <is>
          <t>/universities/universiti-teknologi-malaysia</t>
        </is>
      </c>
      <c r="J182" t="inlineStr">
        <is>
          <t>3995799</t>
        </is>
      </c>
      <c r="K182" t="inlineStr">
        <is>
          <t>294873</t>
        </is>
      </c>
      <c r="L182" t="inlineStr">
        <is>
          <t>387</t>
        </is>
      </c>
      <c r="M182" t="n">
        <v>0</v>
      </c>
      <c r="N182">
        <f>181</f>
        <v/>
      </c>
      <c r="O182" t="inlineStr"/>
      <c r="P182" t="b">
        <v>0</v>
      </c>
      <c r="Q182" t="b">
        <v>0</v>
      </c>
      <c r="R182" t="n">
        <v>0</v>
      </c>
      <c r="S182" t="inlineStr">
        <is>
          <t>166</t>
        </is>
      </c>
      <c r="T182" t="n">
        <v>48.6</v>
      </c>
      <c r="U182" t="inlineStr">
        <is>
          <t>347</t>
        </is>
      </c>
      <c r="V182" t="n">
        <v>40.5</v>
      </c>
      <c r="W182" t="inlineStr">
        <is>
          <t>337</t>
        </is>
      </c>
      <c r="X182" t="n">
        <v>46</v>
      </c>
      <c r="Y182" t="inlineStr">
        <is>
          <t>134</t>
        </is>
      </c>
      <c r="Z182" t="n">
        <v>59.6</v>
      </c>
      <c r="AA182" t="inlineStr">
        <is>
          <t>600</t>
        </is>
      </c>
      <c r="AB182" t="n">
        <v>18</v>
      </c>
      <c r="AC182" t="inlineStr">
        <is>
          <t>142</t>
        </is>
      </c>
      <c r="AD182" t="n">
        <v>86.90000000000001</v>
      </c>
      <c r="AE182" t="inlineStr">
        <is>
          <t>279</t>
        </is>
      </c>
      <c r="AF182" t="n">
        <v>82.90000000000001</v>
      </c>
      <c r="AG182" t="inlineStr">
        <is>
          <t>683</t>
        </is>
      </c>
      <c r="AH182" t="n">
        <v>14.1</v>
      </c>
      <c r="AI182">
        <f>305</f>
        <v/>
      </c>
      <c r="AJ182" t="n">
        <v>52.1</v>
      </c>
      <c r="AK182" t="inlineStr"/>
      <c r="AL182" t="inlineStr"/>
      <c r="AM182" t="inlineStr"/>
      <c r="AN182" t="inlineStr"/>
      <c r="AO182" t="inlineStr"/>
      <c r="AP182" t="inlineStr">
        <is>
          <t>{"Research &amp; Discovery": [{"indicator_id": "76", "indicator_name": "Academic Reputation", "rank": "166", "score": "48.6"}, {"indicator_id": "73", "indicator_name": "Citations per Faculty", "rank": "347", "score": "40.5"}], "Learning Experience": [{"indicator_id": "36", "indicator_name": "Faculty Student Ratio", "rank": "337", "score": "46"}], "Employability": [{"indicator_id": "77", "indicator_name": "Employer Reputation", "rank": "134", "score": "59.6"}, {"indicator_id": "3819456", "indicator_name": "Employment Outcomes", "rank": "600", "score": "18"}], "Global Engagement": [{"indicator_id": "14", "indicator_name": "International Student Ratio", "rank": "142", "score": "86.9"}, {"indicator_id": "15", "indicator_name": "International Research Network", "rank": "279", "score": "82.9"}, {"indicator_id": "18", "indicator_name": "International Faculty Ratio", "rank": "683", "score": "14.1"}], "Sustainability": [{"indicator_id": "3897497", "indicator_name": "Sustainability Score", "rank": "=305", "score": "52.1"}]}</t>
        </is>
      </c>
      <c r="AQ1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83">
      <c r="A183" t="n">
        <v>182</v>
      </c>
      <c r="B183" t="n">
        <v>48.5</v>
      </c>
      <c r="C183" t="inlineStr">
        <is>
          <t>Waseda University</t>
        </is>
      </c>
      <c r="D183" t="inlineStr">
        <is>
          <t>Tokyo, Japan</t>
        </is>
      </c>
      <c r="E183" t="inlineStr">
        <is>
          <t>Japan</t>
        </is>
      </c>
      <c r="F183" t="inlineStr">
        <is>
          <t>Tokyo</t>
        </is>
      </c>
      <c r="G183" t="inlineStr">
        <is>
          <t>Asia</t>
        </is>
      </c>
      <c r="H183" t="inlineStr">
        <is>
          <t>https://www.topuniversities.com/sites/default/files/waseda-university_592560cf2aeae70239af4d1c_medium.jpg</t>
        </is>
      </c>
      <c r="I183" t="inlineStr">
        <is>
          <t>/universities/waseda-university</t>
        </is>
      </c>
      <c r="J183" t="inlineStr">
        <is>
          <t>3995755</t>
        </is>
      </c>
      <c r="K183" t="inlineStr">
        <is>
          <t>297196</t>
        </is>
      </c>
      <c r="L183" t="inlineStr">
        <is>
          <t>665</t>
        </is>
      </c>
      <c r="M183" t="n">
        <v>0</v>
      </c>
      <c r="N183">
        <f>181</f>
        <v/>
      </c>
      <c r="O183" t="inlineStr"/>
      <c r="P183" t="b">
        <v>0</v>
      </c>
      <c r="Q183" t="b">
        <v>0</v>
      </c>
      <c r="R183" t="n">
        <v>0</v>
      </c>
      <c r="S183" t="inlineStr">
        <is>
          <t>122</t>
        </is>
      </c>
      <c r="T183" t="n">
        <v>60.7</v>
      </c>
      <c r="U183" t="inlineStr">
        <is>
          <t>701+</t>
        </is>
      </c>
      <c r="V183" t="n">
        <v>3.8</v>
      </c>
      <c r="W183" t="inlineStr">
        <is>
          <t>616</t>
        </is>
      </c>
      <c r="X183" t="n">
        <v>23.5</v>
      </c>
      <c r="Y183" t="inlineStr">
        <is>
          <t>30</t>
        </is>
      </c>
      <c r="Z183" t="n">
        <v>96.09999999999999</v>
      </c>
      <c r="AA183" t="inlineStr">
        <is>
          <t>106</t>
        </is>
      </c>
      <c r="AB183" t="n">
        <v>83.7</v>
      </c>
      <c r="AC183" t="inlineStr">
        <is>
          <t>445</t>
        </is>
      </c>
      <c r="AD183" t="n">
        <v>28</v>
      </c>
      <c r="AE183" t="inlineStr">
        <is>
          <t>533</t>
        </is>
      </c>
      <c r="AF183" t="n">
        <v>66.40000000000001</v>
      </c>
      <c r="AG183" t="inlineStr">
        <is>
          <t>507</t>
        </is>
      </c>
      <c r="AH183" t="n">
        <v>27.9</v>
      </c>
      <c r="AI183">
        <f>282</f>
        <v/>
      </c>
      <c r="AJ183" t="n">
        <v>56.1</v>
      </c>
      <c r="AK183" t="inlineStr"/>
      <c r="AL183" t="inlineStr"/>
      <c r="AM183" t="inlineStr"/>
      <c r="AN183" t="inlineStr"/>
      <c r="AO183" t="inlineStr"/>
      <c r="AP183" t="inlineStr">
        <is>
          <t>{"Research &amp; Discovery": [{"indicator_id": "76", "indicator_name": "Academic Reputation", "rank": "122", "score": "60.7"}, {"indicator_id": "73", "indicator_name": "Citations per Faculty", "rank": "701+", "score": "3.8"}], "Learning Experience": [{"indicator_id": "36", "indicator_name": "Faculty Student Ratio", "rank": "616", "score": "23.5"}], "Employability": [{"indicator_id": "77", "indicator_name": "Employer Reputation", "rank": "30", "score": "96.1"}, {"indicator_id": "3819456", "indicator_name": "Employment Outcomes", "rank": "106", "score": "83.7"}], "Global Engagement": [{"indicator_id": "14", "indicator_name": "International Student Ratio", "rank": "445", "score": "28"}, {"indicator_id": "15", "indicator_name": "International Research Network", "rank": "533", "score": "66.4"}, {"indicator_id": "18", "indicator_name": "International Faculty Ratio", "rank": "507", "score": "27.9"}], "Sustainability": [{"indicator_id": "3897497", "indicator_name": "Sustainability Score", "rank": "=282", "score": "56.1"}]}</t>
        </is>
      </c>
      <c r="AQ1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84">
      <c r="A184" t="n">
        <v>183</v>
      </c>
      <c r="B184" t="n">
        <v>48.3</v>
      </c>
      <c r="C184" t="inlineStr">
        <is>
          <t>Hamad bin Khalifa University</t>
        </is>
      </c>
      <c r="D184" t="inlineStr">
        <is>
          <t>Doha, Qatar</t>
        </is>
      </c>
      <c r="E184" t="inlineStr">
        <is>
          <t>Qatar</t>
        </is>
      </c>
      <c r="F184" t="inlineStr">
        <is>
          <t>Doha</t>
        </is>
      </c>
      <c r="G184" t="inlineStr">
        <is>
          <t>Asia</t>
        </is>
      </c>
      <c r="H184" t="inlineStr">
        <is>
          <t>https://www.topuniversities.com/sites/default/files/230216033433pm754356HBKU-Logo-90x90.jpg</t>
        </is>
      </c>
      <c r="I184" t="inlineStr">
        <is>
          <t>/universities/hamad-bin-khalifa-university</t>
        </is>
      </c>
      <c r="J184" t="inlineStr">
        <is>
          <t>3996398</t>
        </is>
      </c>
      <c r="K184" t="inlineStr">
        <is>
          <t>3845845</t>
        </is>
      </c>
      <c r="L184" t="inlineStr">
        <is>
          <t>24068</t>
        </is>
      </c>
      <c r="M184" t="n">
        <v>0</v>
      </c>
      <c r="N184" t="inlineStr">
        <is>
          <t>183</t>
        </is>
      </c>
      <c r="O184" t="inlineStr"/>
      <c r="P184" t="b">
        <v>0</v>
      </c>
      <c r="Q184" t="b">
        <v>0</v>
      </c>
      <c r="R184" t="n">
        <v>0</v>
      </c>
      <c r="S184" t="inlineStr">
        <is>
          <t>601+</t>
        </is>
      </c>
      <c r="T184" t="n">
        <v>12.9</v>
      </c>
      <c r="U184" t="inlineStr">
        <is>
          <t>8</t>
        </is>
      </c>
      <c r="V184" t="n">
        <v>100</v>
      </c>
      <c r="W184" t="inlineStr">
        <is>
          <t>20</t>
        </is>
      </c>
      <c r="X184" t="n">
        <v>99.90000000000001</v>
      </c>
      <c r="Y184" t="inlineStr">
        <is>
          <t>601+</t>
        </is>
      </c>
      <c r="Z184" t="n">
        <v>4.7</v>
      </c>
      <c r="AA184" t="inlineStr">
        <is>
          <t>701+</t>
        </is>
      </c>
      <c r="AB184" t="n">
        <v>6</v>
      </c>
      <c r="AC184" t="inlineStr">
        <is>
          <t>10</t>
        </is>
      </c>
      <c r="AD184" t="n">
        <v>100</v>
      </c>
      <c r="AE184" t="inlineStr">
        <is>
          <t>417</t>
        </is>
      </c>
      <c r="AF184" t="n">
        <v>74.3</v>
      </c>
      <c r="AG184" t="inlineStr">
        <is>
          <t>9</t>
        </is>
      </c>
      <c r="AH184" t="n">
        <v>100</v>
      </c>
      <c r="AI184" t="inlineStr">
        <is>
          <t>701+</t>
        </is>
      </c>
      <c r="AJ184" t="n">
        <v>2.6</v>
      </c>
      <c r="AK184" t="inlineStr"/>
      <c r="AL184" t="inlineStr"/>
      <c r="AM184" t="inlineStr"/>
      <c r="AN184" t="inlineStr"/>
      <c r="AO184" t="inlineStr"/>
      <c r="AP184" t="inlineStr">
        <is>
          <t>{"Research &amp; Discovery": [{"indicator_id": "76", "indicator_name": "Academic Reputation", "rank": "601+", "score": "12.9"}, {"indicator_id": "73", "indicator_name": "Citations per Faculty", "rank": "8", "score": "100"}], "Learning Experience": [{"indicator_id": "36", "indicator_name": "Faculty Student Ratio", "rank": "20", "score": "99.9"}], "Employability": [{"indicator_id": "77", "indicator_name": "Employer Reputation", "rank": "601+", "score": "4.7"}, {"indicator_id": "3819456", "indicator_name": "Employment Outcomes", "rank": "701+", "score": "6"}], "Global Engagement": [{"indicator_id": "14", "indicator_name": "International Student Ratio", "rank": "10", "score": "100"}, {"indicator_id": "15", "indicator_name": "International Research Network", "rank": "417", "score": "74.3"}, {"indicator_id": "18", "indicator_name": "International Faculty Ratio", "rank": "9", "score": "100"}], "Sustainability": [{"indicator_id": "3897497", "indicator_name": "Sustainability Score", "rank": "701+", "score": "2.6"}]}</t>
        </is>
      </c>
      <c r="AQ1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85">
      <c r="A185" t="n">
        <v>184</v>
      </c>
      <c r="B185" t="n">
        <v>48.2</v>
      </c>
      <c r="C185" t="inlineStr">
        <is>
          <t>University of York</t>
        </is>
      </c>
      <c r="D185" t="inlineStr">
        <is>
          <t>York, United Kingdom</t>
        </is>
      </c>
      <c r="E185" t="inlineStr">
        <is>
          <t>United Kingdom</t>
        </is>
      </c>
      <c r="F185" t="inlineStr">
        <is>
          <t>York</t>
        </is>
      </c>
      <c r="G185" t="inlineStr">
        <is>
          <t>Europe</t>
        </is>
      </c>
      <c r="H185" t="inlineStr">
        <is>
          <t>https://www.topuniversities.com/sites/default/files/250204120245pm633652UOY-Logo-Stacked-shield-Black-white-background-200x200px-90x90.jpg</t>
        </is>
      </c>
      <c r="I185" t="inlineStr">
        <is>
          <t>/universities/university-york</t>
        </is>
      </c>
      <c r="J185" t="inlineStr">
        <is>
          <t>3995834</t>
        </is>
      </c>
      <c r="K185" t="inlineStr">
        <is>
          <t>297128</t>
        </is>
      </c>
      <c r="L185" t="inlineStr">
        <is>
          <t>689</t>
        </is>
      </c>
      <c r="M185" t="n">
        <v>0</v>
      </c>
      <c r="N185" t="inlineStr">
        <is>
          <t>184</t>
        </is>
      </c>
      <c r="O185" t="inlineStr"/>
      <c r="P185" t="b">
        <v>0</v>
      </c>
      <c r="Q185" t="b">
        <v>0</v>
      </c>
      <c r="R185" t="n">
        <v>0</v>
      </c>
      <c r="S185" t="inlineStr">
        <is>
          <t>201</t>
        </is>
      </c>
      <c r="T185" t="n">
        <v>42.9</v>
      </c>
      <c r="U185" t="inlineStr">
        <is>
          <t>353</t>
        </is>
      </c>
      <c r="V185" t="n">
        <v>40.1</v>
      </c>
      <c r="W185" t="inlineStr">
        <is>
          <t>364</t>
        </is>
      </c>
      <c r="X185" t="n">
        <v>43</v>
      </c>
      <c r="Y185" t="inlineStr">
        <is>
          <t>313</t>
        </is>
      </c>
      <c r="Z185" t="n">
        <v>30.1</v>
      </c>
      <c r="AA185" t="inlineStr">
        <is>
          <t>480</t>
        </is>
      </c>
      <c r="AB185" t="n">
        <v>23.5</v>
      </c>
      <c r="AC185" t="inlineStr">
        <is>
          <t>184</t>
        </is>
      </c>
      <c r="AD185" t="n">
        <v>75.59999999999999</v>
      </c>
      <c r="AE185" t="inlineStr">
        <is>
          <t>128</t>
        </is>
      </c>
      <c r="AF185" t="n">
        <v>92.5</v>
      </c>
      <c r="AG185" t="inlineStr">
        <is>
          <t>204</t>
        </is>
      </c>
      <c r="AH185" t="n">
        <v>87.8</v>
      </c>
      <c r="AI185" t="inlineStr">
        <is>
          <t>29</t>
        </is>
      </c>
      <c r="AJ185" t="n">
        <v>97.40000000000001</v>
      </c>
      <c r="AK185" t="inlineStr"/>
      <c r="AL185" t="inlineStr"/>
      <c r="AM185" t="inlineStr"/>
      <c r="AN185" t="inlineStr"/>
      <c r="AO185" t="inlineStr"/>
      <c r="AP185" t="inlineStr">
        <is>
          <t>{"Research &amp; Discovery": [{"indicator_id": "76", "indicator_name": "Academic Reputation", "rank": "201", "score": "42.9"}, {"indicator_id": "73", "indicator_name": "Citations per Faculty", "rank": "353", "score": "40.1"}], "Learning Experience": [{"indicator_id": "36", "indicator_name": "Faculty Student Ratio", "rank": "364", "score": "43"}], "Employability": [{"indicator_id": "77", "indicator_name": "Employer Reputation", "rank": "313", "score": "30.1"}, {"indicator_id": "3819456", "indicator_name": "Employment Outcomes", "rank": "480", "score": "23.5"}], "Global Engagement": [{"indicator_id": "14", "indicator_name": "International Student Ratio", "rank": "184", "score": "75.6"}, {"indicator_id": "15", "indicator_name": "International Research Network", "rank": "128", "score": "92.5"}, {"indicator_id": "18", "indicator_name": "International Faculty Ratio", "rank": "204", "score": "87.8"}], "Sustainability": [{"indicator_id": "3897497", "indicator_name": "Sustainability Score", "rank": "29", "score": "97.4"}]}</t>
        </is>
      </c>
      <c r="AQ1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86">
      <c r="A186" t="n">
        <v>185</v>
      </c>
      <c r="B186" t="n">
        <v>48.1</v>
      </c>
      <c r="C186" t="inlineStr">
        <is>
          <t>Tecnológico de Monterrey</t>
        </is>
      </c>
      <c r="D186" t="inlineStr">
        <is>
          <t>Monterrey, Mexico</t>
        </is>
      </c>
      <c r="E186" t="inlineStr">
        <is>
          <t>Mexico</t>
        </is>
      </c>
      <c r="F186" t="inlineStr">
        <is>
          <t>Monterrey</t>
        </is>
      </c>
      <c r="G186" t="inlineStr">
        <is>
          <t>Latin America</t>
        </is>
      </c>
      <c r="H186" t="inlineStr">
        <is>
          <t>https://www.topuniversities.com/sites/default/files/instituto-tecnolgico-y-de-estudios-superiores-de-monterrey_592560cf2aeae70239af4cd6_medium.jpg</t>
        </is>
      </c>
      <c r="I186" t="inlineStr">
        <is>
          <t>/universities/tecnologico-de-monterrey</t>
        </is>
      </c>
      <c r="J186" t="inlineStr">
        <is>
          <t>3995782</t>
        </is>
      </c>
      <c r="K186" t="inlineStr">
        <is>
          <t>297267</t>
        </is>
      </c>
      <c r="L186" t="inlineStr">
        <is>
          <t>594</t>
        </is>
      </c>
      <c r="M186" t="n">
        <v>1</v>
      </c>
      <c r="N186" t="inlineStr">
        <is>
          <t>185</t>
        </is>
      </c>
      <c r="O186" t="inlineStr">
        <is>
          <t>6</t>
        </is>
      </c>
      <c r="P186" t="b">
        <v>0</v>
      </c>
      <c r="Q186" t="b">
        <v>0</v>
      </c>
      <c r="R186" t="n">
        <v>0</v>
      </c>
      <c r="S186" t="inlineStr">
        <is>
          <t>149</t>
        </is>
      </c>
      <c r="T186" t="n">
        <v>53.8</v>
      </c>
      <c r="U186" t="inlineStr">
        <is>
          <t>701+</t>
        </is>
      </c>
      <c r="V186" t="n">
        <v>2.4</v>
      </c>
      <c r="W186" t="inlineStr">
        <is>
          <t>223</t>
        </is>
      </c>
      <c r="X186" t="n">
        <v>62.5</v>
      </c>
      <c r="Y186" t="inlineStr">
        <is>
          <t>47</t>
        </is>
      </c>
      <c r="Z186" t="n">
        <v>91.40000000000001</v>
      </c>
      <c r="AA186" t="inlineStr">
        <is>
          <t>43</t>
        </is>
      </c>
      <c r="AB186" t="n">
        <v>96.09999999999999</v>
      </c>
      <c r="AC186" t="inlineStr">
        <is>
          <t>701+</t>
        </is>
      </c>
      <c r="AD186" t="n">
        <v>10.6</v>
      </c>
      <c r="AE186" t="inlineStr">
        <is>
          <t>670</t>
        </is>
      </c>
      <c r="AF186" t="n">
        <v>56.6</v>
      </c>
      <c r="AG186" t="inlineStr">
        <is>
          <t>589</t>
        </is>
      </c>
      <c r="AH186" t="n">
        <v>20.8</v>
      </c>
      <c r="AI186">
        <f>291</f>
        <v/>
      </c>
      <c r="AJ186" t="n">
        <v>54.4</v>
      </c>
      <c r="AK186" t="inlineStr"/>
      <c r="AL186" t="inlineStr"/>
      <c r="AM186" t="inlineStr"/>
      <c r="AN186" t="inlineStr"/>
      <c r="AO186" t="inlineStr"/>
      <c r="AP186" t="inlineStr">
        <is>
          <t>{"Research &amp; Discovery": [{"indicator_id": "76", "indicator_name": "Academic Reputation", "rank": "149", "score": "53.8"}, {"indicator_id": "73", "indicator_name": "Citations per Faculty", "rank": "701+", "score": "2.4"}], "Learning Experience": [{"indicator_id": "36", "indicator_name": "Faculty Student Ratio", "rank": "223", "score": "62.5"}], "Employability": [{"indicator_id": "77", "indicator_name": "Employer Reputation", "rank": "47", "score": "91.4"}, {"indicator_id": "3819456", "indicator_name": "Employment Outcomes", "rank": "43", "score": "96.1"}], "Global Engagement": [{"indicator_id": "14", "indicator_name": "International Student Ratio", "rank": "701+", "score": "10.6"}, {"indicator_id": "15", "indicator_name": "International Research Network", "rank": "670", "score": "56.6"}, {"indicator_id": "18", "indicator_name": "International Faculty Ratio", "rank": "589", "score": "20.8"}], "Sustainability": [{"indicator_id": "3897497", "indicator_name": "Sustainability Score", "rank": "=291", "score": "54.4"}]}</t>
        </is>
      </c>
      <c r="AQ1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87">
      <c r="A187" t="n">
        <v>186</v>
      </c>
      <c r="B187" t="n">
        <v>47.6</v>
      </c>
      <c r="C187" t="inlineStr">
        <is>
          <t>Cardiff University</t>
        </is>
      </c>
      <c r="D187" t="inlineStr">
        <is>
          <t>Cardiff, United Kingdom</t>
        </is>
      </c>
      <c r="E187" t="inlineStr">
        <is>
          <t>United Kingdom</t>
        </is>
      </c>
      <c r="F187" t="inlineStr">
        <is>
          <t>Cardiff</t>
        </is>
      </c>
      <c r="G187" t="inlineStr">
        <is>
          <t>Europe</t>
        </is>
      </c>
      <c r="H187" t="inlineStr">
        <is>
          <t>https://www.topuniversities.com/sites/default/files/241218121747pm405354CU-Logo-Cardiff-Logo-Red-100-90x90.jpg</t>
        </is>
      </c>
      <c r="I187" t="inlineStr">
        <is>
          <t>/universities/cardiff-university</t>
        </is>
      </c>
      <c r="J187" t="inlineStr">
        <is>
          <t>3995804</t>
        </is>
      </c>
      <c r="K187" t="inlineStr">
        <is>
          <t>294557</t>
        </is>
      </c>
      <c r="L187" t="inlineStr">
        <is>
          <t>99</t>
        </is>
      </c>
      <c r="M187" t="n">
        <v>1</v>
      </c>
      <c r="N187" t="inlineStr">
        <is>
          <t>186</t>
        </is>
      </c>
      <c r="O187" t="inlineStr"/>
      <c r="P187" t="b">
        <v>0</v>
      </c>
      <c r="Q187" t="b">
        <v>0</v>
      </c>
      <c r="R187" t="n">
        <v>0</v>
      </c>
      <c r="S187" t="inlineStr">
        <is>
          <t>171</t>
        </is>
      </c>
      <c r="T187" t="n">
        <v>46.8</v>
      </c>
      <c r="U187" t="inlineStr">
        <is>
          <t>437</t>
        </is>
      </c>
      <c r="V187" t="n">
        <v>30</v>
      </c>
      <c r="W187" t="inlineStr">
        <is>
          <t>441</t>
        </is>
      </c>
      <c r="X187" t="n">
        <v>36.1</v>
      </c>
      <c r="Y187" t="inlineStr">
        <is>
          <t>213</t>
        </is>
      </c>
      <c r="Z187" t="n">
        <v>43.2</v>
      </c>
      <c r="AA187" t="inlineStr">
        <is>
          <t>584</t>
        </is>
      </c>
      <c r="AB187" t="n">
        <v>18.9</v>
      </c>
      <c r="AC187" t="inlineStr">
        <is>
          <t>219</t>
        </is>
      </c>
      <c r="AD187" t="n">
        <v>67.7</v>
      </c>
      <c r="AE187" t="inlineStr">
        <is>
          <t>132</t>
        </is>
      </c>
      <c r="AF187" t="n">
        <v>92.3</v>
      </c>
      <c r="AG187" t="inlineStr">
        <is>
          <t>229</t>
        </is>
      </c>
      <c r="AH187" t="n">
        <v>82.8</v>
      </c>
      <c r="AI187">
        <f>46</f>
        <v/>
      </c>
      <c r="AJ187" t="n">
        <v>96</v>
      </c>
      <c r="AK187" t="inlineStr"/>
      <c r="AL187" t="inlineStr"/>
      <c r="AM187" t="inlineStr"/>
      <c r="AN187" t="inlineStr"/>
      <c r="AO187" t="inlineStr"/>
      <c r="AP187" t="inlineStr">
        <is>
          <t>{"Research &amp; Discovery": [{"indicator_id": "76", "indicator_name": "Academic Reputation", "rank": "171", "score": "46.8"}, {"indicator_id": "73", "indicator_name": "Citations per Faculty", "rank": "437", "score": "30"}], "Learning Experience": [{"indicator_id": "36", "indicator_name": "Faculty Student Ratio", "rank": "441", "score": "36.1"}], "Employability": [{"indicator_id": "77", "indicator_name": "Employer Reputation", "rank": "213", "score": "43.2"}, {"indicator_id": "3819456", "indicator_name": "Employment Outcomes", "rank": "584", "score": "18.9"}], "Global Engagement": [{"indicator_id": "14", "indicator_name": "International Student Ratio", "rank": "219", "score": "67.7"}, {"indicator_id": "15", "indicator_name": "International Research Network", "rank": "132", "score": "92.3"}, {"indicator_id": "18", "indicator_name": "International Faculty Ratio", "rank": "229", "score": "82.8"}], "Sustainability": [{"indicator_id": "3897497", "indicator_name": "Sustainability Score", "rank": "=46", "score": "96"}]}</t>
        </is>
      </c>
      <c r="AQ1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88">
      <c r="A188" t="n">
        <v>187</v>
      </c>
      <c r="B188" t="n">
        <v>47.5</v>
      </c>
      <c r="C188" t="inlineStr">
        <is>
          <t>École Normale Supérieure de Lyon</t>
        </is>
      </c>
      <c r="D188" t="inlineStr">
        <is>
          <t>Lyon, France</t>
        </is>
      </c>
      <c r="E188" t="inlineStr">
        <is>
          <t>France</t>
        </is>
      </c>
      <c r="F188" t="inlineStr">
        <is>
          <t>Lyon</t>
        </is>
      </c>
      <c r="G188" t="inlineStr">
        <is>
          <t>Europe</t>
        </is>
      </c>
      <c r="H188" t="inlineStr">
        <is>
          <t>https://www.topuniversities.com/sites/default/files/cole-normale-suprieure-de-lyon_175_medium.jpg</t>
        </is>
      </c>
      <c r="I188" t="inlineStr">
        <is>
          <t>/universities/ecole-normale-superieure-de-lyon</t>
        </is>
      </c>
      <c r="J188" t="inlineStr">
        <is>
          <t>3995929</t>
        </is>
      </c>
      <c r="K188" t="inlineStr">
        <is>
          <t>294483</t>
        </is>
      </c>
      <c r="L188" t="inlineStr">
        <is>
          <t>175</t>
        </is>
      </c>
      <c r="M188" t="n">
        <v>0</v>
      </c>
      <c r="N188" t="inlineStr">
        <is>
          <t>187</t>
        </is>
      </c>
      <c r="O188" t="inlineStr"/>
      <c r="P188" t="b">
        <v>0</v>
      </c>
      <c r="Q188" t="b">
        <v>0</v>
      </c>
      <c r="R188" t="n">
        <v>0</v>
      </c>
      <c r="S188" t="inlineStr">
        <is>
          <t>296</t>
        </is>
      </c>
      <c r="T188" t="n">
        <v>29.8</v>
      </c>
      <c r="U188" t="inlineStr">
        <is>
          <t>59</t>
        </is>
      </c>
      <c r="V188" t="n">
        <v>93.5</v>
      </c>
      <c r="W188" t="inlineStr">
        <is>
          <t>49</t>
        </is>
      </c>
      <c r="X188" t="n">
        <v>97</v>
      </c>
      <c r="Y188" t="inlineStr">
        <is>
          <t>522</t>
        </is>
      </c>
      <c r="Z188" t="n">
        <v>16.3</v>
      </c>
      <c r="AA188" t="inlineStr">
        <is>
          <t>694</t>
        </is>
      </c>
      <c r="AB188" t="n">
        <v>14</v>
      </c>
      <c r="AC188" t="inlineStr">
        <is>
          <t>684</t>
        </is>
      </c>
      <c r="AD188" t="n">
        <v>11.7</v>
      </c>
      <c r="AE188" t="inlineStr">
        <is>
          <t>482</t>
        </is>
      </c>
      <c r="AF188" t="n">
        <v>70.3</v>
      </c>
      <c r="AG188" t="inlineStr">
        <is>
          <t>329</t>
        </is>
      </c>
      <c r="AH188" t="n">
        <v>59</v>
      </c>
      <c r="AI188" t="inlineStr">
        <is>
          <t>701+</t>
        </is>
      </c>
      <c r="AJ188" t="n">
        <v>6.6</v>
      </c>
      <c r="AK188" t="inlineStr"/>
      <c r="AL188" t="inlineStr"/>
      <c r="AM188" t="inlineStr"/>
      <c r="AN188" t="inlineStr"/>
      <c r="AO188" t="inlineStr"/>
      <c r="AP188" t="inlineStr">
        <is>
          <t>{"Research &amp; Discovery": [{"indicator_id": "76", "indicator_name": "Academic Reputation", "rank": "296", "score": "29.8"}, {"indicator_id": "73", "indicator_name": "Citations per Faculty", "rank": "59", "score": "93.5"}], "Learning Experience": [{"indicator_id": "36", "indicator_name": "Faculty Student Ratio", "rank": "49", "score": "97"}], "Employability": [{"indicator_id": "77", "indicator_name": "Employer Reputation", "rank": "522", "score": "16.3"}, {"indicator_id": "3819456", "indicator_name": "Employment Outcomes", "rank": "694", "score": "14"}], "Global Engagement": [{"indicator_id": "14", "indicator_name": "International Student Ratio", "rank": "684", "score": "11.7"}, {"indicator_id": "15", "indicator_name": "International Research Network", "rank": "482", "score": "70.3"}, {"indicator_id": "18", "indicator_name": "International Faculty Ratio", "rank": "329", "score": "59"}], "Sustainability": [{"indicator_id": "3897497", "indicator_name": "Sustainability Score", "rank": "701+", "score": "6.6"}]}</t>
        </is>
      </c>
      <c r="AQ1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89">
      <c r="A189" t="n">
        <v>188</v>
      </c>
      <c r="B189" t="n">
        <v>47.4</v>
      </c>
      <c r="C189" t="inlineStr">
        <is>
          <t>Keio University</t>
        </is>
      </c>
      <c r="D189" t="inlineStr">
        <is>
          <t>Tokyo, Japan</t>
        </is>
      </c>
      <c r="E189" t="inlineStr">
        <is>
          <t>Japan</t>
        </is>
      </c>
      <c r="F189" t="inlineStr">
        <is>
          <t>Tokyo</t>
        </is>
      </c>
      <c r="G189" t="inlineStr">
        <is>
          <t>Asia</t>
        </is>
      </c>
      <c r="H189" t="inlineStr">
        <is>
          <t>https://www.topuniversities.com/sites/default/files/keio-university_592560cf2aeae70239af4bbe_medium.jpg</t>
        </is>
      </c>
      <c r="I189" t="inlineStr">
        <is>
          <t>/universities/keio-university</t>
        </is>
      </c>
      <c r="J189" t="inlineStr">
        <is>
          <t>3995784</t>
        </is>
      </c>
      <c r="K189" t="inlineStr">
        <is>
          <t>294156</t>
        </is>
      </c>
      <c r="L189" t="inlineStr">
        <is>
          <t>314</t>
        </is>
      </c>
      <c r="M189" t="n">
        <v>0</v>
      </c>
      <c r="N189" t="inlineStr">
        <is>
          <t>188</t>
        </is>
      </c>
      <c r="O189" t="inlineStr"/>
      <c r="P189" t="b">
        <v>0</v>
      </c>
      <c r="Q189" t="b">
        <v>0</v>
      </c>
      <c r="R189" t="n">
        <v>0</v>
      </c>
      <c r="S189" t="inlineStr">
        <is>
          <t>151</t>
        </is>
      </c>
      <c r="T189" t="n">
        <v>53</v>
      </c>
      <c r="U189" t="inlineStr">
        <is>
          <t>701+</t>
        </is>
      </c>
      <c r="V189" t="n">
        <v>5.1</v>
      </c>
      <c r="W189" t="inlineStr">
        <is>
          <t>257</t>
        </is>
      </c>
      <c r="X189" t="n">
        <v>57.2</v>
      </c>
      <c r="Y189" t="inlineStr">
        <is>
          <t>46</t>
        </is>
      </c>
      <c r="Z189" t="n">
        <v>91.59999999999999</v>
      </c>
      <c r="AA189" t="inlineStr">
        <is>
          <t>69</t>
        </is>
      </c>
      <c r="AB189" t="n">
        <v>91.40000000000001</v>
      </c>
      <c r="AC189" t="inlineStr">
        <is>
          <t>701+</t>
        </is>
      </c>
      <c r="AD189" t="n">
        <v>10.2</v>
      </c>
      <c r="AE189" t="inlineStr">
        <is>
          <t>658</t>
        </is>
      </c>
      <c r="AF189" t="n">
        <v>57.5</v>
      </c>
      <c r="AG189" t="inlineStr">
        <is>
          <t>701+</t>
        </is>
      </c>
      <c r="AH189" t="n">
        <v>9.4</v>
      </c>
      <c r="AI189">
        <f>271</f>
        <v/>
      </c>
      <c r="AJ189" t="n">
        <v>59</v>
      </c>
      <c r="AK189" t="inlineStr"/>
      <c r="AL189" t="inlineStr"/>
      <c r="AM189" t="inlineStr"/>
      <c r="AN189" t="inlineStr"/>
      <c r="AO189" t="inlineStr"/>
      <c r="AP189" t="inlineStr">
        <is>
          <t>{"Research &amp; Discovery": [{"indicator_id": "76", "indicator_name": "Academic Reputation", "rank": "151", "score": "53"}, {"indicator_id": "73", "indicator_name": "Citations per Faculty", "rank": "701+", "score": "5.1"}], "Learning Experience": [{"indicator_id": "36", "indicator_name": "Faculty Student Ratio", "rank": "257", "score": "57.2"}], "Employability": [{"indicator_id": "77", "indicator_name": "Employer Reputation", "rank": "46", "score": "91.6"}, {"indicator_id": "3819456", "indicator_name": "Employment Outcomes", "rank": "69", "score": "91.4"}], "Global Engagement": [{"indicator_id": "14", "indicator_name": "International Student Ratio", "rank": "701+", "score": "10.2"}, {"indicator_id": "15", "indicator_name": "International Research Network", "rank": "658", "score": "57.5"}, {"indicator_id": "18", "indicator_name": "International Faculty Ratio", "rank": "701+", "score": "9.4"}], "Sustainability": [{"indicator_id": "3897497", "indicator_name": "Sustainability Score", "rank": "=271", "score": "59"}]}</t>
        </is>
      </c>
      <c r="AQ1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90">
      <c r="A190" t="n">
        <v>189</v>
      </c>
      <c r="B190" t="n">
        <v>47.3</v>
      </c>
      <c r="C190" t="inlineStr">
        <is>
          <t>University of Ottawa</t>
        </is>
      </c>
      <c r="D190" t="inlineStr">
        <is>
          <t>Ottawa, Canada</t>
        </is>
      </c>
      <c r="E190" t="inlineStr">
        <is>
          <t>Canada</t>
        </is>
      </c>
      <c r="F190" t="inlineStr">
        <is>
          <t>Ottawa</t>
        </is>
      </c>
      <c r="G190" t="inlineStr">
        <is>
          <t>North America</t>
        </is>
      </c>
      <c r="H190" t="inlineStr">
        <is>
          <t>https://www.topuniversities.com/sites/default/files/university-of-ottawa_475_medium.jpg</t>
        </is>
      </c>
      <c r="I190" t="inlineStr">
        <is>
          <t>/universities/university-ottawa</t>
        </is>
      </c>
      <c r="J190" t="inlineStr">
        <is>
          <t>3995973</t>
        </is>
      </c>
      <c r="K190" t="inlineStr">
        <is>
          <t>297610</t>
        </is>
      </c>
      <c r="L190" t="inlineStr">
        <is>
          <t>475</t>
        </is>
      </c>
      <c r="M190" t="n">
        <v>0</v>
      </c>
      <c r="N190" t="inlineStr">
        <is>
          <t>189</t>
        </is>
      </c>
      <c r="O190" t="inlineStr"/>
      <c r="P190" t="b">
        <v>0</v>
      </c>
      <c r="Q190" t="b">
        <v>0</v>
      </c>
      <c r="R190" t="n">
        <v>0</v>
      </c>
      <c r="S190" t="inlineStr">
        <is>
          <t>340</t>
        </is>
      </c>
      <c r="T190" t="n">
        <v>26.2</v>
      </c>
      <c r="U190" t="inlineStr">
        <is>
          <t>106</t>
        </is>
      </c>
      <c r="V190" t="n">
        <v>81.3</v>
      </c>
      <c r="W190" t="inlineStr">
        <is>
          <t>701+</t>
        </is>
      </c>
      <c r="X190" t="n">
        <v>3.5</v>
      </c>
      <c r="Y190" t="inlineStr">
        <is>
          <t>406</t>
        </is>
      </c>
      <c r="Z190" t="n">
        <v>23.3</v>
      </c>
      <c r="AA190" t="inlineStr">
        <is>
          <t>323</t>
        </is>
      </c>
      <c r="AB190" t="n">
        <v>39.8</v>
      </c>
      <c r="AC190" t="inlineStr">
        <is>
          <t>181</t>
        </is>
      </c>
      <c r="AD190" t="n">
        <v>77.8</v>
      </c>
      <c r="AE190" t="inlineStr">
        <is>
          <t>119</t>
        </is>
      </c>
      <c r="AF190" t="n">
        <v>93</v>
      </c>
      <c r="AG190" t="inlineStr">
        <is>
          <t>179</t>
        </is>
      </c>
      <c r="AH190" t="n">
        <v>91.7</v>
      </c>
      <c r="AI190" t="inlineStr">
        <is>
          <t>72</t>
        </is>
      </c>
      <c r="AJ190" t="n">
        <v>92.90000000000001</v>
      </c>
      <c r="AK190" t="inlineStr"/>
      <c r="AL190" t="inlineStr"/>
      <c r="AM190" t="inlineStr"/>
      <c r="AN190" t="inlineStr"/>
      <c r="AO190" t="inlineStr"/>
      <c r="AP190" t="inlineStr">
        <is>
          <t>{"Research &amp; Discovery": [{"indicator_id": "76", "indicator_name": "Academic Reputation", "rank": "340", "score": "26.2"}, {"indicator_id": "73", "indicator_name": "Citations per Faculty", "rank": "106", "score": "81.3"}], "Learning Experience": [{"indicator_id": "36", "indicator_name": "Faculty Student Ratio", "rank": "701+", "score": "3.5"}], "Employability": [{"indicator_id": "77", "indicator_name": "Employer Reputation", "rank": "406", "score": "23.3"}, {"indicator_id": "3819456", "indicator_name": "Employment Outcomes", "rank": "323", "score": "39.8"}], "Global Engagement": [{"indicator_id": "14", "indicator_name": "International Student Ratio", "rank": "181", "score": "77.8"}, {"indicator_id": "15", "indicator_name": "International Research Network", "rank": "119", "score": "93"}, {"indicator_id": "18", "indicator_name": "International Faculty Ratio", "rank": "179", "score": "91.7"}], "Sustainability": [{"indicator_id": "3897497", "indicator_name": "Sustainability Score", "rank": "72", "score": "92.9"}]}</t>
        </is>
      </c>
      <c r="AQ1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91">
      <c r="A191" t="n">
        <v>190</v>
      </c>
      <c r="B191" t="n">
        <v>47.2</v>
      </c>
      <c r="C191" t="inlineStr">
        <is>
          <t>Technische Universität Wien</t>
        </is>
      </c>
      <c r="D191" t="inlineStr">
        <is>
          <t>Vienna, Austria</t>
        </is>
      </c>
      <c r="E191" t="inlineStr">
        <is>
          <t>Austria</t>
        </is>
      </c>
      <c r="F191" t="inlineStr">
        <is>
          <t>Vienna</t>
        </is>
      </c>
      <c r="G191" t="inlineStr">
        <is>
          <t>Europe</t>
        </is>
      </c>
      <c r="H191" t="inlineStr">
        <is>
          <t>https://www.topuniversities.com/sites/default/files/vienna-university-of-technology_653_medium.jpg</t>
        </is>
      </c>
      <c r="I191" t="inlineStr">
        <is>
          <t>/universities/vienna-university-technology</t>
        </is>
      </c>
      <c r="J191" t="inlineStr">
        <is>
          <t>3995891</t>
        </is>
      </c>
      <c r="K191" t="inlineStr">
        <is>
          <t>297208</t>
        </is>
      </c>
      <c r="L191" t="inlineStr">
        <is>
          <t>653</t>
        </is>
      </c>
      <c r="M191" t="n">
        <v>0</v>
      </c>
      <c r="N191" t="inlineStr">
        <is>
          <t>190</t>
        </is>
      </c>
      <c r="O191" t="inlineStr"/>
      <c r="P191" t="b">
        <v>0</v>
      </c>
      <c r="Q191" t="b">
        <v>0</v>
      </c>
      <c r="R191" t="n">
        <v>0</v>
      </c>
      <c r="S191" t="inlineStr">
        <is>
          <t>258</t>
        </is>
      </c>
      <c r="T191" t="n">
        <v>33.9</v>
      </c>
      <c r="U191" t="inlineStr">
        <is>
          <t>139</t>
        </is>
      </c>
      <c r="V191" t="n">
        <v>73.8</v>
      </c>
      <c r="W191" t="inlineStr">
        <is>
          <t>701+</t>
        </is>
      </c>
      <c r="X191" t="n">
        <v>12.5</v>
      </c>
      <c r="Y191" t="inlineStr">
        <is>
          <t>178</t>
        </is>
      </c>
      <c r="Z191" t="n">
        <v>50.4</v>
      </c>
      <c r="AA191" t="inlineStr">
        <is>
          <t>577</t>
        </is>
      </c>
      <c r="AB191" t="n">
        <v>19.1</v>
      </c>
      <c r="AC191" t="inlineStr">
        <is>
          <t>120</t>
        </is>
      </c>
      <c r="AD191" t="n">
        <v>90.40000000000001</v>
      </c>
      <c r="AE191" t="inlineStr">
        <is>
          <t>457</t>
        </is>
      </c>
      <c r="AF191" t="n">
        <v>71.59999999999999</v>
      </c>
      <c r="AG191" t="inlineStr">
        <is>
          <t>218</t>
        </is>
      </c>
      <c r="AH191" t="n">
        <v>85.5</v>
      </c>
      <c r="AI191">
        <f>636</f>
        <v/>
      </c>
      <c r="AJ191" t="n">
        <v>11.3</v>
      </c>
      <c r="AK191" t="inlineStr"/>
      <c r="AL191" t="inlineStr"/>
      <c r="AM191" t="inlineStr"/>
      <c r="AN191" t="inlineStr"/>
      <c r="AO191" t="inlineStr"/>
      <c r="AP191" t="inlineStr">
        <is>
          <t>{"Research &amp; Discovery": [{"indicator_id": "76", "indicator_name": "Academic Reputation", "rank": "258", "score": "33.9"}, {"indicator_id": "73", "indicator_name": "Citations per Faculty", "rank": "139", "score": "73.8"}], "Learning Experience": [{"indicator_id": "36", "indicator_name": "Faculty Student Ratio", "rank": "701+", "score": "12.5"}], "Employability": [{"indicator_id": "77", "indicator_name": "Employer Reputation", "rank": "178", "score": "50.4"}, {"indicator_id": "3819456", "indicator_name": "Employment Outcomes", "rank": "577", "score": "19.1"}], "Global Engagement": [{"indicator_id": "14", "indicator_name": "International Student Ratio", "rank": "120", "score": "90.4"}, {"indicator_id": "15", "indicator_name": "International Research Network", "rank": "457", "score": "71.6"}, {"indicator_id": "18", "indicator_name": "International Faculty Ratio", "rank": "218", "score": "85.5"}], "Sustainability": [{"indicator_id": "3897497", "indicator_name": "Sustainability Score", "rank": "=636", "score": "11.3"}]}</t>
        </is>
      </c>
      <c r="AQ1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92">
      <c r="A192" t="n">
        <v>191</v>
      </c>
      <c r="B192" t="n">
        <v>47.1</v>
      </c>
      <c r="C192" t="inlineStr">
        <is>
          <t>Universität Hamburg</t>
        </is>
      </c>
      <c r="D192" t="inlineStr">
        <is>
          <t>Hamburg, Germany</t>
        </is>
      </c>
      <c r="E192" t="inlineStr">
        <is>
          <t>Germany</t>
        </is>
      </c>
      <c r="F192" t="inlineStr">
        <is>
          <t>Hamburg</t>
        </is>
      </c>
      <c r="G192" t="inlineStr">
        <is>
          <t>Europe</t>
        </is>
      </c>
      <c r="H192" t="inlineStr">
        <is>
          <t>https://www.topuniversities.com/sites/default/files/universitt-hamburg_592560cf2aeae70239af4b79_medium.jpg</t>
        </is>
      </c>
      <c r="I192" t="inlineStr">
        <is>
          <t>/universities/universitat-hamburg</t>
        </is>
      </c>
      <c r="J192" t="inlineStr">
        <is>
          <t>3995792</t>
        </is>
      </c>
      <c r="K192" t="inlineStr">
        <is>
          <t>294282</t>
        </is>
      </c>
      <c r="L192" t="inlineStr">
        <is>
          <t>246</t>
        </is>
      </c>
      <c r="M192" t="n">
        <v>0</v>
      </c>
      <c r="N192" t="inlineStr">
        <is>
          <t>191</t>
        </is>
      </c>
      <c r="O192" t="inlineStr"/>
      <c r="P192" t="b">
        <v>0</v>
      </c>
      <c r="Q192" t="b">
        <v>0</v>
      </c>
      <c r="R192" t="n">
        <v>0</v>
      </c>
      <c r="S192" t="inlineStr">
        <is>
          <t>159</t>
        </is>
      </c>
      <c r="T192" t="n">
        <v>50.7</v>
      </c>
      <c r="U192" t="inlineStr">
        <is>
          <t>233</t>
        </is>
      </c>
      <c r="V192" t="n">
        <v>54.7</v>
      </c>
      <c r="W192" t="inlineStr">
        <is>
          <t>701+</t>
        </is>
      </c>
      <c r="X192" t="n">
        <v>16.5</v>
      </c>
      <c r="Y192" t="inlineStr">
        <is>
          <t>264</t>
        </is>
      </c>
      <c r="Z192" t="n">
        <v>35.7</v>
      </c>
      <c r="AA192" t="inlineStr">
        <is>
          <t>300</t>
        </is>
      </c>
      <c r="AB192" t="n">
        <v>42.8</v>
      </c>
      <c r="AC192" t="inlineStr">
        <is>
          <t>532</t>
        </is>
      </c>
      <c r="AD192" t="n">
        <v>20.4</v>
      </c>
      <c r="AE192" t="inlineStr">
        <is>
          <t>109</t>
        </is>
      </c>
      <c r="AF192" t="n">
        <v>93.40000000000001</v>
      </c>
      <c r="AG192" t="inlineStr">
        <is>
          <t>418</t>
        </is>
      </c>
      <c r="AH192" t="n">
        <v>40.2</v>
      </c>
      <c r="AI192" t="inlineStr">
        <is>
          <t>91</t>
        </is>
      </c>
      <c r="AJ192" t="n">
        <v>90.59999999999999</v>
      </c>
      <c r="AK192" t="inlineStr"/>
      <c r="AL192" t="inlineStr"/>
      <c r="AM192" t="inlineStr"/>
      <c r="AN192" t="inlineStr"/>
      <c r="AO192" t="inlineStr"/>
      <c r="AP192" t="inlineStr">
        <is>
          <t>{"Research &amp; Discovery": [{"indicator_id": "76", "indicator_name": "Academic Reputation", "rank": "159", "score": "50.7"}, {"indicator_id": "73", "indicator_name": "Citations per Faculty", "rank": "233", "score": "54.7"}], "Learning Experience": [{"indicator_id": "36", "indicator_name": "Faculty Student Ratio", "rank": "701+", "score": "16.5"}], "Employability": [{"indicator_id": "77", "indicator_name": "Employer Reputation", "rank": "264", "score": "35.7"}, {"indicator_id": "3819456", "indicator_name": "Employment Outcomes", "rank": "300", "score": "42.8"}], "Global Engagement": [{"indicator_id": "14", "indicator_name": "International Student Ratio", "rank": "532", "score": "20.4"}, {"indicator_id": "15", "indicator_name": "International Research Network", "rank": "109", "score": "93.4"}, {"indicator_id": "18", "indicator_name": "International Faculty Ratio", "rank": "418", "score": "40.2"}], "Sustainability": [{"indicator_id": "3897497", "indicator_name": "Sustainability Score", "rank": "91", "score": "90.6"}]}</t>
        </is>
      </c>
      <c r="AQ1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93">
      <c r="A193" t="n">
        <v>192</v>
      </c>
      <c r="B193" t="n">
        <v>46.9</v>
      </c>
      <c r="C193" t="inlineStr">
        <is>
          <t>Tongji University</t>
        </is>
      </c>
      <c r="D193" t="inlineStr">
        <is>
          <t>Shanghai, China (Mainland)</t>
        </is>
      </c>
      <c r="E193" t="inlineStr">
        <is>
          <t>China (Mainland)</t>
        </is>
      </c>
      <c r="F193" t="inlineStr">
        <is>
          <t>Shanghai</t>
        </is>
      </c>
      <c r="G193" t="inlineStr">
        <is>
          <t>Asia</t>
        </is>
      </c>
      <c r="H193" t="inlineStr">
        <is>
          <t>https://www.topuniversities.com/sites/default/files/tongji-university_617_medium.jpg</t>
        </is>
      </c>
      <c r="I193" t="inlineStr">
        <is>
          <t>/universities/tongji-university</t>
        </is>
      </c>
      <c r="J193" t="inlineStr">
        <is>
          <t>3995909</t>
        </is>
      </c>
      <c r="K193" t="inlineStr">
        <is>
          <t>297244</t>
        </is>
      </c>
      <c r="L193" t="inlineStr">
        <is>
          <t>617</t>
        </is>
      </c>
      <c r="M193" t="n">
        <v>0</v>
      </c>
      <c r="N193" t="inlineStr">
        <is>
          <t>192</t>
        </is>
      </c>
      <c r="O193" t="inlineStr"/>
      <c r="P193" t="b">
        <v>0</v>
      </c>
      <c r="Q193" t="b">
        <v>0</v>
      </c>
      <c r="R193" t="n">
        <v>0</v>
      </c>
      <c r="S193" t="inlineStr">
        <is>
          <t>276</t>
        </is>
      </c>
      <c r="T193" t="n">
        <v>31.8</v>
      </c>
      <c r="U193" t="inlineStr">
        <is>
          <t>44</t>
        </is>
      </c>
      <c r="V193" t="n">
        <v>96.90000000000001</v>
      </c>
      <c r="W193" t="inlineStr">
        <is>
          <t>533</t>
        </is>
      </c>
      <c r="X193" t="n">
        <v>29.1</v>
      </c>
      <c r="Y193" t="inlineStr">
        <is>
          <t>508</t>
        </is>
      </c>
      <c r="Z193" t="n">
        <v>16.9</v>
      </c>
      <c r="AA193" t="inlineStr">
        <is>
          <t>473</t>
        </is>
      </c>
      <c r="AB193" t="n">
        <v>24</v>
      </c>
      <c r="AC193" t="inlineStr">
        <is>
          <t>457</t>
        </is>
      </c>
      <c r="AD193" t="n">
        <v>26.5</v>
      </c>
      <c r="AE193" t="inlineStr">
        <is>
          <t>442</t>
        </is>
      </c>
      <c r="AF193" t="n">
        <v>72.90000000000001</v>
      </c>
      <c r="AG193" t="inlineStr">
        <is>
          <t>345</t>
        </is>
      </c>
      <c r="AH193" t="n">
        <v>54.5</v>
      </c>
      <c r="AI193" t="inlineStr">
        <is>
          <t>147</t>
        </is>
      </c>
      <c r="AJ193" t="n">
        <v>81.40000000000001</v>
      </c>
      <c r="AK193" t="inlineStr"/>
      <c r="AL193" t="inlineStr"/>
      <c r="AM193" t="inlineStr"/>
      <c r="AN193" t="inlineStr"/>
      <c r="AO193" t="inlineStr"/>
      <c r="AP193" t="inlineStr">
        <is>
          <t>{"Research &amp; Discovery": [{"indicator_id": "76", "indicator_name": "Academic Reputation", "rank": "276", "score": "31.8"}, {"indicator_id": "73", "indicator_name": "Citations per Faculty", "rank": "44", "score": "96.9"}], "Learning Experience": [{"indicator_id": "36", "indicator_name": "Faculty Student Ratio", "rank": "533", "score": "29.1"}], "Employability": [{"indicator_id": "77", "indicator_name": "Employer Reputation", "rank": "508", "score": "16.9"}, {"indicator_id": "3819456", "indicator_name": "Employment Outcomes", "rank": "473", "score": "24"}], "Global Engagement": [{"indicator_id": "14", "indicator_name": "International Student Ratio", "rank": "457", "score": "26.5"}, {"indicator_id": "15", "indicator_name": "International Research Network", "rank": "442", "score": "72.9"}, {"indicator_id": "18", "indicator_name": "International Faculty Ratio", "rank": "345", "score": "54.5"}], "Sustainability": [{"indicator_id": "3897497", "indicator_name": "Sustainability Score", "rank": "147", "score": "81.4"}]}</t>
        </is>
      </c>
      <c r="AQ1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94">
      <c r="A194" t="n">
        <v>193</v>
      </c>
      <c r="B194" t="n">
        <v>46.8</v>
      </c>
      <c r="C194" t="inlineStr">
        <is>
          <t>Queen's University at Kingston</t>
        </is>
      </c>
      <c r="D194" t="inlineStr">
        <is>
          <t>Kingston, Canada</t>
        </is>
      </c>
      <c r="E194" t="inlineStr">
        <is>
          <t>Canada</t>
        </is>
      </c>
      <c r="F194" t="inlineStr">
        <is>
          <t>Kingston</t>
        </is>
      </c>
      <c r="G194" t="inlineStr">
        <is>
          <t>North America</t>
        </is>
      </c>
      <c r="H194" t="inlineStr">
        <is>
          <t>https://www.topuniversities.com/sites/default/files/queens-university-at-kingston_513_medium.jpg</t>
        </is>
      </c>
      <c r="I194" t="inlineStr">
        <is>
          <t>/universities/queens-university-kingston</t>
        </is>
      </c>
      <c r="J194" t="inlineStr">
        <is>
          <t>3995842</t>
        </is>
      </c>
      <c r="K194" t="inlineStr">
        <is>
          <t>297462</t>
        </is>
      </c>
      <c r="L194" t="inlineStr">
        <is>
          <t>513</t>
        </is>
      </c>
      <c r="M194" t="n">
        <v>0</v>
      </c>
      <c r="N194" t="inlineStr">
        <is>
          <t>193</t>
        </is>
      </c>
      <c r="O194" t="inlineStr"/>
      <c r="P194" t="b">
        <v>0</v>
      </c>
      <c r="Q194" t="b">
        <v>0</v>
      </c>
      <c r="R194" t="n">
        <v>0</v>
      </c>
      <c r="S194" t="inlineStr">
        <is>
          <t>209</t>
        </is>
      </c>
      <c r="T194" t="n">
        <v>40.8</v>
      </c>
      <c r="U194" t="inlineStr">
        <is>
          <t>322</t>
        </is>
      </c>
      <c r="V194" t="n">
        <v>42.6</v>
      </c>
      <c r="W194" t="inlineStr">
        <is>
          <t>701+</t>
        </is>
      </c>
      <c r="X194" t="n">
        <v>5.4</v>
      </c>
      <c r="Y194" t="inlineStr">
        <is>
          <t>144</t>
        </is>
      </c>
      <c r="Z194" t="n">
        <v>56.7</v>
      </c>
      <c r="AA194" t="inlineStr">
        <is>
          <t>93</t>
        </is>
      </c>
      <c r="AB194" t="n">
        <v>87.09999999999999</v>
      </c>
      <c r="AC194" t="inlineStr">
        <is>
          <t>456</t>
        </is>
      </c>
      <c r="AD194" t="n">
        <v>26.6</v>
      </c>
      <c r="AE194" t="inlineStr">
        <is>
          <t>467</t>
        </is>
      </c>
      <c r="AF194" t="n">
        <v>71.2</v>
      </c>
      <c r="AG194" t="inlineStr">
        <is>
          <t>287</t>
        </is>
      </c>
      <c r="AH194" t="n">
        <v>69.2</v>
      </c>
      <c r="AI194">
        <f>64</f>
        <v/>
      </c>
      <c r="AJ194" t="n">
        <v>93.8</v>
      </c>
      <c r="AK194" t="inlineStr"/>
      <c r="AL194" t="inlineStr"/>
      <c r="AM194" t="inlineStr"/>
      <c r="AN194" t="inlineStr"/>
      <c r="AO194" t="inlineStr"/>
      <c r="AP194" t="inlineStr">
        <is>
          <t>{"Research &amp; Discovery": [{"indicator_id": "76", "indicator_name": "Academic Reputation", "rank": "209", "score": "40.8"}, {"indicator_id": "73", "indicator_name": "Citations per Faculty", "rank": "322", "score": "42.6"}], "Learning Experience": [{"indicator_id": "36", "indicator_name": "Faculty Student Ratio", "rank": "701+", "score": "5.4"}], "Employability": [{"indicator_id": "77", "indicator_name": "Employer Reputation", "rank": "144", "score": "56.7"}, {"indicator_id": "3819456", "indicator_name": "Employment Outcomes", "rank": "93", "score": "87.1"}], "Global Engagement": [{"indicator_id": "14", "indicator_name": "International Student Ratio", "rank": "456", "score": "26.6"}, {"indicator_id": "15", "indicator_name": "International Research Network", "rank": "467", "score": "71.2"}, {"indicator_id": "18", "indicator_name": "International Faculty Ratio", "rank": "287", "score": "69.2"}], "Sustainability": [{"indicator_id": "3897497", "indicator_name": "Sustainability Score", "rank": "=64", "score": "93.8"}]}</t>
        </is>
      </c>
      <c r="AQ1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95">
      <c r="A195" t="n">
        <v>194</v>
      </c>
      <c r="B195" t="n">
        <v>46.7</v>
      </c>
      <c r="C195" t="inlineStr">
        <is>
          <t>University of Gothenburg</t>
        </is>
      </c>
      <c r="D195" t="inlineStr">
        <is>
          <t>Gothenburg, Sweden</t>
        </is>
      </c>
      <c r="E195" t="inlineStr">
        <is>
          <t>Sweden</t>
        </is>
      </c>
      <c r="F195" t="inlineStr">
        <is>
          <t>Gothenburg</t>
        </is>
      </c>
      <c r="G195" t="inlineStr">
        <is>
          <t>Europe</t>
        </is>
      </c>
      <c r="H195" t="inlineStr">
        <is>
          <t>https://www.topuniversities.com/sites/default/files/university-of-gothenburg_233_medium.jpg</t>
        </is>
      </c>
      <c r="I195" t="inlineStr">
        <is>
          <t>/universities/university-gothenburg</t>
        </is>
      </c>
      <c r="J195" t="inlineStr">
        <is>
          <t>3995880</t>
        </is>
      </c>
      <c r="K195" t="inlineStr">
        <is>
          <t>294314</t>
        </is>
      </c>
      <c r="L195" t="inlineStr">
        <is>
          <t>233</t>
        </is>
      </c>
      <c r="M195" t="n">
        <v>0</v>
      </c>
      <c r="N195">
        <f>194</f>
        <v/>
      </c>
      <c r="O195" t="inlineStr"/>
      <c r="P195" t="b">
        <v>0</v>
      </c>
      <c r="Q195" t="b">
        <v>0</v>
      </c>
      <c r="R195" t="n">
        <v>0</v>
      </c>
      <c r="S195" t="inlineStr">
        <is>
          <t>247</t>
        </is>
      </c>
      <c r="T195" t="n">
        <v>35.4</v>
      </c>
      <c r="U195" t="inlineStr">
        <is>
          <t>394</t>
        </is>
      </c>
      <c r="V195" t="n">
        <v>33.6</v>
      </c>
      <c r="W195" t="inlineStr">
        <is>
          <t>235</t>
        </is>
      </c>
      <c r="X195" t="n">
        <v>60.9</v>
      </c>
      <c r="Y195" t="inlineStr">
        <is>
          <t>481</t>
        </is>
      </c>
      <c r="Z195" t="n">
        <v>18.3</v>
      </c>
      <c r="AA195" t="inlineStr">
        <is>
          <t>189</t>
        </is>
      </c>
      <c r="AB195" t="n">
        <v>63.1</v>
      </c>
      <c r="AC195" t="inlineStr">
        <is>
          <t>180</t>
        </is>
      </c>
      <c r="AD195" t="n">
        <v>78.2</v>
      </c>
      <c r="AE195" t="inlineStr">
        <is>
          <t>91</t>
        </is>
      </c>
      <c r="AF195" t="n">
        <v>94.2</v>
      </c>
      <c r="AG195" t="inlineStr">
        <is>
          <t>191</t>
        </is>
      </c>
      <c r="AH195" t="n">
        <v>90</v>
      </c>
      <c r="AI195" t="inlineStr">
        <is>
          <t>73</t>
        </is>
      </c>
      <c r="AJ195" t="n">
        <v>92.8</v>
      </c>
      <c r="AK195" t="inlineStr"/>
      <c r="AL195" t="inlineStr"/>
      <c r="AM195" t="inlineStr"/>
      <c r="AN195" t="inlineStr"/>
      <c r="AO195" t="inlineStr"/>
      <c r="AP195" t="inlineStr">
        <is>
          <t>{"Research &amp; Discovery": [{"indicator_id": "76", "indicator_name": "Academic Reputation", "rank": "247", "score": "35.4"}, {"indicator_id": "73", "indicator_name": "Citations per Faculty", "rank": "394", "score": "33.6"}], "Learning Experience": [{"indicator_id": "36", "indicator_name": "Faculty Student Ratio", "rank": "235", "score": "60.9"}], "Employability": [{"indicator_id": "77", "indicator_name": "Employer Reputation", "rank": "481", "score": "18.3"}, {"indicator_id": "3819456", "indicator_name": "Employment Outcomes", "rank": "189", "score": "63.1"}], "Global Engagement": [{"indicator_id": "14", "indicator_name": "International Student Ratio", "rank": "180", "score": "78.2"}, {"indicator_id": "15", "indicator_name": "International Research Network", "rank": "91", "score": "94.2"}, {"indicator_id": "18", "indicator_name": "International Faculty Ratio", "rank": "191", "score": "90"}], "Sustainability": [{"indicator_id": "3897497", "indicator_name": "Sustainability Score", "rank": "73", "score": "92.8"}]}</t>
        </is>
      </c>
      <c r="AQ1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96">
      <c r="A196" t="n">
        <v>195</v>
      </c>
      <c r="B196" t="n">
        <v>46.7</v>
      </c>
      <c r="C196" t="inlineStr">
        <is>
          <t>Wuhan University</t>
        </is>
      </c>
      <c r="D196" t="inlineStr">
        <is>
          <t>Wuhan, China (Mainland)</t>
        </is>
      </c>
      <c r="E196" t="inlineStr">
        <is>
          <t>China (Mainland)</t>
        </is>
      </c>
      <c r="F196" t="inlineStr">
        <is>
          <t>Wuhan</t>
        </is>
      </c>
      <c r="G196" t="inlineStr">
        <is>
          <t>Asia</t>
        </is>
      </c>
      <c r="H196" t="inlineStr">
        <is>
          <t>https://www.topuniversities.com/sites/default/files/wuhan-university_889_medium.jpg</t>
        </is>
      </c>
      <c r="I196" t="inlineStr">
        <is>
          <t>/universities/wuhan-university</t>
        </is>
      </c>
      <c r="J196" t="inlineStr">
        <is>
          <t>3995851</t>
        </is>
      </c>
      <c r="K196" t="inlineStr">
        <is>
          <t>296996</t>
        </is>
      </c>
      <c r="L196" t="inlineStr">
        <is>
          <t>889</t>
        </is>
      </c>
      <c r="M196" t="n">
        <v>0</v>
      </c>
      <c r="N196">
        <f>194</f>
        <v/>
      </c>
      <c r="O196" t="inlineStr"/>
      <c r="P196" t="b">
        <v>0</v>
      </c>
      <c r="Q196" t="b">
        <v>0</v>
      </c>
      <c r="R196" t="n">
        <v>0</v>
      </c>
      <c r="S196" t="inlineStr">
        <is>
          <t>218</t>
        </is>
      </c>
      <c r="T196" t="n">
        <v>39.2</v>
      </c>
      <c r="U196" t="inlineStr">
        <is>
          <t>69</t>
        </is>
      </c>
      <c r="V196" t="n">
        <v>91.90000000000001</v>
      </c>
      <c r="W196" t="inlineStr">
        <is>
          <t>701+</t>
        </is>
      </c>
      <c r="X196" t="n">
        <v>14</v>
      </c>
      <c r="Y196" t="inlineStr">
        <is>
          <t>233</t>
        </is>
      </c>
      <c r="Z196" t="n">
        <v>40.5</v>
      </c>
      <c r="AA196" t="inlineStr">
        <is>
          <t>275</t>
        </is>
      </c>
      <c r="AB196" t="n">
        <v>46.5</v>
      </c>
      <c r="AC196" t="inlineStr">
        <is>
          <t>701+</t>
        </is>
      </c>
      <c r="AD196" t="n">
        <v>4.9</v>
      </c>
      <c r="AE196" t="inlineStr">
        <is>
          <t>356</t>
        </is>
      </c>
      <c r="AF196" t="n">
        <v>78.2</v>
      </c>
      <c r="AG196" t="inlineStr">
        <is>
          <t>423</t>
        </is>
      </c>
      <c r="AH196" t="n">
        <v>39.2</v>
      </c>
      <c r="AI196">
        <f>513</f>
        <v/>
      </c>
      <c r="AJ196" t="n">
        <v>22.2</v>
      </c>
      <c r="AK196" t="inlineStr"/>
      <c r="AL196" t="inlineStr"/>
      <c r="AM196" t="inlineStr"/>
      <c r="AN196" t="inlineStr"/>
      <c r="AO196" t="inlineStr"/>
      <c r="AP196" t="inlineStr">
        <is>
          <t>{"Research &amp; Discovery": [{"indicator_id": "76", "indicator_name": "Academic Reputation", "rank": "218", "score": "39.2"}, {"indicator_id": "73", "indicator_name": "Citations per Faculty", "rank": "69", "score": "91.9"}], "Learning Experience": [{"indicator_id": "36", "indicator_name": "Faculty Student Ratio", "rank": "701+", "score": "14"}], "Employability": [{"indicator_id": "77", "indicator_name": "Employer Reputation", "rank": "233", "score": "40.5"}, {"indicator_id": "3819456", "indicator_name": "Employment Outcomes", "rank": "275", "score": "46.5"}], "Global Engagement": [{"indicator_id": "14", "indicator_name": "International Student Ratio", "rank": "701+", "score": "4.9"}, {"indicator_id": "15", "indicator_name": "International Research Network", "rank": "356", "score": "78.2"}, {"indicator_id": "18", "indicator_name": "International Faculty Ratio", "rank": "423", "score": "39.2"}], "Sustainability": [{"indicator_id": "3897497", "indicator_name": "Sustainability Score", "rank": "=513", "score": "22.2"}]}</t>
        </is>
      </c>
      <c r="AQ1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97">
      <c r="A197" t="n">
        <v>196</v>
      </c>
      <c r="B197" t="n">
        <v>46.6</v>
      </c>
      <c r="C197" t="inlineStr">
        <is>
          <t>Emory University</t>
        </is>
      </c>
      <c r="D197" t="inlineStr">
        <is>
          <t>Atlanta, United States</t>
        </is>
      </c>
      <c r="E197" t="inlineStr">
        <is>
          <t>United States</t>
        </is>
      </c>
      <c r="F197" t="inlineStr">
        <is>
          <t>Atlanta</t>
        </is>
      </c>
      <c r="G197" t="inlineStr">
        <is>
          <t>North America</t>
        </is>
      </c>
      <c r="H197" t="inlineStr">
        <is>
          <t>https://www.topuniversities.com/sites/default/files/emory-university_185_medium.jpg</t>
        </is>
      </c>
      <c r="I197" t="inlineStr">
        <is>
          <t>/universities/emory-university</t>
        </is>
      </c>
      <c r="J197" t="inlineStr">
        <is>
          <t>3995982</t>
        </is>
      </c>
      <c r="K197" t="inlineStr">
        <is>
          <t>294471</t>
        </is>
      </c>
      <c r="L197" t="inlineStr">
        <is>
          <t>185</t>
        </is>
      </c>
      <c r="M197" t="n">
        <v>0</v>
      </c>
      <c r="N197" t="inlineStr">
        <is>
          <t>196</t>
        </is>
      </c>
      <c r="O197" t="inlineStr"/>
      <c r="P197" t="b">
        <v>0</v>
      </c>
      <c r="Q197" t="b">
        <v>0</v>
      </c>
      <c r="R197" t="n">
        <v>0</v>
      </c>
      <c r="S197" t="inlineStr">
        <is>
          <t>349</t>
        </is>
      </c>
      <c r="T197" t="n">
        <v>25.2</v>
      </c>
      <c r="U197" t="inlineStr">
        <is>
          <t>120</t>
        </is>
      </c>
      <c r="V197" t="n">
        <v>78.40000000000001</v>
      </c>
      <c r="W197" t="inlineStr">
        <is>
          <t>70</t>
        </is>
      </c>
      <c r="X197" t="n">
        <v>93.8</v>
      </c>
      <c r="Y197" t="inlineStr">
        <is>
          <t>469</t>
        </is>
      </c>
      <c r="Z197" t="n">
        <v>19</v>
      </c>
      <c r="AA197" t="inlineStr">
        <is>
          <t>502</t>
        </is>
      </c>
      <c r="AB197" t="n">
        <v>22.8</v>
      </c>
      <c r="AC197" t="inlineStr">
        <is>
          <t>399</t>
        </is>
      </c>
      <c r="AD197" t="n">
        <v>33.9</v>
      </c>
      <c r="AE197" t="inlineStr">
        <is>
          <t>237</t>
        </is>
      </c>
      <c r="AF197" t="n">
        <v>85.59999999999999</v>
      </c>
      <c r="AG197" t="inlineStr">
        <is>
          <t>355</t>
        </is>
      </c>
      <c r="AH197" t="n">
        <v>52.2</v>
      </c>
      <c r="AI197">
        <f>391</f>
        <v/>
      </c>
      <c r="AJ197" t="n">
        <v>37</v>
      </c>
      <c r="AK197" t="inlineStr"/>
      <c r="AL197" t="inlineStr"/>
      <c r="AM197" t="inlineStr"/>
      <c r="AN197" t="inlineStr"/>
      <c r="AO197" t="inlineStr"/>
      <c r="AP197" t="inlineStr">
        <is>
          <t>{"Research &amp; Discovery": [{"indicator_id": "76", "indicator_name": "Academic Reputation", "rank": "349", "score": "25.2"}, {"indicator_id": "73", "indicator_name": "Citations per Faculty", "rank": "120", "score": "78.4"}], "Learning Experience": [{"indicator_id": "36", "indicator_name": "Faculty Student Ratio", "rank": "70", "score": "93.8"}], "Employability": [{"indicator_id": "77", "indicator_name": "Employer Reputation", "rank": "469", "score": "19"}, {"indicator_id": "3819456", "indicator_name": "Employment Outcomes", "rank": "502", "score": "22.8"}], "Global Engagement": [{"indicator_id": "14", "indicator_name": "International Student Ratio", "rank": "399", "score": "33.9"}, {"indicator_id": "15", "indicator_name": "International Research Network", "rank": "237", "score": "85.6"}, {"indicator_id": "18", "indicator_name": "International Faculty Ratio", "rank": "355", "score": "52.2"}], "Sustainability": [{"indicator_id": "3897497", "indicator_name": "Sustainability Score", "rank": "=391", "score": "37"}]}</t>
        </is>
      </c>
      <c r="AQ1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98">
      <c r="A198" t="n">
        <v>197</v>
      </c>
      <c r="B198" t="n">
        <v>46.4</v>
      </c>
      <c r="C198" t="inlineStr">
        <is>
          <t>Deakin University</t>
        </is>
      </c>
      <c r="D198" t="inlineStr">
        <is>
          <t>Melbourne, Australia</t>
        </is>
      </c>
      <c r="E198" t="inlineStr">
        <is>
          <t>Australia</t>
        </is>
      </c>
      <c r="F198" t="inlineStr">
        <is>
          <t>Melbourne</t>
        </is>
      </c>
      <c r="G198" t="inlineStr">
        <is>
          <t>Oceania</t>
        </is>
      </c>
      <c r="H198" t="inlineStr">
        <is>
          <t>https://www.topuniversities.com/sites/default/files/download-90x90.png</t>
        </is>
      </c>
      <c r="I198" t="inlineStr">
        <is>
          <t>/universities/deakin-university</t>
        </is>
      </c>
      <c r="J198" t="inlineStr">
        <is>
          <t>3995915</t>
        </is>
      </c>
      <c r="K198" t="inlineStr">
        <is>
          <t>884388</t>
        </is>
      </c>
      <c r="L198" t="inlineStr">
        <is>
          <t>2</t>
        </is>
      </c>
      <c r="M198" t="n">
        <v>0</v>
      </c>
      <c r="N198" t="inlineStr">
        <is>
          <t>197</t>
        </is>
      </c>
      <c r="O198" t="inlineStr"/>
      <c r="P198" t="b">
        <v>0</v>
      </c>
      <c r="Q198" t="b">
        <v>0</v>
      </c>
      <c r="R198" t="n">
        <v>0</v>
      </c>
      <c r="S198" t="inlineStr">
        <is>
          <t>282</t>
        </is>
      </c>
      <c r="T198" t="n">
        <v>31.3</v>
      </c>
      <c r="U198" t="inlineStr">
        <is>
          <t>140</t>
        </is>
      </c>
      <c r="V198" t="n">
        <v>73.59999999999999</v>
      </c>
      <c r="W198" t="inlineStr">
        <is>
          <t>701+</t>
        </is>
      </c>
      <c r="X198" t="n">
        <v>4.6</v>
      </c>
      <c r="Y198" t="inlineStr">
        <is>
          <t>400</t>
        </is>
      </c>
      <c r="Z198" t="n">
        <v>23.9</v>
      </c>
      <c r="AA198" t="inlineStr">
        <is>
          <t>347</t>
        </is>
      </c>
      <c r="AB198" t="n">
        <v>36.8</v>
      </c>
      <c r="AC198" t="inlineStr">
        <is>
          <t>236</t>
        </is>
      </c>
      <c r="AD198" t="n">
        <v>63.8</v>
      </c>
      <c r="AE198" t="inlineStr">
        <is>
          <t>280</t>
        </is>
      </c>
      <c r="AF198" t="n">
        <v>82.7</v>
      </c>
      <c r="AG198" t="inlineStr">
        <is>
          <t>135</t>
        </is>
      </c>
      <c r="AH198" t="n">
        <v>96.40000000000001</v>
      </c>
      <c r="AI198" t="inlineStr">
        <is>
          <t>66</t>
        </is>
      </c>
      <c r="AJ198" t="n">
        <v>93.7</v>
      </c>
      <c r="AK198" t="inlineStr"/>
      <c r="AL198" t="inlineStr"/>
      <c r="AM198" t="inlineStr"/>
      <c r="AN198" t="inlineStr"/>
      <c r="AO198" t="inlineStr"/>
      <c r="AP198" t="inlineStr">
        <is>
          <t>{"Research &amp; Discovery": [{"indicator_id": "76", "indicator_name": "Academic Reputation", "rank": "282", "score": "31.3"}, {"indicator_id": "73", "indicator_name": "Citations per Faculty", "rank": "140", "score": "73.6"}], "Learning Experience": [{"indicator_id": "36", "indicator_name": "Faculty Student Ratio", "rank": "701+", "score": "4.6"}], "Employability": [{"indicator_id": "77", "indicator_name": "Employer Reputation", "rank": "400", "score": "23.9"}, {"indicator_id": "3819456", "indicator_name": "Employment Outcomes", "rank": "347", "score": "36.8"}], "Global Engagement": [{"indicator_id": "14", "indicator_name": "International Student Ratio", "rank": "236", "score": "63.8"}, {"indicator_id": "15", "indicator_name": "International Research Network", "rank": "280", "score": "82.7"}, {"indicator_id": "18", "indicator_name": "International Faculty Ratio", "rank": "135", "score": "96.4"}], "Sustainability": [{"indicator_id": "3897497", "indicator_name": "Sustainability Score", "rank": "66", "score": "93.7"}]}</t>
        </is>
      </c>
      <c r="AQ1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99">
      <c r="A199" t="n">
        <v>198</v>
      </c>
      <c r="B199" t="n">
        <v>46.3</v>
      </c>
      <c r="C199" t="inlineStr">
        <is>
          <t>Universidad Autónoma de Madrid</t>
        </is>
      </c>
      <c r="D199" t="inlineStr">
        <is>
          <t>Madrid, Spain</t>
        </is>
      </c>
      <c r="E199" t="inlineStr">
        <is>
          <t>Spain</t>
        </is>
      </c>
      <c r="F199" t="inlineStr">
        <is>
          <t>Madrid</t>
        </is>
      </c>
      <c r="G199" t="inlineStr">
        <is>
          <t>Europe</t>
        </is>
      </c>
      <c r="H199" t="inlineStr">
        <is>
          <t>https://www.topuniversities.com/sites/default/files/230914073612am166112marcaUAM-centroColor-expandHQg-90x90.jpg</t>
        </is>
      </c>
      <c r="I199" t="inlineStr">
        <is>
          <t>/universities/universidad-autonoma-de-madrid</t>
        </is>
      </c>
      <c r="J199" t="inlineStr">
        <is>
          <t>3995752</t>
        </is>
      </c>
      <c r="K199" t="inlineStr">
        <is>
          <t>293977</t>
        </is>
      </c>
      <c r="L199" t="inlineStr">
        <is>
          <t>379</t>
        </is>
      </c>
      <c r="M199" t="n">
        <v>0</v>
      </c>
      <c r="N199">
        <f>198</f>
        <v/>
      </c>
      <c r="O199" t="inlineStr"/>
      <c r="P199" t="b">
        <v>0</v>
      </c>
      <c r="Q199" t="b">
        <v>0</v>
      </c>
      <c r="R199" t="n">
        <v>0</v>
      </c>
      <c r="S199" t="inlineStr">
        <is>
          <t>119</t>
        </is>
      </c>
      <c r="T199" t="n">
        <v>61</v>
      </c>
      <c r="U199" t="inlineStr">
        <is>
          <t>546</t>
        </is>
      </c>
      <c r="V199" t="n">
        <v>21</v>
      </c>
      <c r="W199" t="inlineStr">
        <is>
          <t>534</t>
        </is>
      </c>
      <c r="X199" t="n">
        <v>29.1</v>
      </c>
      <c r="Y199" t="inlineStr">
        <is>
          <t>123</t>
        </is>
      </c>
      <c r="Z199" t="n">
        <v>64.3</v>
      </c>
      <c r="AA199" t="inlineStr">
        <is>
          <t>297</t>
        </is>
      </c>
      <c r="AB199" t="n">
        <v>43.1</v>
      </c>
      <c r="AC199" t="inlineStr">
        <is>
          <t>701+</t>
        </is>
      </c>
      <c r="AD199" t="n">
        <v>10.4</v>
      </c>
      <c r="AE199" t="inlineStr">
        <is>
          <t>136</t>
        </is>
      </c>
      <c r="AF199" t="n">
        <v>92</v>
      </c>
      <c r="AG199" t="inlineStr">
        <is>
          <t>701+</t>
        </is>
      </c>
      <c r="AH199" t="n">
        <v>7.7</v>
      </c>
      <c r="AI199">
        <f>156</f>
        <v/>
      </c>
      <c r="AJ199" t="n">
        <v>79.59999999999999</v>
      </c>
      <c r="AK199" t="inlineStr"/>
      <c r="AL199" t="inlineStr"/>
      <c r="AM199" t="inlineStr"/>
      <c r="AN199" t="inlineStr"/>
      <c r="AO199" t="inlineStr"/>
      <c r="AP199" t="inlineStr">
        <is>
          <t>{"Research &amp; Discovery": [{"indicator_id": "76", "indicator_name": "Academic Reputation", "rank": "119", "score": "61"}, {"indicator_id": "73", "indicator_name": "Citations per Faculty", "rank": "546", "score": "21"}], "Learning Experience": [{"indicator_id": "36", "indicator_name": "Faculty Student Ratio", "rank": "534", "score": "29.1"}], "Employability": [{"indicator_id": "77", "indicator_name": "Employer Reputation", "rank": "123", "score": "64.3"}, {"indicator_id": "3819456", "indicator_name": "Employment Outcomes", "rank": "297", "score": "43.1"}], "Global Engagement": [{"indicator_id": "14", "indicator_name": "International Student Ratio", "rank": "701+", "score": "10.4"}, {"indicator_id": "15", "indicator_name": "International Research Network", "rank": "136", "score": "92"}, {"indicator_id": "18", "indicator_name": "International Faculty Ratio", "rank": "701+", "score": "7.7"}], "Sustainability": [{"indicator_id": "3897497", "indicator_name": "Sustainability Score", "rank": "=156", "score": "79.6"}]}</t>
        </is>
      </c>
      <c r="AQ1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00">
      <c r="A200" t="n">
        <v>199</v>
      </c>
      <c r="B200" t="n">
        <v>46.3</v>
      </c>
      <c r="C200" t="inlineStr">
        <is>
          <t>University of Calgary</t>
        </is>
      </c>
      <c r="D200" t="inlineStr">
        <is>
          <t>Calgary, Canada</t>
        </is>
      </c>
      <c r="E200" t="inlineStr">
        <is>
          <t>Canada</t>
        </is>
      </c>
      <c r="F200" t="inlineStr">
        <is>
          <t>Calgary</t>
        </is>
      </c>
      <c r="G200" t="inlineStr">
        <is>
          <t>North America</t>
        </is>
      </c>
      <c r="H200" t="inlineStr">
        <is>
          <t>https://www.topuniversities.com/sites/default/files/university-of-calgary_592560cf2aeae70239af4ad5_medium.jpg</t>
        </is>
      </c>
      <c r="I200" t="inlineStr">
        <is>
          <t>/universities/university-calgary</t>
        </is>
      </c>
      <c r="J200" t="inlineStr">
        <is>
          <t>3995860</t>
        </is>
      </c>
      <c r="K200" t="inlineStr">
        <is>
          <t>294574</t>
        </is>
      </c>
      <c r="L200" t="inlineStr">
        <is>
          <t>82</t>
        </is>
      </c>
      <c r="M200" t="n">
        <v>0</v>
      </c>
      <c r="N200">
        <f>198</f>
        <v/>
      </c>
      <c r="O200" t="inlineStr"/>
      <c r="P200" t="b">
        <v>0</v>
      </c>
      <c r="Q200" t="b">
        <v>0</v>
      </c>
      <c r="R200" t="n">
        <v>0</v>
      </c>
      <c r="S200" t="inlineStr">
        <is>
          <t>227</t>
        </is>
      </c>
      <c r="T200" t="n">
        <v>37.9</v>
      </c>
      <c r="U200" t="inlineStr">
        <is>
          <t>350</t>
        </is>
      </c>
      <c r="V200" t="n">
        <v>40.3</v>
      </c>
      <c r="W200" t="inlineStr">
        <is>
          <t>701+</t>
        </is>
      </c>
      <c r="X200" t="n">
        <v>18.1</v>
      </c>
      <c r="Y200" t="inlineStr">
        <is>
          <t>207</t>
        </is>
      </c>
      <c r="Z200" t="n">
        <v>44.5</v>
      </c>
      <c r="AA200" t="inlineStr">
        <is>
          <t>236</t>
        </is>
      </c>
      <c r="AB200" t="n">
        <v>53.3</v>
      </c>
      <c r="AC200" t="inlineStr">
        <is>
          <t>225</t>
        </is>
      </c>
      <c r="AD200" t="n">
        <v>66.2</v>
      </c>
      <c r="AE200" t="inlineStr">
        <is>
          <t>243</t>
        </is>
      </c>
      <c r="AF200" t="n">
        <v>85.2</v>
      </c>
      <c r="AG200" t="inlineStr">
        <is>
          <t>246</t>
        </is>
      </c>
      <c r="AH200" t="n">
        <v>77.7</v>
      </c>
      <c r="AI200">
        <f>68</f>
        <v/>
      </c>
      <c r="AJ200" t="n">
        <v>93.3</v>
      </c>
      <c r="AK200" t="inlineStr"/>
      <c r="AL200" t="inlineStr"/>
      <c r="AM200" t="inlineStr"/>
      <c r="AN200" t="inlineStr"/>
      <c r="AO200" t="inlineStr"/>
      <c r="AP200" t="inlineStr">
        <is>
          <t>{"Research &amp; Discovery": [{"indicator_id": "76", "indicator_name": "Academic Reputation", "rank": "227", "score": "37.9"}, {"indicator_id": "73", "indicator_name": "Citations per Faculty", "rank": "350", "score": "40.3"}], "Learning Experience": [{"indicator_id": "36", "indicator_name": "Faculty Student Ratio", "rank": "701+", "score": "18.1"}], "Employability": [{"indicator_id": "77", "indicator_name": "Employer Reputation", "rank": "207", "score": "44.5"}, {"indicator_id": "3819456", "indicator_name": "Employment Outcomes", "rank": "236", "score": "53.3"}], "Global Engagement": [{"indicator_id": "14", "indicator_name": "International Student Ratio", "rank": "225", "score": "66.2"}, {"indicator_id": "15", "indicator_name": "International Research Network", "rank": "243", "score": "85.2"}, {"indicator_id": "18", "indicator_name": "International Faculty Ratio", "rank": "246", "score": "77.7"}], "Sustainability": [{"indicator_id": "3897497", "indicator_name": "Sustainability Score", "rank": "=68", "score": "93.3"}]}</t>
        </is>
      </c>
      <c r="AQ2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01">
      <c r="A201" t="n">
        <v>200</v>
      </c>
      <c r="B201" t="n">
        <v>46.2</v>
      </c>
      <c r="C201" t="inlineStr">
        <is>
          <t>Arizona State University</t>
        </is>
      </c>
      <c r="D201" t="inlineStr">
        <is>
          <t>Tempe, United States</t>
        </is>
      </c>
      <c r="E201" t="inlineStr">
        <is>
          <t>United States</t>
        </is>
      </c>
      <c r="F201" t="inlineStr">
        <is>
          <t>Tempe</t>
        </is>
      </c>
      <c r="G201" t="inlineStr">
        <is>
          <t>North America</t>
        </is>
      </c>
      <c r="H201" t="inlineStr">
        <is>
          <t>https://www.topuniversities.com/sites/default/files/arizona-state-university_592560cf2aeae70239af4a9c_medium.jpg</t>
        </is>
      </c>
      <c r="I201" t="inlineStr">
        <is>
          <t>/universities/arizona-state-university</t>
        </is>
      </c>
      <c r="J201" t="inlineStr">
        <is>
          <t>3995798</t>
        </is>
      </c>
      <c r="K201" t="inlineStr">
        <is>
          <t>294631</t>
        </is>
      </c>
      <c r="L201" t="inlineStr">
        <is>
          <t>25</t>
        </is>
      </c>
      <c r="M201" t="n">
        <v>0</v>
      </c>
      <c r="N201">
        <f>200</f>
        <v/>
      </c>
      <c r="O201" t="inlineStr"/>
      <c r="P201" t="b">
        <v>0</v>
      </c>
      <c r="Q201" t="b">
        <v>0</v>
      </c>
      <c r="R201" t="n">
        <v>0</v>
      </c>
      <c r="S201" t="inlineStr">
        <is>
          <t>165</t>
        </is>
      </c>
      <c r="T201" t="n">
        <v>48.6</v>
      </c>
      <c r="U201" t="inlineStr">
        <is>
          <t>289</t>
        </is>
      </c>
      <c r="V201" t="n">
        <v>47.1</v>
      </c>
      <c r="W201" t="inlineStr">
        <is>
          <t>701+</t>
        </is>
      </c>
      <c r="X201" t="n">
        <v>7.4</v>
      </c>
      <c r="Y201" t="inlineStr">
        <is>
          <t>209</t>
        </is>
      </c>
      <c r="Z201" t="n">
        <v>44.1</v>
      </c>
      <c r="AA201" t="inlineStr">
        <is>
          <t>479</t>
        </is>
      </c>
      <c r="AB201" t="n">
        <v>23.6</v>
      </c>
      <c r="AC201" t="inlineStr">
        <is>
          <t>378</t>
        </is>
      </c>
      <c r="AD201" t="n">
        <v>37.2</v>
      </c>
      <c r="AE201" t="inlineStr">
        <is>
          <t>66</t>
        </is>
      </c>
      <c r="AF201" t="n">
        <v>95.7</v>
      </c>
      <c r="AG201" t="inlineStr">
        <is>
          <t>357</t>
        </is>
      </c>
      <c r="AH201" t="n">
        <v>52.1</v>
      </c>
      <c r="AI201">
        <f>41</f>
        <v/>
      </c>
      <c r="AJ201" t="n">
        <v>96.3</v>
      </c>
      <c r="AK201" t="inlineStr"/>
      <c r="AL201" t="inlineStr"/>
      <c r="AM201" t="inlineStr"/>
      <c r="AN201" t="inlineStr"/>
      <c r="AO201" t="inlineStr"/>
      <c r="AP201" t="inlineStr">
        <is>
          <t>{"Research &amp; Discovery": [{"indicator_id": "76", "indicator_name": "Academic Reputation", "rank": "165", "score": "48.6"}, {"indicator_id": "73", "indicator_name": "Citations per Faculty", "rank": "289", "score": "47.1"}], "Learning Experience": [{"indicator_id": "36", "indicator_name": "Faculty Student Ratio", "rank": "701+", "score": "7.4"}], "Employability": [{"indicator_id": "77", "indicator_name": "Employer Reputation", "rank": "209", "score": "44.1"}, {"indicator_id": "3819456", "indicator_name": "Employment Outcomes", "rank": "479", "score": "23.6"}], "Global Engagement": [{"indicator_id": "14", "indicator_name": "International Student Ratio", "rank": "378", "score": "37.2"}, {"indicator_id": "15", "indicator_name": "International Research Network", "rank": "66", "score": "95.7"}, {"indicator_id": "18", "indicator_name": "International Faculty Ratio", "rank": "357", "score": "52.1"}], "Sustainability": [{"indicator_id": "3897497", "indicator_name": "Sustainability Score", "rank": "=41", "score": "96.3"}]}</t>
        </is>
      </c>
      <c r="AQ2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02">
      <c r="A202" t="n">
        <v>201</v>
      </c>
      <c r="B202" t="n">
        <v>46.2</v>
      </c>
      <c r="C202" t="inlineStr">
        <is>
          <t>King Saud University</t>
        </is>
      </c>
      <c r="D202" t="inlineStr">
        <is>
          <t>Riyadh, Saudi Arabia</t>
        </is>
      </c>
      <c r="E202" t="inlineStr">
        <is>
          <t>Saudi Arabia</t>
        </is>
      </c>
      <c r="F202" t="inlineStr">
        <is>
          <t>Riyadh</t>
        </is>
      </c>
      <c r="G202" t="inlineStr">
        <is>
          <t>Asia</t>
        </is>
      </c>
      <c r="H202" t="inlineStr">
        <is>
          <t>https://www.topuniversities.com/sites/default/files/king-saud-university_1175_medium.jpg</t>
        </is>
      </c>
      <c r="I202" t="inlineStr">
        <is>
          <t>/universities/king-saud-university</t>
        </is>
      </c>
      <c r="J202" t="inlineStr">
        <is>
          <t>3995849</t>
        </is>
      </c>
      <c r="K202" t="inlineStr">
        <is>
          <t>296684</t>
        </is>
      </c>
      <c r="L202" t="inlineStr">
        <is>
          <t>1175</t>
        </is>
      </c>
      <c r="M202" t="n">
        <v>0</v>
      </c>
      <c r="N202">
        <f>200</f>
        <v/>
      </c>
      <c r="O202" t="inlineStr"/>
      <c r="P202" t="b">
        <v>0</v>
      </c>
      <c r="Q202" t="b">
        <v>0</v>
      </c>
      <c r="R202" t="n">
        <v>0</v>
      </c>
      <c r="S202" t="inlineStr">
        <is>
          <t>216</t>
        </is>
      </c>
      <c r="T202" t="n">
        <v>39.4</v>
      </c>
      <c r="U202" t="inlineStr">
        <is>
          <t>354</t>
        </is>
      </c>
      <c r="V202" t="n">
        <v>40</v>
      </c>
      <c r="W202" t="inlineStr">
        <is>
          <t>281</t>
        </is>
      </c>
      <c r="X202" t="n">
        <v>54.3</v>
      </c>
      <c r="Y202" t="inlineStr">
        <is>
          <t>332</t>
        </is>
      </c>
      <c r="Z202" t="n">
        <v>28.7</v>
      </c>
      <c r="AA202" t="inlineStr">
        <is>
          <t>17</t>
        </is>
      </c>
      <c r="AB202" t="n">
        <v>99</v>
      </c>
      <c r="AC202" t="inlineStr">
        <is>
          <t>622</t>
        </is>
      </c>
      <c r="AD202" t="n">
        <v>15</v>
      </c>
      <c r="AE202" t="inlineStr">
        <is>
          <t>75</t>
        </is>
      </c>
      <c r="AF202" t="n">
        <v>95.09999999999999</v>
      </c>
      <c r="AG202" t="inlineStr">
        <is>
          <t>98</t>
        </is>
      </c>
      <c r="AH202" t="n">
        <v>99.40000000000001</v>
      </c>
      <c r="AI202">
        <f>420</f>
        <v/>
      </c>
      <c r="AJ202" t="n">
        <v>33</v>
      </c>
      <c r="AK202" t="inlineStr"/>
      <c r="AL202" t="inlineStr"/>
      <c r="AM202" t="inlineStr"/>
      <c r="AN202" t="inlineStr"/>
      <c r="AO202" t="inlineStr"/>
      <c r="AP202" t="inlineStr">
        <is>
          <t>{"Research &amp; Discovery": [{"indicator_id": "76", "indicator_name": "Academic Reputation", "rank": "216", "score": "39.4"}, {"indicator_id": "73", "indicator_name": "Citations per Faculty", "rank": "354", "score": "40"}], "Learning Experience": [{"indicator_id": "36", "indicator_name": "Faculty Student Ratio", "rank": "281", "score": "54.3"}], "Employability": [{"indicator_id": "77", "indicator_name": "Employer Reputation", "rank": "332", "score": "28.7"}, {"indicator_id": "3819456", "indicator_name": "Employment Outcomes", "rank": "17", "score": "99"}], "Global Engagement": [{"indicator_id": "14", "indicator_name": "International Student Ratio", "rank": "622", "score": "15"}, {"indicator_id": "15", "indicator_name": "International Research Network", "rank": "75", "score": "95.1"}, {"indicator_id": "18", "indicator_name": "International Faculty Ratio", "rank": "98", "score": "99.4"}], "Sustainability": [{"indicator_id": "3897497", "indicator_name": "Sustainability Score", "rank": "=420", "score": "33"}]}</t>
        </is>
      </c>
      <c r="AQ2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03">
      <c r="A203" t="n">
        <v>202</v>
      </c>
      <c r="B203" t="n">
        <v>46.1</v>
      </c>
      <c r="C203" t="inlineStr">
        <is>
          <t>Khalifa University</t>
        </is>
      </c>
      <c r="D203" t="inlineStr">
        <is>
          <t>Abu Dhabi, United Arab Emirates</t>
        </is>
      </c>
      <c r="E203" t="inlineStr">
        <is>
          <t>United Arab Emirates</t>
        </is>
      </c>
      <c r="F203" t="inlineStr">
        <is>
          <t>Abu Dhabi</t>
        </is>
      </c>
      <c r="G203" t="inlineStr">
        <is>
          <t>Asia</t>
        </is>
      </c>
      <c r="H203" t="inlineStr">
        <is>
          <t>https://www.topuniversities.com/sites/default/files/khalifa-university-of-science-and-technology_592560e19988f300e2320ee2_medium.jpg</t>
        </is>
      </c>
      <c r="I203" t="inlineStr">
        <is>
          <t>/universities/khalifa-university</t>
        </is>
      </c>
      <c r="J203" t="inlineStr">
        <is>
          <t>3996026</t>
        </is>
      </c>
      <c r="K203" t="inlineStr">
        <is>
          <t>295657</t>
        </is>
      </c>
      <c r="L203" t="inlineStr">
        <is>
          <t>22873</t>
        </is>
      </c>
      <c r="M203" t="n">
        <v>1</v>
      </c>
      <c r="N203" t="inlineStr">
        <is>
          <t>202</t>
        </is>
      </c>
      <c r="O203" t="inlineStr"/>
      <c r="P203" t="b">
        <v>0</v>
      </c>
      <c r="Q203" t="b">
        <v>0</v>
      </c>
      <c r="R203" t="n">
        <v>0</v>
      </c>
      <c r="S203" t="inlineStr">
        <is>
          <t>393</t>
        </is>
      </c>
      <c r="T203" t="n">
        <v>22.7</v>
      </c>
      <c r="U203" t="inlineStr">
        <is>
          <t>199</t>
        </is>
      </c>
      <c r="V203" t="n">
        <v>60.7</v>
      </c>
      <c r="W203" t="inlineStr">
        <is>
          <t>137</t>
        </is>
      </c>
      <c r="X203" t="n">
        <v>80</v>
      </c>
      <c r="Y203" t="inlineStr">
        <is>
          <t>437</t>
        </is>
      </c>
      <c r="Z203" t="n">
        <v>21</v>
      </c>
      <c r="AA203" t="inlineStr">
        <is>
          <t>701+</t>
        </is>
      </c>
      <c r="AB203" t="n">
        <v>9.300000000000001</v>
      </c>
      <c r="AC203" t="inlineStr">
        <is>
          <t>174</t>
        </is>
      </c>
      <c r="AD203" t="n">
        <v>78.90000000000001</v>
      </c>
      <c r="AE203" t="inlineStr">
        <is>
          <t>341</t>
        </is>
      </c>
      <c r="AF203" t="n">
        <v>78.8</v>
      </c>
      <c r="AG203" t="inlineStr">
        <is>
          <t>12</t>
        </is>
      </c>
      <c r="AH203" t="n">
        <v>100</v>
      </c>
      <c r="AI203">
        <f>263</f>
        <v/>
      </c>
      <c r="AJ203" t="n">
        <v>61.6</v>
      </c>
      <c r="AK203" t="inlineStr"/>
      <c r="AL203" t="inlineStr"/>
      <c r="AM203" t="inlineStr"/>
      <c r="AN203" t="inlineStr"/>
      <c r="AO203" t="inlineStr"/>
      <c r="AP203" t="inlineStr">
        <is>
          <t>{"Research &amp; Discovery": [{"indicator_id": "76", "indicator_name": "Academic Reputation", "rank": "393", "score": "22.7"}, {"indicator_id": "73", "indicator_name": "Citations per Faculty", "rank": "199", "score": "60.7"}], "Learning Experience": [{"indicator_id": "36", "indicator_name": "Faculty Student Ratio", "rank": "137", "score": "80"}], "Employability": [{"indicator_id": "77", "indicator_name": "Employer Reputation", "rank": "437", "score": "21"}, {"indicator_id": "3819456", "indicator_name": "Employment Outcomes", "rank": "701+", "score": "9.3"}], "Global Engagement": [{"indicator_id": "14", "indicator_name": "International Student Ratio", "rank": "174", "score": "78.9"}, {"indicator_id": "15", "indicator_name": "International Research Network", "rank": "341", "score": "78.8"}, {"indicator_id": "18", "indicator_name": "International Faculty Ratio", "rank": "12", "score": "100"}], "Sustainability": [{"indicator_id": "3897497", "indicator_name": "Sustainability Score", "rank": "=263", "score": "61.6"}]}</t>
        </is>
      </c>
      <c r="AQ2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04">
      <c r="A204" t="n">
        <v>203</v>
      </c>
      <c r="B204" t="n">
        <v>46</v>
      </c>
      <c r="C204" t="inlineStr">
        <is>
          <t>University of Minnesota Twin Cities</t>
        </is>
      </c>
      <c r="D204" t="inlineStr">
        <is>
          <t>Minneapolis, United States</t>
        </is>
      </c>
      <c r="E204" t="inlineStr">
        <is>
          <t>United States</t>
        </is>
      </c>
      <c r="F204" t="inlineStr">
        <is>
          <t>Minneapolis</t>
        </is>
      </c>
      <c r="G204" t="inlineStr">
        <is>
          <t>North America</t>
        </is>
      </c>
      <c r="H204" t="inlineStr">
        <is>
          <t>https://www.topuniversities.com/sites/default/files/university-of-minnesota_408_medium.jpg</t>
        </is>
      </c>
      <c r="I204" t="inlineStr">
        <is>
          <t>/universities/university-minnesota-twin-cities</t>
        </is>
      </c>
      <c r="J204" t="inlineStr">
        <is>
          <t>3995770</t>
        </is>
      </c>
      <c r="K204" t="inlineStr">
        <is>
          <t>294852</t>
        </is>
      </c>
      <c r="L204" t="inlineStr">
        <is>
          <t>408</t>
        </is>
      </c>
      <c r="M204" t="n">
        <v>0</v>
      </c>
      <c r="N204">
        <f>203</f>
        <v/>
      </c>
      <c r="O204" t="inlineStr"/>
      <c r="P204" t="b">
        <v>0</v>
      </c>
      <c r="Q204" t="b">
        <v>0</v>
      </c>
      <c r="R204" t="n">
        <v>0</v>
      </c>
      <c r="S204" t="inlineStr">
        <is>
          <t>137</t>
        </is>
      </c>
      <c r="T204" t="n">
        <v>56.8</v>
      </c>
      <c r="U204" t="inlineStr">
        <is>
          <t>327</t>
        </is>
      </c>
      <c r="V204" t="n">
        <v>41.9</v>
      </c>
      <c r="W204" t="inlineStr">
        <is>
          <t>486</t>
        </is>
      </c>
      <c r="X204" t="n">
        <v>32.4</v>
      </c>
      <c r="Y204" t="inlineStr">
        <is>
          <t>284</t>
        </is>
      </c>
      <c r="Z204" t="n">
        <v>33.1</v>
      </c>
      <c r="AA204" t="inlineStr">
        <is>
          <t>241</t>
        </is>
      </c>
      <c r="AB204" t="n">
        <v>52.5</v>
      </c>
      <c r="AC204" t="inlineStr">
        <is>
          <t>701+</t>
        </is>
      </c>
      <c r="AD204" t="n">
        <v>8.699999999999999</v>
      </c>
      <c r="AE204" t="inlineStr">
        <is>
          <t>145</t>
        </is>
      </c>
      <c r="AF204" t="n">
        <v>91.7</v>
      </c>
      <c r="AG204" t="inlineStr">
        <is>
          <t>701+</t>
        </is>
      </c>
      <c r="AH204" t="n">
        <v>7.7</v>
      </c>
      <c r="AI204">
        <f>37</f>
        <v/>
      </c>
      <c r="AJ204" t="n">
        <v>96.5</v>
      </c>
      <c r="AK204" t="inlineStr"/>
      <c r="AL204" t="inlineStr"/>
      <c r="AM204" t="inlineStr"/>
      <c r="AN204" t="inlineStr"/>
      <c r="AO204" t="inlineStr"/>
      <c r="AP204" t="inlineStr">
        <is>
          <t>{"Research &amp; Discovery": [{"indicator_id": "76", "indicator_name": "Academic Reputation", "rank": "137", "score": "56.8"}, {"indicator_id": "73", "indicator_name": "Citations per Faculty", "rank": "327", "score": "41.9"}], "Learning Experience": [{"indicator_id": "36", "indicator_name": "Faculty Student Ratio", "rank": "486", "score": "32.4"}], "Employability": [{"indicator_id": "77", "indicator_name": "Employer Reputation", "rank": "284", "score": "33.1"}, {"indicator_id": "3819456", "indicator_name": "Employment Outcomes", "rank": "241", "score": "52.5"}], "Global Engagement": [{"indicator_id": "14", "indicator_name": "International Student Ratio", "rank": "701+", "score": "8.7"}, {"indicator_id": "15", "indicator_name": "International Research Network", "rank": "145", "score": "91.7"}, {"indicator_id": "18", "indicator_name": "International Faculty Ratio", "rank": "701+", "score": "7.7"}], "Sustainability": [{"indicator_id": "3897497", "indicator_name": "Sustainability Score", "rank": "=37", "score": "96.5"}]}</t>
        </is>
      </c>
      <c r="AQ2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05">
      <c r="A205" t="n">
        <v>204</v>
      </c>
      <c r="B205" t="n">
        <v>46</v>
      </c>
      <c r="C205" t="inlineStr">
        <is>
          <t>Université catholique de Louvain (UCLouvain)</t>
        </is>
      </c>
      <c r="D205" t="inlineStr">
        <is>
          <t>Louvain-la-Neuve, Belgium</t>
        </is>
      </c>
      <c r="E205" t="inlineStr">
        <is>
          <t>Belgium</t>
        </is>
      </c>
      <c r="F205" t="inlineStr">
        <is>
          <t>Louvain-la-Neuve</t>
        </is>
      </c>
      <c r="G205" t="inlineStr">
        <is>
          <t>Europe</t>
        </is>
      </c>
      <c r="H205" t="inlineStr">
        <is>
          <t>https://www.topuniversities.com/sites/default/files/universit-catholique-de-louvain-uclouvain_592560cf2aeae70239af4aed_medium.jpg</t>
        </is>
      </c>
      <c r="I205" t="inlineStr">
        <is>
          <t>/universities/universite-catholique-de-louvain-uclouvain</t>
        </is>
      </c>
      <c r="J205" t="inlineStr">
        <is>
          <t>3995801</t>
        </is>
      </c>
      <c r="K205" t="inlineStr">
        <is>
          <t>294550</t>
        </is>
      </c>
      <c r="L205" t="inlineStr">
        <is>
          <t>106</t>
        </is>
      </c>
      <c r="M205" t="n">
        <v>0</v>
      </c>
      <c r="N205">
        <f>203</f>
        <v/>
      </c>
      <c r="O205" t="inlineStr"/>
      <c r="P205" t="b">
        <v>0</v>
      </c>
      <c r="Q205" t="b">
        <v>0</v>
      </c>
      <c r="R205" t="n">
        <v>0</v>
      </c>
      <c r="S205" t="inlineStr">
        <is>
          <t>168</t>
        </is>
      </c>
      <c r="T205" t="n">
        <v>48.4</v>
      </c>
      <c r="U205" t="inlineStr">
        <is>
          <t>230</t>
        </is>
      </c>
      <c r="V205" t="n">
        <v>55</v>
      </c>
      <c r="W205" t="inlineStr">
        <is>
          <t>701+</t>
        </is>
      </c>
      <c r="X205" t="n">
        <v>4.6</v>
      </c>
      <c r="Y205" t="inlineStr">
        <is>
          <t>367</t>
        </is>
      </c>
      <c r="Z205" t="n">
        <v>25.9</v>
      </c>
      <c r="AA205" t="inlineStr">
        <is>
          <t>135</t>
        </is>
      </c>
      <c r="AB205" t="n">
        <v>76.40000000000001</v>
      </c>
      <c r="AC205" t="inlineStr">
        <is>
          <t>306</t>
        </is>
      </c>
      <c r="AD205" t="n">
        <v>47.6</v>
      </c>
      <c r="AE205" t="inlineStr">
        <is>
          <t>169</t>
        </is>
      </c>
      <c r="AF205" t="n">
        <v>89.90000000000001</v>
      </c>
      <c r="AG205" t="inlineStr">
        <is>
          <t>186</t>
        </is>
      </c>
      <c r="AH205" t="n">
        <v>91</v>
      </c>
      <c r="AI205">
        <f>471</f>
        <v/>
      </c>
      <c r="AJ205" t="n">
        <v>27.1</v>
      </c>
      <c r="AK205" t="inlineStr"/>
      <c r="AL205" t="inlineStr"/>
      <c r="AM205" t="inlineStr"/>
      <c r="AN205" t="inlineStr"/>
      <c r="AO205" t="inlineStr"/>
      <c r="AP205" t="inlineStr">
        <is>
          <t>{"Research &amp; Discovery": [{"indicator_id": "76", "indicator_name": "Academic Reputation", "rank": "168", "score": "48.4"}, {"indicator_id": "73", "indicator_name": "Citations per Faculty", "rank": "230", "score": "55"}], "Learning Experience": [{"indicator_id": "36", "indicator_name": "Faculty Student Ratio", "rank": "701+", "score": "4.6"}], "Employability": [{"indicator_id": "77", "indicator_name": "Employer Reputation", "rank": "367", "score": "25.9"}, {"indicator_id": "3819456", "indicator_name": "Employment Outcomes", "rank": "135", "score": "76.4"}], "Global Engagement": [{"indicator_id": "14", "indicator_name": "International Student Ratio", "rank": "306", "score": "47.6"}, {"indicator_id": "15", "indicator_name": "International Research Network", "rank": "169", "score": "89.9"}, {"indicator_id": "18", "indicator_name": "International Faculty Ratio", "rank": "186", "score": "91"}], "Sustainability": [{"indicator_id": "3897497", "indicator_name": "Sustainability Score", "rank": "=471", "score": "27.1"}]}</t>
        </is>
      </c>
      <c r="AQ2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06">
      <c r="A206" t="n">
        <v>205</v>
      </c>
      <c r="B206" t="n">
        <v>45.8</v>
      </c>
      <c r="C206" t="inlineStr"/>
      <c r="D206" t="inlineStr"/>
      <c r="E206" t="inlineStr"/>
      <c r="F206" t="inlineStr"/>
      <c r="G206" t="inlineStr"/>
      <c r="H206" t="inlineStr"/>
      <c r="I206" t="inlineStr"/>
      <c r="J206" t="inlineStr">
        <is>
          <t>3996364</t>
        </is>
      </c>
      <c r="K206" t="inlineStr"/>
      <c r="L206" t="inlineStr"/>
      <c r="M206" t="n">
        <v>0</v>
      </c>
      <c r="N206" t="inlineStr">
        <is>
          <t>205</t>
        </is>
      </c>
      <c r="O206" t="inlineStr"/>
      <c r="P206" t="b">
        <v>0</v>
      </c>
      <c r="Q206" t="b">
        <v>0</v>
      </c>
      <c r="R206" t="n">
        <v>0</v>
      </c>
      <c r="S206" t="inlineStr">
        <is>
          <t>601+</t>
        </is>
      </c>
      <c r="T206" t="n">
        <v>8.9</v>
      </c>
      <c r="U206" t="inlineStr">
        <is>
          <t>186</t>
        </is>
      </c>
      <c r="V206" t="n">
        <v>62.6</v>
      </c>
      <c r="W206" t="inlineStr">
        <is>
          <t>38</t>
        </is>
      </c>
      <c r="X206" t="n">
        <v>99</v>
      </c>
      <c r="Y206" t="inlineStr">
        <is>
          <t>138</t>
        </is>
      </c>
      <c r="Z206" t="n">
        <v>58.5</v>
      </c>
      <c r="AA206" t="inlineStr">
        <is>
          <t>207</t>
        </is>
      </c>
      <c r="AB206" t="n">
        <v>59.5</v>
      </c>
      <c r="AC206" t="inlineStr">
        <is>
          <t>84</t>
        </is>
      </c>
      <c r="AD206" t="n">
        <v>96.5</v>
      </c>
      <c r="AE206" t="inlineStr">
        <is>
          <t>701+</t>
        </is>
      </c>
      <c r="AF206" t="n">
        <v>37.3</v>
      </c>
      <c r="AG206" t="inlineStr">
        <is>
          <t>404</t>
        </is>
      </c>
      <c r="AH206" t="n">
        <v>43.5</v>
      </c>
      <c r="AI206">
        <f>650</f>
        <v/>
      </c>
      <c r="AJ206" t="n">
        <v>10.8</v>
      </c>
      <c r="AK206" t="inlineStr"/>
      <c r="AL206" t="inlineStr"/>
      <c r="AM206" t="inlineStr"/>
      <c r="AN206" t="inlineStr"/>
      <c r="AO206" t="inlineStr"/>
      <c r="AP206" t="inlineStr">
        <is>
          <t>{"Research &amp; Discovery": [{"indicator_id": "76", "indicator_name": "Academic Reputation", "rank": "601+", "score": "8.9"}, {"indicator_id": "73", "indicator_name": "Citations per Faculty", "rank": "186", "score": "62.6"}], "Learning Experience": [{"indicator_id": "36", "indicator_name": "Faculty Student Ratio", "rank": "38", "score": "99"}], "Employability": [{"indicator_id": "77", "indicator_name": "Employer Reputation", "rank": "138", "score": "58.5"}, {"indicator_id": "3819456", "indicator_name": "Employment Outcomes", "rank": "207", "score": "59.5"}], "Global Engagement": [{"indicator_id": "14", "indicator_name": "International Student Ratio", "rank": "84", "score": "96.5"}, {"indicator_id": "15", "indicator_name": "International Research Network", "rank": "701+", "score": "37.3"}, {"indicator_id": "18", "indicator_name": "International Faculty Ratio", "rank": "404", "score": "43.5"}], "Sustainability": [{"indicator_id": "3897497", "indicator_name": "Sustainability Score", "rank": "=650", "score": "10.8"}]}</t>
        </is>
      </c>
      <c r="AQ2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07">
      <c r="A207" t="n">
        <v>206</v>
      </c>
      <c r="B207" t="n">
        <v>45.7</v>
      </c>
      <c r="C207" t="inlineStr">
        <is>
          <t>Queen's University Belfast</t>
        </is>
      </c>
      <c r="D207" t="inlineStr">
        <is>
          <t>Belfast, United Kingdom</t>
        </is>
      </c>
      <c r="E207" t="inlineStr">
        <is>
          <t>United Kingdom</t>
        </is>
      </c>
      <c r="F207" t="inlineStr">
        <is>
          <t>Belfast</t>
        </is>
      </c>
      <c r="G207" t="inlineStr">
        <is>
          <t>Europe</t>
        </is>
      </c>
      <c r="H207" t="inlineStr">
        <is>
          <t>https://www.topuniversities.com/sites/default/files/queens-university-belfast_592560cf2aeae70239af4c86_medium.jpg</t>
        </is>
      </c>
      <c r="I207" t="inlineStr">
        <is>
          <t>/universities/queens-university-belfast</t>
        </is>
      </c>
      <c r="J207" t="inlineStr">
        <is>
          <t>3995882</t>
        </is>
      </c>
      <c r="K207" t="inlineStr">
        <is>
          <t>297461</t>
        </is>
      </c>
      <c r="L207" t="inlineStr">
        <is>
          <t>514</t>
        </is>
      </c>
      <c r="M207" t="n">
        <v>1</v>
      </c>
      <c r="N207">
        <f>206</f>
        <v/>
      </c>
      <c r="O207" t="inlineStr"/>
      <c r="P207" t="b">
        <v>0</v>
      </c>
      <c r="Q207" t="b">
        <v>0</v>
      </c>
      <c r="R207" t="n">
        <v>0</v>
      </c>
      <c r="S207" t="inlineStr">
        <is>
          <t>249</t>
        </is>
      </c>
      <c r="T207" t="n">
        <v>35.4</v>
      </c>
      <c r="U207" t="inlineStr">
        <is>
          <t>345</t>
        </is>
      </c>
      <c r="V207" t="n">
        <v>40.6</v>
      </c>
      <c r="W207" t="inlineStr">
        <is>
          <t>543</t>
        </is>
      </c>
      <c r="X207" t="n">
        <v>28.6</v>
      </c>
      <c r="Y207" t="inlineStr">
        <is>
          <t>279</t>
        </is>
      </c>
      <c r="Z207" t="n">
        <v>33.6</v>
      </c>
      <c r="AA207" t="inlineStr">
        <is>
          <t>701+</t>
        </is>
      </c>
      <c r="AB207" t="n">
        <v>9.9</v>
      </c>
      <c r="AC207" t="inlineStr">
        <is>
          <t>67</t>
        </is>
      </c>
      <c r="AD207" t="n">
        <v>98.2</v>
      </c>
      <c r="AE207" t="inlineStr">
        <is>
          <t>124</t>
        </is>
      </c>
      <c r="AF207" t="n">
        <v>92.8</v>
      </c>
      <c r="AG207" t="inlineStr">
        <is>
          <t>74</t>
        </is>
      </c>
      <c r="AH207" t="n">
        <v>100</v>
      </c>
      <c r="AI207">
        <f>103</f>
        <v/>
      </c>
      <c r="AJ207" t="n">
        <v>88.90000000000001</v>
      </c>
      <c r="AK207" t="inlineStr"/>
      <c r="AL207" t="inlineStr"/>
      <c r="AM207" t="inlineStr"/>
      <c r="AN207" t="inlineStr"/>
      <c r="AO207" t="inlineStr"/>
      <c r="AP207" t="inlineStr">
        <is>
          <t>{"Research &amp; Discovery": [{"indicator_id": "76", "indicator_name": "Academic Reputation", "rank": "249", "score": "35.4"}, {"indicator_id": "73", "indicator_name": "Citations per Faculty", "rank": "345", "score": "40.6"}], "Learning Experience": [{"indicator_id": "36", "indicator_name": "Faculty Student Ratio", "rank": "543", "score": "28.6"}], "Employability": [{"indicator_id": "77", "indicator_name": "Employer Reputation", "rank": "279", "score": "33.6"}, {"indicator_id": "3819456", "indicator_name": "Employment Outcomes", "rank": "701+", "score": "9.9"}], "Global Engagement": [{"indicator_id": "14", "indicator_name": "International Student Ratio", "rank": "67", "score": "98.2"}, {"indicator_id": "15", "indicator_name": "International Research Network", "rank": "124", "score": "92.8"}, {"indicator_id": "18", "indicator_name": "International Faculty Ratio", "rank": "74", "score": "100"}], "Sustainability": [{"indicator_id": "3897497", "indicator_name": "Sustainability Score", "rank": "=103", "score": "88.9"}]}</t>
        </is>
      </c>
      <c r="AQ2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08">
      <c r="A208" t="n">
        <v>207</v>
      </c>
      <c r="B208" t="n">
        <v>45.7</v>
      </c>
      <c r="C208" t="inlineStr">
        <is>
          <t>Universitas Indonesia</t>
        </is>
      </c>
      <c r="D208" t="inlineStr">
        <is>
          <t>Depok, Indonesia</t>
        </is>
      </c>
      <c r="E208" t="inlineStr">
        <is>
          <t>Indonesia</t>
        </is>
      </c>
      <c r="F208" t="inlineStr">
        <is>
          <t>Depok</t>
        </is>
      </c>
      <c r="G208" t="inlineStr">
        <is>
          <t>Asia</t>
        </is>
      </c>
      <c r="H208" t="inlineStr">
        <is>
          <t>https://www.topuniversities.com/sites/default/files/universitas-indonesia_290_medium.jpg</t>
        </is>
      </c>
      <c r="I208" t="inlineStr">
        <is>
          <t>/universities/universitas-indonesia</t>
        </is>
      </c>
      <c r="J208" t="inlineStr">
        <is>
          <t>3995781</t>
        </is>
      </c>
      <c r="K208" t="inlineStr">
        <is>
          <t>294233</t>
        </is>
      </c>
      <c r="L208" t="inlineStr">
        <is>
          <t>290</t>
        </is>
      </c>
      <c r="M208" t="n">
        <v>0</v>
      </c>
      <c r="N208">
        <f>206</f>
        <v/>
      </c>
      <c r="O208" t="inlineStr"/>
      <c r="P208" t="b">
        <v>0</v>
      </c>
      <c r="Q208" t="b">
        <v>0</v>
      </c>
      <c r="R208" t="n">
        <v>0</v>
      </c>
      <c r="S208" t="inlineStr">
        <is>
          <t>148</t>
        </is>
      </c>
      <c r="T208" t="n">
        <v>53.8</v>
      </c>
      <c r="U208" t="inlineStr">
        <is>
          <t>701+</t>
        </is>
      </c>
      <c r="V208" t="n">
        <v>2.1</v>
      </c>
      <c r="W208" t="inlineStr">
        <is>
          <t>268</t>
        </is>
      </c>
      <c r="X208" t="n">
        <v>55.7</v>
      </c>
      <c r="Y208" t="inlineStr">
        <is>
          <t>79</t>
        </is>
      </c>
      <c r="Z208" t="n">
        <v>79.2</v>
      </c>
      <c r="AA208" t="inlineStr">
        <is>
          <t>131</t>
        </is>
      </c>
      <c r="AB208" t="n">
        <v>77.3</v>
      </c>
      <c r="AC208" t="inlineStr">
        <is>
          <t>701+</t>
        </is>
      </c>
      <c r="AD208" t="n">
        <v>7.1</v>
      </c>
      <c r="AE208" t="inlineStr">
        <is>
          <t>701+</t>
        </is>
      </c>
      <c r="AF208" t="n">
        <v>37.2</v>
      </c>
      <c r="AG208" t="inlineStr">
        <is>
          <t>202</t>
        </is>
      </c>
      <c r="AH208" t="n">
        <v>88.3</v>
      </c>
      <c r="AI208">
        <f>424</f>
        <v/>
      </c>
      <c r="AJ208" t="n">
        <v>32.7</v>
      </c>
      <c r="AK208" t="inlineStr"/>
      <c r="AL208" t="inlineStr"/>
      <c r="AM208" t="inlineStr"/>
      <c r="AN208" t="inlineStr"/>
      <c r="AO208" t="inlineStr"/>
      <c r="AP208" t="inlineStr">
        <is>
          <t>{"Research &amp; Discovery": [{"indicator_id": "76", "indicator_name": "Academic Reputation", "rank": "148", "score": "53.8"}, {"indicator_id": "73", "indicator_name": "Citations per Faculty", "rank": "701+", "score": "2.1"}], "Learning Experience": [{"indicator_id": "36", "indicator_name": "Faculty Student Ratio", "rank": "268", "score": "55.7"}], "Employability": [{"indicator_id": "77", "indicator_name": "Employer Reputation", "rank": "79", "score": "79.2"}, {"indicator_id": "3819456", "indicator_name": "Employment Outcomes", "rank": "131", "score": "77.3"}], "Global Engagement": [{"indicator_id": "14", "indicator_name": "International Student Ratio", "rank": "701+", "score": "7.1"}, {"indicator_id": "15", "indicator_name": "International Research Network", "rank": "701+", "score": "37.2"}, {"indicator_id": "18", "indicator_name": "International Faculty Ratio", "rank": "202", "score": "88.3"}], "Sustainability": [{"indicator_id": "3897497", "indicator_name": "Sustainability Score", "rank": "=424", "score": "32.7"}]}</t>
        </is>
      </c>
      <c r="AQ2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09">
      <c r="A209" t="n">
        <v>208</v>
      </c>
      <c r="B209" t="n">
        <v>45.6</v>
      </c>
      <c r="C209" t="inlineStr">
        <is>
          <t>The Ohio State University</t>
        </is>
      </c>
      <c r="D209" t="inlineStr">
        <is>
          <t>Columbus, United States</t>
        </is>
      </c>
      <c r="E209" t="inlineStr">
        <is>
          <t>United States</t>
        </is>
      </c>
      <c r="F209" t="inlineStr">
        <is>
          <t>Columbus</t>
        </is>
      </c>
      <c r="G209" t="inlineStr">
        <is>
          <t>North America</t>
        </is>
      </c>
      <c r="H209" t="inlineStr">
        <is>
          <t>https://www.topuniversities.com/sites/default/files/the-ohio-state-university_465_medium.jpg</t>
        </is>
      </c>
      <c r="I209" t="inlineStr">
        <is>
          <t>/universities/ohio-state-university</t>
        </is>
      </c>
      <c r="J209" t="inlineStr">
        <is>
          <t>3995763</t>
        </is>
      </c>
      <c r="K209" t="inlineStr">
        <is>
          <t>294741</t>
        </is>
      </c>
      <c r="L209" t="inlineStr">
        <is>
          <t>465</t>
        </is>
      </c>
      <c r="M209" t="n">
        <v>0</v>
      </c>
      <c r="N209" t="inlineStr">
        <is>
          <t>208</t>
        </is>
      </c>
      <c r="O209" t="inlineStr"/>
      <c r="P209" t="b">
        <v>0</v>
      </c>
      <c r="Q209" t="b">
        <v>0</v>
      </c>
      <c r="R209" t="n">
        <v>0</v>
      </c>
      <c r="S209" t="inlineStr">
        <is>
          <t>130</t>
        </is>
      </c>
      <c r="T209" t="n">
        <v>58.6</v>
      </c>
      <c r="U209" t="inlineStr">
        <is>
          <t>423</t>
        </is>
      </c>
      <c r="V209" t="n">
        <v>31.2</v>
      </c>
      <c r="W209" t="inlineStr">
        <is>
          <t>392</t>
        </is>
      </c>
      <c r="X209" t="n">
        <v>39.5</v>
      </c>
      <c r="Y209" t="inlineStr">
        <is>
          <t>176</t>
        </is>
      </c>
      <c r="Z209" t="n">
        <v>50.4</v>
      </c>
      <c r="AA209" t="inlineStr">
        <is>
          <t>281</t>
        </is>
      </c>
      <c r="AB209" t="n">
        <v>45.3</v>
      </c>
      <c r="AC209" t="inlineStr">
        <is>
          <t>701+</t>
        </is>
      </c>
      <c r="AD209" t="n">
        <v>10.6</v>
      </c>
      <c r="AE209" t="inlineStr">
        <is>
          <t>87</t>
        </is>
      </c>
      <c r="AF209" t="n">
        <v>94.59999999999999</v>
      </c>
      <c r="AG209" t="inlineStr">
        <is>
          <t>696</t>
        </is>
      </c>
      <c r="AH209" t="n">
        <v>13.4</v>
      </c>
      <c r="AI209">
        <f>315</f>
        <v/>
      </c>
      <c r="AJ209" t="n">
        <v>50.8</v>
      </c>
      <c r="AK209" t="inlineStr"/>
      <c r="AL209" t="inlineStr"/>
      <c r="AM209" t="inlineStr"/>
      <c r="AN209" t="inlineStr"/>
      <c r="AO209" t="inlineStr"/>
      <c r="AP209" t="inlineStr">
        <is>
          <t>{"Research &amp; Discovery": [{"indicator_id": "76", "indicator_name": "Academic Reputation", "rank": "130", "score": "58.6"}, {"indicator_id": "73", "indicator_name": "Citations per Faculty", "rank": "423", "score": "31.2"}], "Learning Experience": [{"indicator_id": "36", "indicator_name": "Faculty Student Ratio", "rank": "392", "score": "39.5"}], "Employability": [{"indicator_id": "77", "indicator_name": "Employer Reputation", "rank": "176", "score": "50.4"}, {"indicator_id": "3819456", "indicator_name": "Employment Outcomes", "rank": "281", "score": "45.3"}], "Global Engagement": [{"indicator_id": "14", "indicator_name": "International Student Ratio", "rank": "701+", "score": "10.6"}, {"indicator_id": "15", "indicator_name": "International Research Network", "rank": "87", "score": "94.6"}, {"indicator_id": "18", "indicator_name": "International Faculty Ratio", "rank": "696", "score": "13.4"}], "Sustainability": [{"indicator_id": "3897497", "indicator_name": "Sustainability Score", "rank": "=315", "score": "50.8"}]}</t>
        </is>
      </c>
      <c r="AQ2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10">
      <c r="A210" t="n">
        <v>209</v>
      </c>
      <c r="B210" t="n">
        <v>45.2</v>
      </c>
      <c r="C210" t="inlineStr">
        <is>
          <t>Tel Aviv University</t>
        </is>
      </c>
      <c r="D210" t="inlineStr">
        <is>
          <t>Tel Aviv, Israel</t>
        </is>
      </c>
      <c r="E210" t="inlineStr">
        <is>
          <t>Israel</t>
        </is>
      </c>
      <c r="F210" t="inlineStr">
        <is>
          <t>Tel Aviv</t>
        </is>
      </c>
      <c r="G210" t="inlineStr">
        <is>
          <t>Asia</t>
        </is>
      </c>
      <c r="H210" t="inlineStr">
        <is>
          <t>https://www.topuniversities.com/sites/default/files/tel-aviv-university_592560cf2aeae70239af4cde_medium.jpg</t>
        </is>
      </c>
      <c r="I210" t="inlineStr">
        <is>
          <t>/universities/tel-aviv-university</t>
        </is>
      </c>
      <c r="J210" t="inlineStr">
        <is>
          <t>3995908</t>
        </is>
      </c>
      <c r="K210" t="inlineStr">
        <is>
          <t>297260</t>
        </is>
      </c>
      <c r="L210" t="inlineStr">
        <is>
          <t>601</t>
        </is>
      </c>
      <c r="M210" t="n">
        <v>0</v>
      </c>
      <c r="N210" t="inlineStr">
        <is>
          <t>209</t>
        </is>
      </c>
      <c r="O210" t="inlineStr"/>
      <c r="P210" t="b">
        <v>0</v>
      </c>
      <c r="Q210" t="b">
        <v>0</v>
      </c>
      <c r="R210" t="n">
        <v>0</v>
      </c>
      <c r="S210" t="inlineStr">
        <is>
          <t>275</t>
        </is>
      </c>
      <c r="T210" t="n">
        <v>32</v>
      </c>
      <c r="U210" t="inlineStr">
        <is>
          <t>20</t>
        </is>
      </c>
      <c r="V210" t="n">
        <v>99.40000000000001</v>
      </c>
      <c r="W210" t="inlineStr">
        <is>
          <t>701+</t>
        </is>
      </c>
      <c r="X210" t="n">
        <v>4.2</v>
      </c>
      <c r="Y210" t="inlineStr">
        <is>
          <t>474</t>
        </is>
      </c>
      <c r="Z210" t="n">
        <v>18.6</v>
      </c>
      <c r="AA210" t="inlineStr">
        <is>
          <t>85</t>
        </is>
      </c>
      <c r="AB210" t="n">
        <v>88.40000000000001</v>
      </c>
      <c r="AC210" t="inlineStr">
        <is>
          <t>701+</t>
        </is>
      </c>
      <c r="AD210" t="n">
        <v>7</v>
      </c>
      <c r="AE210" t="inlineStr">
        <is>
          <t>362</t>
        </is>
      </c>
      <c r="AF210" t="n">
        <v>77.90000000000001</v>
      </c>
      <c r="AG210" t="inlineStr">
        <is>
          <t>419</t>
        </is>
      </c>
      <c r="AH210" t="n">
        <v>39.7</v>
      </c>
      <c r="AI210">
        <f>334</f>
        <v/>
      </c>
      <c r="AJ210" t="n">
        <v>46.2</v>
      </c>
      <c r="AK210" t="inlineStr"/>
      <c r="AL210" t="inlineStr"/>
      <c r="AM210" t="inlineStr"/>
      <c r="AN210" t="inlineStr"/>
      <c r="AO210" t="inlineStr"/>
      <c r="AP210" t="inlineStr">
        <is>
          <t>{"Research &amp; Discovery": [{"indicator_id": "76", "indicator_name": "Academic Reputation", "rank": "275", "score": "32"}, {"indicator_id": "73", "indicator_name": "Citations per Faculty", "rank": "20", "score": "99.4"}], "Learning Experience": [{"indicator_id": "36", "indicator_name": "Faculty Student Ratio", "rank": "701+", "score": "4.2"}], "Employability": [{"indicator_id": "77", "indicator_name": "Employer Reputation", "rank": "474", "score": "18.6"}, {"indicator_id": "3819456", "indicator_name": "Employment Outcomes", "rank": "85", "score": "88.4"}], "Global Engagement": [{"indicator_id": "14", "indicator_name": "International Student Ratio", "rank": "701+", "score": "7"}, {"indicator_id": "15", "indicator_name": "International Research Network", "rank": "362", "score": "77.9"}, {"indicator_id": "18", "indicator_name": "International Faculty Ratio", "rank": "419", "score": "39.7"}], "Sustainability": [{"indicator_id": "3897497", "indicator_name": "Sustainability Score", "rank": "=334", "score": "46.2"}]}</t>
        </is>
      </c>
      <c r="AQ2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11">
      <c r="A211" t="n">
        <v>210</v>
      </c>
      <c r="B211" t="n">
        <v>45.1</v>
      </c>
      <c r="C211" t="inlineStr">
        <is>
          <t>National Tsing Hua University - NTHU</t>
        </is>
      </c>
      <c r="D211" t="inlineStr">
        <is>
          <t>Hsinchu City, Taiwan</t>
        </is>
      </c>
      <c r="E211" t="inlineStr">
        <is>
          <t>Taiwan</t>
        </is>
      </c>
      <c r="F211" t="inlineStr">
        <is>
          <t>Hsinchu City</t>
        </is>
      </c>
      <c r="G211" t="inlineStr">
        <is>
          <t>Asia</t>
        </is>
      </c>
      <c r="H211" t="inlineStr">
        <is>
          <t>https://www.topuniversities.com/sites/default/files/national-tsing-hua-university_442_medium.jpg</t>
        </is>
      </c>
      <c r="I211" t="inlineStr">
        <is>
          <t>/universities/national-tsing-hua-university-nthu</t>
        </is>
      </c>
      <c r="J211" t="inlineStr">
        <is>
          <t>3995776</t>
        </is>
      </c>
      <c r="K211" t="inlineStr">
        <is>
          <t>294800</t>
        </is>
      </c>
      <c r="L211" t="inlineStr">
        <is>
          <t>442</t>
        </is>
      </c>
      <c r="M211" t="n">
        <v>1</v>
      </c>
      <c r="N211" t="inlineStr">
        <is>
          <t>210</t>
        </is>
      </c>
      <c r="O211" t="inlineStr"/>
      <c r="P211" t="b">
        <v>0</v>
      </c>
      <c r="Q211" t="b">
        <v>0</v>
      </c>
      <c r="R211" t="n">
        <v>0</v>
      </c>
      <c r="S211" t="inlineStr">
        <is>
          <t>143</t>
        </is>
      </c>
      <c r="T211" t="n">
        <v>54.8</v>
      </c>
      <c r="U211" t="inlineStr">
        <is>
          <t>268</t>
        </is>
      </c>
      <c r="V211" t="n">
        <v>49.6</v>
      </c>
      <c r="W211" t="inlineStr">
        <is>
          <t>549</t>
        </is>
      </c>
      <c r="X211" t="n">
        <v>28</v>
      </c>
      <c r="Y211" t="inlineStr">
        <is>
          <t>99</t>
        </is>
      </c>
      <c r="Z211" t="n">
        <v>71.2</v>
      </c>
      <c r="AA211" t="inlineStr">
        <is>
          <t>629</t>
        </is>
      </c>
      <c r="AB211" t="n">
        <v>16.3</v>
      </c>
      <c r="AC211" t="inlineStr">
        <is>
          <t>695</t>
        </is>
      </c>
      <c r="AD211" t="n">
        <v>11.1</v>
      </c>
      <c r="AE211" t="inlineStr">
        <is>
          <t>701+</t>
        </is>
      </c>
      <c r="AF211" t="n">
        <v>45</v>
      </c>
      <c r="AG211" t="inlineStr">
        <is>
          <t>701+</t>
        </is>
      </c>
      <c r="AH211" t="n">
        <v>9.5</v>
      </c>
      <c r="AI211">
        <f>428</f>
        <v/>
      </c>
      <c r="AJ211" t="n">
        <v>32.1</v>
      </c>
      <c r="AK211" t="inlineStr"/>
      <c r="AL211" t="inlineStr"/>
      <c r="AM211" t="inlineStr"/>
      <c r="AN211" t="inlineStr"/>
      <c r="AO211" t="inlineStr"/>
      <c r="AP211" t="inlineStr">
        <is>
          <t>{"Research &amp; Discovery": [{"indicator_id": "76", "indicator_name": "Academic Reputation", "rank": "143", "score": "54.8"}, {"indicator_id": "73", "indicator_name": "Citations per Faculty", "rank": "268", "score": "49.6"}], "Learning Experience": [{"indicator_id": "36", "indicator_name": "Faculty Student Ratio", "rank": "549", "score": "28"}], "Employability": [{"indicator_id": "77", "indicator_name": "Employer Reputation", "rank": "99", "score": "71.2"}, {"indicator_id": "3819456", "indicator_name": "Employment Outcomes", "rank": "629", "score": "16.3"}], "Global Engagement": [{"indicator_id": "14", "indicator_name": "International Student Ratio", "rank": "695", "score": "11.1"}, {"indicator_id": "15", "indicator_name": "International Research Network", "rank": "701+", "score": "45"}, {"indicator_id": "18", "indicator_name": "International Faculty Ratio", "rank": "701+", "score": "9.5"}], "Sustainability": [{"indicator_id": "3897497", "indicator_name": "Sustainability Score", "rank": "=428", "score": "32.1"}]}</t>
        </is>
      </c>
      <c r="AQ2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12">
      <c r="A212" t="n">
        <v>211</v>
      </c>
      <c r="B212" t="n">
        <v>45</v>
      </c>
      <c r="C212" t="inlineStr">
        <is>
          <t>Indian Institute of Science</t>
        </is>
      </c>
      <c r="D212" t="inlineStr">
        <is>
          <t>Bangalore, India</t>
        </is>
      </c>
      <c r="E212" t="inlineStr">
        <is>
          <t>India</t>
        </is>
      </c>
      <c r="F212" t="inlineStr">
        <is>
          <t>Bangalore</t>
        </is>
      </c>
      <c r="G212" t="inlineStr">
        <is>
          <t>Asia</t>
        </is>
      </c>
      <c r="H212" t="inlineStr">
        <is>
          <t>https://www.topuniversities.com/sites/default/files/indian-institute-of-science-iisc-bangalore_22878_medium.jpg</t>
        </is>
      </c>
      <c r="I212" t="inlineStr">
        <is>
          <t>/universities/indian-institute-science</t>
        </is>
      </c>
      <c r="J212" t="inlineStr">
        <is>
          <t>3995814</t>
        </is>
      </c>
      <c r="K212" t="inlineStr">
        <is>
          <t>295536</t>
        </is>
      </c>
      <c r="L212" t="inlineStr">
        <is>
          <t>22878</t>
        </is>
      </c>
      <c r="M212" t="n">
        <v>0</v>
      </c>
      <c r="N212" t="inlineStr">
        <is>
          <t>211</t>
        </is>
      </c>
      <c r="O212" t="inlineStr"/>
      <c r="P212" t="b">
        <v>0</v>
      </c>
      <c r="Q212" t="b">
        <v>0</v>
      </c>
      <c r="R212" t="n">
        <v>0</v>
      </c>
      <c r="S212" t="inlineStr">
        <is>
          <t>181</t>
        </is>
      </c>
      <c r="T212" t="n">
        <v>45.7</v>
      </c>
      <c r="U212" t="inlineStr">
        <is>
          <t>11</t>
        </is>
      </c>
      <c r="V212" t="n">
        <v>99.90000000000001</v>
      </c>
      <c r="W212" t="inlineStr">
        <is>
          <t>419</t>
        </is>
      </c>
      <c r="X212" t="n">
        <v>37.9</v>
      </c>
      <c r="Y212" t="inlineStr">
        <is>
          <t>362</t>
        </is>
      </c>
      <c r="Z212" t="n">
        <v>26.3</v>
      </c>
      <c r="AA212" t="inlineStr">
        <is>
          <t>701+</t>
        </is>
      </c>
      <c r="AB212" t="n">
        <v>13.1</v>
      </c>
      <c r="AC212" t="inlineStr">
        <is>
          <t>701+</t>
        </is>
      </c>
      <c r="AD212" t="n">
        <v>1.5</v>
      </c>
      <c r="AE212" t="inlineStr">
        <is>
          <t>701+</t>
        </is>
      </c>
      <c r="AF212" t="n">
        <v>39.1</v>
      </c>
      <c r="AG212" t="inlineStr">
        <is>
          <t>701+</t>
        </is>
      </c>
      <c r="AH212" t="n">
        <v>3.7</v>
      </c>
      <c r="AI212">
        <f>500</f>
        <v/>
      </c>
      <c r="AJ212" t="n">
        <v>23.7</v>
      </c>
      <c r="AK212" t="inlineStr"/>
      <c r="AL212" t="inlineStr"/>
      <c r="AM212" t="inlineStr"/>
      <c r="AN212" t="inlineStr"/>
      <c r="AO212" t="inlineStr"/>
      <c r="AP212" t="inlineStr">
        <is>
          <t>{"Research &amp; Discovery": [{"indicator_id": "76", "indicator_name": "Academic Reputation", "rank": "181", "score": "45.7"}, {"indicator_id": "73", "indicator_name": "Citations per Faculty", "rank": "11", "score": "99.9"}], "Learning Experience": [{"indicator_id": "36", "indicator_name": "Faculty Student Ratio", "rank": "419", "score": "37.9"}], "Employability": [{"indicator_id": "77", "indicator_name": "Employer Reputation", "rank": "362", "score": "26.3"}, {"indicator_id": "3819456", "indicator_name": "Employment Outcomes", "rank": "701+", "score": "13.1"}], "Global Engagement": [{"indicator_id": "14", "indicator_name": "International Student Ratio", "rank": "701+", "score": "1.5"}, {"indicator_id": "15", "indicator_name": "International Research Network", "rank": "701+", "score": "39.1"}, {"indicator_id": "18", "indicator_name": "International Faculty Ratio", "rank": "701+", "score": "3.7"}], "Sustainability": [{"indicator_id": "3897497", "indicator_name": "Sustainability Score", "rank": "=500", "score": "23.7"}]}</t>
        </is>
      </c>
      <c r="AQ2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13">
      <c r="A213" t="n">
        <v>212</v>
      </c>
      <c r="B213" t="n">
        <v>44.8</v>
      </c>
      <c r="C213" t="inlineStr">
        <is>
          <t>Albert-Ludwigs-Universitaet Freiburg</t>
        </is>
      </c>
      <c r="D213" t="inlineStr">
        <is>
          <t>Freiburg im Breisgau, Germany</t>
        </is>
      </c>
      <c r="E213" t="inlineStr">
        <is>
          <t>Germany</t>
        </is>
      </c>
      <c r="F213" t="inlineStr">
        <is>
          <t>Freiburg im Breisgau</t>
        </is>
      </c>
      <c r="G213" t="inlineStr">
        <is>
          <t>Europe</t>
        </is>
      </c>
      <c r="H213" t="inlineStr">
        <is>
          <t>https://www.topuniversities.com/sites/default/files/240117022940pm384573UFR-Kurzform-200x200-Zeichenfl%C3%A4che-1-Zeichenfl%C3%A4che-1-90x90.jpg</t>
        </is>
      </c>
      <c r="I213" t="inlineStr">
        <is>
          <t>/universities/albert-ludwigs-universitaet-freiburg</t>
        </is>
      </c>
      <c r="J213" t="inlineStr">
        <is>
          <t>3995831</t>
        </is>
      </c>
      <c r="K213" t="inlineStr">
        <is>
          <t>294376</t>
        </is>
      </c>
      <c r="L213" t="inlineStr">
        <is>
          <t>216</t>
        </is>
      </c>
      <c r="M213" t="n">
        <v>0</v>
      </c>
      <c r="N213" t="inlineStr">
        <is>
          <t>212</t>
        </is>
      </c>
      <c r="O213" t="inlineStr"/>
      <c r="P213" t="b">
        <v>0</v>
      </c>
      <c r="Q213" t="b">
        <v>0</v>
      </c>
      <c r="R213" t="n">
        <v>0</v>
      </c>
      <c r="S213" t="inlineStr">
        <is>
          <t>198</t>
        </is>
      </c>
      <c r="T213" t="n">
        <v>43.1</v>
      </c>
      <c r="U213" t="inlineStr">
        <is>
          <t>248</t>
        </is>
      </c>
      <c r="V213" t="n">
        <v>52.2</v>
      </c>
      <c r="W213" t="inlineStr">
        <is>
          <t>597</t>
        </is>
      </c>
      <c r="X213" t="n">
        <v>24.6</v>
      </c>
      <c r="Y213" t="inlineStr">
        <is>
          <t>394</t>
        </is>
      </c>
      <c r="Z213" t="n">
        <v>24.5</v>
      </c>
      <c r="AA213" t="inlineStr">
        <is>
          <t>391</t>
        </is>
      </c>
      <c r="AB213" t="n">
        <v>32.5</v>
      </c>
      <c r="AC213" t="inlineStr">
        <is>
          <t>401</t>
        </is>
      </c>
      <c r="AD213" t="n">
        <v>33.7</v>
      </c>
      <c r="AE213" t="inlineStr">
        <is>
          <t>131</t>
        </is>
      </c>
      <c r="AF213" t="n">
        <v>92.3</v>
      </c>
      <c r="AG213" t="inlineStr">
        <is>
          <t>290</t>
        </is>
      </c>
      <c r="AH213" t="n">
        <v>67.59999999999999</v>
      </c>
      <c r="AI213">
        <f>94</f>
        <v/>
      </c>
      <c r="AJ213" t="n">
        <v>90</v>
      </c>
      <c r="AK213" t="inlineStr"/>
      <c r="AL213" t="inlineStr"/>
      <c r="AM213" t="inlineStr"/>
      <c r="AN213" t="inlineStr"/>
      <c r="AO213" t="inlineStr"/>
      <c r="AP213" t="inlineStr">
        <is>
          <t>{"Research &amp; Discovery": [{"indicator_id": "76", "indicator_name": "Academic Reputation", "rank": "198", "score": "43.1"}, {"indicator_id": "73", "indicator_name": "Citations per Faculty", "rank": "248", "score": "52.2"}], "Learning Experience": [{"indicator_id": "36", "indicator_name": "Faculty Student Ratio", "rank": "597", "score": "24.6"}], "Employability": [{"indicator_id": "77", "indicator_name": "Employer Reputation", "rank": "394", "score": "24.5"}, {"indicator_id": "3819456", "indicator_name": "Employment Outcomes", "rank": "391", "score": "32.5"}], "Global Engagement": [{"indicator_id": "14", "indicator_name": "International Student Ratio", "rank": "401", "score": "33.7"}, {"indicator_id": "15", "indicator_name": "International Research Network", "rank": "131", "score": "92.3"}, {"indicator_id": "18", "indicator_name": "International Faculty Ratio", "rank": "290", "score": "67.6"}], "Sustainability": [{"indicator_id": "3897497", "indicator_name": "Sustainability Score", "rank": "=94", "score": "90"}]}</t>
        </is>
      </c>
      <c r="AQ2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14">
      <c r="A214" t="n">
        <v>213</v>
      </c>
      <c r="B214" t="n">
        <v>44.7</v>
      </c>
      <c r="C214" t="inlineStr">
        <is>
          <t>Queensland University of Technology (QUT)</t>
        </is>
      </c>
      <c r="D214" t="inlineStr">
        <is>
          <t>Brisbane, Australia</t>
        </is>
      </c>
      <c r="E214" t="inlineStr">
        <is>
          <t>Australia</t>
        </is>
      </c>
      <c r="F214" t="inlineStr">
        <is>
          <t>Brisbane</t>
        </is>
      </c>
      <c r="G214" t="inlineStr">
        <is>
          <t>Oceania</t>
        </is>
      </c>
      <c r="H214" t="inlineStr">
        <is>
          <t>https://www.topuniversities.com/sites/default/files/queensland-university-of-technology-qut_592560cf2aeae70239af4c88_medium.jpg</t>
        </is>
      </c>
      <c r="I214" t="inlineStr">
        <is>
          <t>/universities/queensland-university-technology-qut</t>
        </is>
      </c>
      <c r="J214" t="inlineStr">
        <is>
          <t>3995847</t>
        </is>
      </c>
      <c r="K214" t="inlineStr">
        <is>
          <t>297459</t>
        </is>
      </c>
      <c r="L214" t="inlineStr">
        <is>
          <t>516</t>
        </is>
      </c>
      <c r="M214" t="n">
        <v>1</v>
      </c>
      <c r="N214" t="inlineStr">
        <is>
          <t>213</t>
        </is>
      </c>
      <c r="O214" t="inlineStr"/>
      <c r="P214" t="b">
        <v>0</v>
      </c>
      <c r="Q214" t="b">
        <v>0</v>
      </c>
      <c r="R214" t="n">
        <v>0</v>
      </c>
      <c r="S214" t="inlineStr">
        <is>
          <t>214</t>
        </is>
      </c>
      <c r="T214" t="n">
        <v>39.8</v>
      </c>
      <c r="U214" t="inlineStr">
        <is>
          <t>202</t>
        </is>
      </c>
      <c r="V214" t="n">
        <v>59.9</v>
      </c>
      <c r="W214" t="inlineStr">
        <is>
          <t>701+</t>
        </is>
      </c>
      <c r="X214" t="n">
        <v>8.1</v>
      </c>
      <c r="Y214" t="inlineStr">
        <is>
          <t>285</t>
        </is>
      </c>
      <c r="Z214" t="n">
        <v>33.1</v>
      </c>
      <c r="AA214" t="inlineStr">
        <is>
          <t>581</t>
        </is>
      </c>
      <c r="AB214" t="n">
        <v>19</v>
      </c>
      <c r="AC214" t="inlineStr">
        <is>
          <t>530</t>
        </is>
      </c>
      <c r="AD214" t="n">
        <v>20.7</v>
      </c>
      <c r="AE214" t="inlineStr">
        <is>
          <t>274</t>
        </is>
      </c>
      <c r="AF214" t="n">
        <v>83.40000000000001</v>
      </c>
      <c r="AG214" t="inlineStr">
        <is>
          <t>122</t>
        </is>
      </c>
      <c r="AH214" t="n">
        <v>97.90000000000001</v>
      </c>
      <c r="AI214" t="inlineStr">
        <is>
          <t>100</t>
        </is>
      </c>
      <c r="AJ214" t="n">
        <v>89.40000000000001</v>
      </c>
      <c r="AK214" t="inlineStr"/>
      <c r="AL214" t="inlineStr"/>
      <c r="AM214" t="inlineStr"/>
      <c r="AN214" t="inlineStr"/>
      <c r="AO214" t="inlineStr"/>
      <c r="AP214" t="inlineStr">
        <is>
          <t>{"Research &amp; Discovery": [{"indicator_id": "76", "indicator_name": "Academic Reputation", "rank": "214", "score": "39.8"}, {"indicator_id": "73", "indicator_name": "Citations per Faculty", "rank": "202", "score": "59.9"}], "Learning Experience": [{"indicator_id": "36", "indicator_name": "Faculty Student Ratio", "rank": "701+", "score": "8.1"}], "Employability": [{"indicator_id": "77", "indicator_name": "Employer Reputation", "rank": "285", "score": "33.1"}, {"indicator_id": "3819456", "indicator_name": "Employment Outcomes", "rank": "581", "score": "19"}], "Global Engagement": [{"indicator_id": "14", "indicator_name": "International Student Ratio", "rank": "530", "score": "20.7"}, {"indicator_id": "15", "indicator_name": "International Research Network", "rank": "274", "score": "83.4"}, {"indicator_id": "18", "indicator_name": "International Faculty Ratio", "rank": "122", "score": "97.9"}], "Sustainability": [{"indicator_id": "3897497", "indicator_name": "Sustainability Score", "rank": "100", "score": "89.4"}]}</t>
        </is>
      </c>
      <c r="AQ2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15">
      <c r="A215" t="n">
        <v>214</v>
      </c>
      <c r="B215" t="n">
        <v>44.4</v>
      </c>
      <c r="C215" t="inlineStr">
        <is>
          <t>University of Otago</t>
        </is>
      </c>
      <c r="D215" t="inlineStr">
        <is>
          <t>Dunedin, New Zealand</t>
        </is>
      </c>
      <c r="E215" t="inlineStr">
        <is>
          <t>New Zealand</t>
        </is>
      </c>
      <c r="F215" t="inlineStr">
        <is>
          <t>Dunedin</t>
        </is>
      </c>
      <c r="G215" t="inlineStr">
        <is>
          <t>Oceania</t>
        </is>
      </c>
      <c r="H215" t="inlineStr">
        <is>
          <t>https://www.topuniversities.com/sites/default/files/250220051447pm493728240508092847pm590994Image-09-05-2024-at-9.28%E2%80%AFAM-200x200-90x90.jpg</t>
        </is>
      </c>
      <c r="I215" t="inlineStr">
        <is>
          <t>/universities/university-otago</t>
        </is>
      </c>
      <c r="J215" t="inlineStr">
        <is>
          <t>3995820</t>
        </is>
      </c>
      <c r="K215" t="inlineStr">
        <is>
          <t>297618</t>
        </is>
      </c>
      <c r="L215" t="inlineStr">
        <is>
          <t>474</t>
        </is>
      </c>
      <c r="M215" t="n">
        <v>1</v>
      </c>
      <c r="N215" t="inlineStr">
        <is>
          <t>214</t>
        </is>
      </c>
      <c r="O215" t="inlineStr">
        <is>
          <t>6</t>
        </is>
      </c>
      <c r="P215" t="b">
        <v>0</v>
      </c>
      <c r="Q215" t="b">
        <v>0</v>
      </c>
      <c r="R215" t="n">
        <v>0</v>
      </c>
      <c r="S215" t="inlineStr">
        <is>
          <t>187</t>
        </is>
      </c>
      <c r="T215" t="n">
        <v>45</v>
      </c>
      <c r="U215" t="inlineStr">
        <is>
          <t>361</t>
        </is>
      </c>
      <c r="V215" t="n">
        <v>38.8</v>
      </c>
      <c r="W215" t="inlineStr">
        <is>
          <t>701+</t>
        </is>
      </c>
      <c r="X215" t="n">
        <v>12.8</v>
      </c>
      <c r="Y215" t="inlineStr">
        <is>
          <t>388</t>
        </is>
      </c>
      <c r="Z215" t="n">
        <v>24.6</v>
      </c>
      <c r="AA215" t="inlineStr">
        <is>
          <t>208</t>
        </is>
      </c>
      <c r="AB215" t="n">
        <v>59.1</v>
      </c>
      <c r="AC215" t="inlineStr">
        <is>
          <t>375</t>
        </is>
      </c>
      <c r="AD215" t="n">
        <v>37.6</v>
      </c>
      <c r="AE215" t="inlineStr">
        <is>
          <t>332</t>
        </is>
      </c>
      <c r="AF215" t="n">
        <v>79.5</v>
      </c>
      <c r="AG215" t="inlineStr">
        <is>
          <t>50</t>
        </is>
      </c>
      <c r="AH215" t="n">
        <v>100</v>
      </c>
      <c r="AI215" t="inlineStr">
        <is>
          <t>48</t>
        </is>
      </c>
      <c r="AJ215" t="n">
        <v>96</v>
      </c>
      <c r="AK215" t="inlineStr"/>
      <c r="AL215" t="inlineStr"/>
      <c r="AM215" t="inlineStr"/>
      <c r="AN215" t="inlineStr"/>
      <c r="AO215" t="inlineStr"/>
      <c r="AP215" t="inlineStr">
        <is>
          <t>{"Research &amp; Discovery": [{"indicator_id": "76", "indicator_name": "Academic Reputation", "rank": "187", "score": "45"}, {"indicator_id": "73", "indicator_name": "Citations per Faculty", "rank": "361", "score": "38.8"}], "Learning Experience": [{"indicator_id": "36", "indicator_name": "Faculty Student Ratio", "rank": "701+", "score": "12.8"}], "Employability": [{"indicator_id": "77", "indicator_name": "Employer Reputation", "rank": "388", "score": "24.6"}, {"indicator_id": "3819456", "indicator_name": "Employment Outcomes", "rank": "208", "score": "59.1"}], "Global Engagement": [{"indicator_id": "14", "indicator_name": "International Student Ratio", "rank": "375", "score": "37.6"}, {"indicator_id": "15", "indicator_name": "International Research Network", "rank": "332", "score": "79.5"}, {"indicator_id": "18", "indicator_name": "International Faculty Ratio", "rank": "50", "score": "100"}], "Sustainability": [{"indicator_id": "3897497", "indicator_name": "Sustainability Score", "rank": "48", "score": "96"}]}</t>
        </is>
      </c>
      <c r="AQ2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16">
      <c r="A216" t="n">
        <v>215</v>
      </c>
      <c r="B216" t="n">
        <v>44.2</v>
      </c>
      <c r="C216" t="inlineStr">
        <is>
          <t>National Cheng Kung University (NCKU)</t>
        </is>
      </c>
      <c r="D216" t="inlineStr">
        <is>
          <t>Tainan City, Taiwan</t>
        </is>
      </c>
      <c r="E216" t="inlineStr">
        <is>
          <t>Taiwan</t>
        </is>
      </c>
      <c r="F216" t="inlineStr">
        <is>
          <t>Tainan City</t>
        </is>
      </c>
      <c r="G216" t="inlineStr">
        <is>
          <t>Asia</t>
        </is>
      </c>
      <c r="H216" t="inlineStr">
        <is>
          <t>https://www.topuniversities.com/sites/default/files/230407032250am673777NCKU-Alt-GraphicSignature-NL-RGB-AW-90x90.jpg</t>
        </is>
      </c>
      <c r="I216" t="inlineStr">
        <is>
          <t>/universities/national-cheng-kung-university-ncku</t>
        </is>
      </c>
      <c r="J216" t="inlineStr">
        <is>
          <t>3995790</t>
        </is>
      </c>
      <c r="K216" t="inlineStr">
        <is>
          <t>294814</t>
        </is>
      </c>
      <c r="L216" t="inlineStr">
        <is>
          <t>435</t>
        </is>
      </c>
      <c r="M216" t="n">
        <v>0</v>
      </c>
      <c r="N216">
        <f>215</f>
        <v/>
      </c>
      <c r="O216" t="inlineStr"/>
      <c r="P216" t="b">
        <v>0</v>
      </c>
      <c r="Q216" t="b">
        <v>0</v>
      </c>
      <c r="R216" t="n">
        <v>0</v>
      </c>
      <c r="S216" t="inlineStr">
        <is>
          <t>157</t>
        </is>
      </c>
      <c r="T216" t="n">
        <v>51.5</v>
      </c>
      <c r="U216" t="inlineStr">
        <is>
          <t>554</t>
        </is>
      </c>
      <c r="V216" t="n">
        <v>20.3</v>
      </c>
      <c r="W216" t="inlineStr">
        <is>
          <t>472</t>
        </is>
      </c>
      <c r="X216" t="n">
        <v>33.4</v>
      </c>
      <c r="Y216" t="inlineStr">
        <is>
          <t>90</t>
        </is>
      </c>
      <c r="Z216" t="n">
        <v>74</v>
      </c>
      <c r="AA216" t="inlineStr">
        <is>
          <t>306</t>
        </is>
      </c>
      <c r="AB216" t="n">
        <v>42.4</v>
      </c>
      <c r="AC216" t="inlineStr">
        <is>
          <t>642</t>
        </is>
      </c>
      <c r="AD216" t="n">
        <v>13.9</v>
      </c>
      <c r="AE216" t="inlineStr">
        <is>
          <t>648</t>
        </is>
      </c>
      <c r="AF216" t="n">
        <v>58.7</v>
      </c>
      <c r="AG216" t="inlineStr">
        <is>
          <t>646</t>
        </is>
      </c>
      <c r="AH216" t="n">
        <v>16.3</v>
      </c>
      <c r="AI216" t="inlineStr">
        <is>
          <t>131</t>
        </is>
      </c>
      <c r="AJ216" t="n">
        <v>83.8</v>
      </c>
      <c r="AK216" t="inlineStr"/>
      <c r="AL216" t="inlineStr"/>
      <c r="AM216" t="inlineStr"/>
      <c r="AN216" t="inlineStr"/>
      <c r="AO216" t="inlineStr"/>
      <c r="AP216" t="inlineStr">
        <is>
          <t>{"Research &amp; Discovery": [{"indicator_id": "76", "indicator_name": "Academic Reputation", "rank": "157", "score": "51.5"}, {"indicator_id": "73", "indicator_name": "Citations per Faculty", "rank": "554", "score": "20.3"}], "Learning Experience": [{"indicator_id": "36", "indicator_name": "Faculty Student Ratio", "rank": "472", "score": "33.4"}], "Employability": [{"indicator_id": "77", "indicator_name": "Employer Reputation", "rank": "90", "score": "74"}, {"indicator_id": "3819456", "indicator_name": "Employment Outcomes", "rank": "306", "score": "42.4"}], "Global Engagement": [{"indicator_id": "14", "indicator_name": "International Student Ratio", "rank": "642", "score": "13.9"}, {"indicator_id": "15", "indicator_name": "International Research Network", "rank": "648", "score": "58.7"}, {"indicator_id": "18", "indicator_name": "International Faculty Ratio", "rank": "646", "score": "16.3"}], "Sustainability": [{"indicator_id": "3897497", "indicator_name": "Sustainability Score", "rank": "131", "score": "83.8"}]}</t>
        </is>
      </c>
      <c r="AQ2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17">
      <c r="A217" t="n">
        <v>216</v>
      </c>
      <c r="B217" t="n">
        <v>44.2</v>
      </c>
      <c r="C217" t="inlineStr">
        <is>
          <t>University of Florida</t>
        </is>
      </c>
      <c r="D217" t="inlineStr">
        <is>
          <t>Gainesville, United States</t>
        </is>
      </c>
      <c r="E217" t="inlineStr">
        <is>
          <t>United States</t>
        </is>
      </c>
      <c r="F217" t="inlineStr">
        <is>
          <t>Gainesville</t>
        </is>
      </c>
      <c r="G217" t="inlineStr">
        <is>
          <t>North America</t>
        </is>
      </c>
      <c r="H217" t="inlineStr">
        <is>
          <t>https://www.topuniversities.com/sites/default/files/university-of-florida_212_medium.jpg</t>
        </is>
      </c>
      <c r="I217" t="inlineStr">
        <is>
          <t>/universities/university-florida</t>
        </is>
      </c>
      <c r="J217" t="inlineStr">
        <is>
          <t>3995805</t>
        </is>
      </c>
      <c r="K217" t="inlineStr">
        <is>
          <t>294394</t>
        </is>
      </c>
      <c r="L217" t="inlineStr">
        <is>
          <t>212</t>
        </is>
      </c>
      <c r="M217" t="n">
        <v>0</v>
      </c>
      <c r="N217">
        <f>215</f>
        <v/>
      </c>
      <c r="O217" t="inlineStr"/>
      <c r="P217" t="b">
        <v>0</v>
      </c>
      <c r="Q217" t="b">
        <v>0</v>
      </c>
      <c r="R217" t="n">
        <v>0</v>
      </c>
      <c r="S217" t="inlineStr">
        <is>
          <t>172</t>
        </is>
      </c>
      <c r="T217" t="n">
        <v>46.7</v>
      </c>
      <c r="U217" t="inlineStr">
        <is>
          <t>411</t>
        </is>
      </c>
      <c r="V217" t="n">
        <v>32.1</v>
      </c>
      <c r="W217" t="inlineStr">
        <is>
          <t>220</t>
        </is>
      </c>
      <c r="X217" t="n">
        <v>62.9</v>
      </c>
      <c r="Y217" t="inlineStr">
        <is>
          <t>220</t>
        </is>
      </c>
      <c r="Z217" t="n">
        <v>42.3</v>
      </c>
      <c r="AA217" t="inlineStr">
        <is>
          <t>286</t>
        </is>
      </c>
      <c r="AB217" t="n">
        <v>44.5</v>
      </c>
      <c r="AC217" t="inlineStr">
        <is>
          <t>701+</t>
        </is>
      </c>
      <c r="AD217" t="n">
        <v>10.3</v>
      </c>
      <c r="AE217" t="inlineStr">
        <is>
          <t>21</t>
        </is>
      </c>
      <c r="AF217" t="n">
        <v>98.3</v>
      </c>
      <c r="AG217" t="inlineStr">
        <is>
          <t>630</t>
        </is>
      </c>
      <c r="AH217" t="n">
        <v>17.8</v>
      </c>
      <c r="AI217">
        <f>266</f>
        <v/>
      </c>
      <c r="AJ217" t="n">
        <v>60.6</v>
      </c>
      <c r="AK217" t="inlineStr"/>
      <c r="AL217" t="inlineStr"/>
      <c r="AM217" t="inlineStr"/>
      <c r="AN217" t="inlineStr"/>
      <c r="AO217" t="inlineStr"/>
      <c r="AP217" t="inlineStr">
        <is>
          <t>{"Research &amp; Discovery": [{"indicator_id": "76", "indicator_name": "Academic Reputation", "rank": "172", "score": "46.7"}, {"indicator_id": "73", "indicator_name": "Citations per Faculty", "rank": "411", "score": "32.1"}], "Learning Experience": [{"indicator_id": "36", "indicator_name": "Faculty Student Ratio", "rank": "220", "score": "62.9"}], "Employability": [{"indicator_id": "77", "indicator_name": "Employer Reputation", "rank": "220", "score": "42.3"}, {"indicator_id": "3819456", "indicator_name": "Employment Outcomes", "rank": "286", "score": "44.5"}], "Global Engagement": [{"indicator_id": "14", "indicator_name": "International Student Ratio", "rank": "701+", "score": "10.3"}, {"indicator_id": "15", "indicator_name": "International Research Network", "rank": "21", "score": "98.3"}, {"indicator_id": "18", "indicator_name": "International Faculty Ratio", "rank": "630", "score": "17.8"}], "Sustainability": [{"indicator_id": "3897497", "indicator_name": "Sustainability Score", "rank": "=266", "score": "60.6"}]}</t>
        </is>
      </c>
      <c r="AQ2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18">
      <c r="A218" t="n">
        <v>217</v>
      </c>
      <c r="B218" t="n">
        <v>44.1</v>
      </c>
      <c r="C218" t="inlineStr">
        <is>
          <t>La Trobe University</t>
        </is>
      </c>
      <c r="D218" t="inlineStr">
        <is>
          <t>Melbourne, Australia</t>
        </is>
      </c>
      <c r="E218" t="inlineStr">
        <is>
          <t>Australia</t>
        </is>
      </c>
      <c r="F218" t="inlineStr">
        <is>
          <t>Melbourne</t>
        </is>
      </c>
      <c r="G218" t="inlineStr">
        <is>
          <t>Oceania</t>
        </is>
      </c>
      <c r="H218" t="inlineStr">
        <is>
          <t>https://www.topuniversities.com/sites/default/files/220913045650am561995LTU-Int-V-RGB-JPG-90x90.jpg</t>
        </is>
      </c>
      <c r="I218" t="inlineStr">
        <is>
          <t>/universities/la-trobe-university</t>
        </is>
      </c>
      <c r="J218" t="inlineStr">
        <is>
          <t>3996003</t>
        </is>
      </c>
      <c r="K218" t="inlineStr">
        <is>
          <t>294098</t>
        </is>
      </c>
      <c r="L218" t="inlineStr">
        <is>
          <t>333</t>
        </is>
      </c>
      <c r="M218" t="n">
        <v>1</v>
      </c>
      <c r="N218" t="inlineStr">
        <is>
          <t>217</t>
        </is>
      </c>
      <c r="O218" t="inlineStr"/>
      <c r="P218" t="b">
        <v>0</v>
      </c>
      <c r="Q218" t="b">
        <v>0</v>
      </c>
      <c r="R218" t="n">
        <v>0</v>
      </c>
      <c r="S218" t="inlineStr">
        <is>
          <t>370</t>
        </is>
      </c>
      <c r="T218" t="n">
        <v>23.6</v>
      </c>
      <c r="U218" t="inlineStr">
        <is>
          <t>123</t>
        </is>
      </c>
      <c r="V218" t="n">
        <v>77.7</v>
      </c>
      <c r="W218" t="inlineStr">
        <is>
          <t>701+</t>
        </is>
      </c>
      <c r="X218" t="n">
        <v>8</v>
      </c>
      <c r="Y218" t="inlineStr">
        <is>
          <t>457</t>
        </is>
      </c>
      <c r="Z218" t="n">
        <v>19.8</v>
      </c>
      <c r="AA218" t="inlineStr">
        <is>
          <t>570</t>
        </is>
      </c>
      <c r="AB218" t="n">
        <v>19.6</v>
      </c>
      <c r="AC218" t="inlineStr">
        <is>
          <t>97</t>
        </is>
      </c>
      <c r="AD218" t="n">
        <v>95</v>
      </c>
      <c r="AE218" t="inlineStr">
        <is>
          <t>345</t>
        </is>
      </c>
      <c r="AF218" t="n">
        <v>78.59999999999999</v>
      </c>
      <c r="AG218" t="inlineStr">
        <is>
          <t>172</t>
        </is>
      </c>
      <c r="AH218" t="n">
        <v>92.59999999999999</v>
      </c>
      <c r="AI218">
        <f>166</f>
        <v/>
      </c>
      <c r="AJ218" t="n">
        <v>78.40000000000001</v>
      </c>
      <c r="AK218" t="inlineStr"/>
      <c r="AL218" t="inlineStr"/>
      <c r="AM218" t="inlineStr"/>
      <c r="AN218" t="inlineStr"/>
      <c r="AO218" t="inlineStr"/>
      <c r="AP218" t="inlineStr">
        <is>
          <t>{"Research &amp; Discovery": [{"indicator_id": "76", "indicator_name": "Academic Reputation", "rank": "370", "score": "23.6"}, {"indicator_id": "73", "indicator_name": "Citations per Faculty", "rank": "123", "score": "77.7"}], "Learning Experience": [{"indicator_id": "36", "indicator_name": "Faculty Student Ratio", "rank": "701+", "score": "8"}], "Employability": [{"indicator_id": "77", "indicator_name": "Employer Reputation", "rank": "457", "score": "19.8"}, {"indicator_id": "3819456", "indicator_name": "Employment Outcomes", "rank": "570", "score": "19.6"}], "Global Engagement": [{"indicator_id": "14", "indicator_name": "International Student Ratio", "rank": "97", "score": "95"}, {"indicator_id": "15", "indicator_name": "International Research Network", "rank": "345", "score": "78.6"}, {"indicator_id": "18", "indicator_name": "International Faculty Ratio", "rank": "172", "score": "92.6"}], "Sustainability": [{"indicator_id": "3897497", "indicator_name": "Sustainability Score", "rank": "=166", "score": "78.4"}]}</t>
        </is>
      </c>
      <c r="AQ2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19">
      <c r="A219" t="n">
        <v>218</v>
      </c>
      <c r="B219" t="n">
        <v>44</v>
      </c>
      <c r="C219" t="inlineStr">
        <is>
          <t>University of Maryland, College Park</t>
        </is>
      </c>
      <c r="D219" t="inlineStr">
        <is>
          <t>College Park, United States</t>
        </is>
      </c>
      <c r="E219" t="inlineStr">
        <is>
          <t>United States</t>
        </is>
      </c>
      <c r="F219" t="inlineStr">
        <is>
          <t>College Park</t>
        </is>
      </c>
      <c r="G219" t="inlineStr">
        <is>
          <t>North America</t>
        </is>
      </c>
      <c r="H219" t="inlineStr">
        <is>
          <t>https://www.topuniversities.com/sites/default/files/university-of-maryland-college-park_393_medium.jpg</t>
        </is>
      </c>
      <c r="I219" t="inlineStr">
        <is>
          <t>/universities/university-maryland-college-park</t>
        </is>
      </c>
      <c r="J219" t="inlineStr">
        <is>
          <t>3995800</t>
        </is>
      </c>
      <c r="K219" t="inlineStr">
        <is>
          <t>294867</t>
        </is>
      </c>
      <c r="L219" t="inlineStr">
        <is>
          <t>393</t>
        </is>
      </c>
      <c r="M219" t="n">
        <v>0</v>
      </c>
      <c r="N219" t="inlineStr">
        <is>
          <t>218</t>
        </is>
      </c>
      <c r="O219" t="inlineStr"/>
      <c r="P219" t="b">
        <v>0</v>
      </c>
      <c r="Q219" t="b">
        <v>0</v>
      </c>
      <c r="R219" t="n">
        <v>0</v>
      </c>
      <c r="S219" t="inlineStr">
        <is>
          <t>167</t>
        </is>
      </c>
      <c r="T219" t="n">
        <v>48.6</v>
      </c>
      <c r="U219" t="inlineStr">
        <is>
          <t>231</t>
        </is>
      </c>
      <c r="V219" t="n">
        <v>55</v>
      </c>
      <c r="W219" t="inlineStr">
        <is>
          <t>484</t>
        </is>
      </c>
      <c r="X219" t="n">
        <v>32.5</v>
      </c>
      <c r="Y219" t="inlineStr">
        <is>
          <t>317</t>
        </is>
      </c>
      <c r="Z219" t="n">
        <v>29.4</v>
      </c>
      <c r="AA219" t="inlineStr">
        <is>
          <t>311</t>
        </is>
      </c>
      <c r="AB219" t="n">
        <v>41.2</v>
      </c>
      <c r="AC219" t="inlineStr">
        <is>
          <t>603</t>
        </is>
      </c>
      <c r="AD219" t="n">
        <v>16.2</v>
      </c>
      <c r="AE219" t="inlineStr">
        <is>
          <t>133</t>
        </is>
      </c>
      <c r="AF219" t="n">
        <v>92.3</v>
      </c>
      <c r="AG219" t="inlineStr">
        <is>
          <t>588</t>
        </is>
      </c>
      <c r="AH219" t="n">
        <v>20.9</v>
      </c>
      <c r="AI219">
        <f>291</f>
        <v/>
      </c>
      <c r="AJ219" t="n">
        <v>54.4</v>
      </c>
      <c r="AK219" t="inlineStr"/>
      <c r="AL219" t="inlineStr"/>
      <c r="AM219" t="inlineStr"/>
      <c r="AN219" t="inlineStr"/>
      <c r="AO219" t="inlineStr"/>
      <c r="AP219" t="inlineStr">
        <is>
          <t>{"Research &amp; Discovery": [{"indicator_id": "76", "indicator_name": "Academic Reputation", "rank": "167", "score": "48.6"}, {"indicator_id": "73", "indicator_name": "Citations per Faculty", "rank": "231", "score": "55"}], "Learning Experience": [{"indicator_id": "36", "indicator_name": "Faculty Student Ratio", "rank": "484", "score": "32.5"}], "Employability": [{"indicator_id": "77", "indicator_name": "Employer Reputation", "rank": "317", "score": "29.4"}, {"indicator_id": "3819456", "indicator_name": "Employment Outcomes", "rank": "311", "score": "41.2"}], "Global Engagement": [{"indicator_id": "14", "indicator_name": "International Student Ratio", "rank": "603", "score": "16.2"}, {"indicator_id": "15", "indicator_name": "International Research Network", "rank": "133", "score": "92.3"}, {"indicator_id": "18", "indicator_name": "International Faculty Ratio", "rank": "588", "score": "20.9"}], "Sustainability": [{"indicator_id": "3897497", "indicator_name": "Sustainability Score", "rank": "=291", "score": "54.4"}]}</t>
        </is>
      </c>
      <c r="AQ2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20">
      <c r="A220" t="n">
        <v>219</v>
      </c>
      <c r="B220" t="n">
        <v>43.9</v>
      </c>
      <c r="C220" t="inlineStr">
        <is>
          <t>National Yang Ming Chiao Tung University (NYCU)</t>
        </is>
      </c>
      <c r="D220" t="inlineStr">
        <is>
          <t>Hsinchu City, Taiwan</t>
        </is>
      </c>
      <c r="E220" t="inlineStr">
        <is>
          <t>Taiwan</t>
        </is>
      </c>
      <c r="F220" t="inlineStr">
        <is>
          <t>Hsinchu City</t>
        </is>
      </c>
      <c r="G220" t="inlineStr">
        <is>
          <t>Asia</t>
        </is>
      </c>
      <c r="H220" t="inlineStr">
        <is>
          <t>https://www.topuniversities.com/sites/default/files/230525091126am408938230525%40400x-100-90x90.jpg</t>
        </is>
      </c>
      <c r="I220" t="inlineStr">
        <is>
          <t>/universities/national-yang-ming-chiao-tung-university-nycu</t>
        </is>
      </c>
      <c r="J220" t="inlineStr">
        <is>
          <t>3995900</t>
        </is>
      </c>
      <c r="K220" t="inlineStr">
        <is>
          <t>3740459</t>
        </is>
      </c>
      <c r="L220" t="inlineStr">
        <is>
          <t>51183</t>
        </is>
      </c>
      <c r="M220" t="n">
        <v>0</v>
      </c>
      <c r="N220">
        <f>219</f>
        <v/>
      </c>
      <c r="O220" t="inlineStr"/>
      <c r="P220" t="b">
        <v>0</v>
      </c>
      <c r="Q220" t="b">
        <v>0</v>
      </c>
      <c r="R220" t="n">
        <v>0</v>
      </c>
      <c r="S220" t="inlineStr">
        <is>
          <t>267</t>
        </is>
      </c>
      <c r="T220" t="n">
        <v>32.9</v>
      </c>
      <c r="U220" t="inlineStr">
        <is>
          <t>245</t>
        </is>
      </c>
      <c r="V220" t="n">
        <v>52.7</v>
      </c>
      <c r="W220" t="inlineStr">
        <is>
          <t>300</t>
        </is>
      </c>
      <c r="X220" t="n">
        <v>51.1</v>
      </c>
      <c r="Y220" t="inlineStr">
        <is>
          <t>128</t>
        </is>
      </c>
      <c r="Z220" t="n">
        <v>62.7</v>
      </c>
      <c r="AA220" t="inlineStr">
        <is>
          <t>210</t>
        </is>
      </c>
      <c r="AB220" t="n">
        <v>58.3</v>
      </c>
      <c r="AC220" t="inlineStr">
        <is>
          <t>564</t>
        </is>
      </c>
      <c r="AD220" t="n">
        <v>19.2</v>
      </c>
      <c r="AE220" t="inlineStr">
        <is>
          <t>701+</t>
        </is>
      </c>
      <c r="AF220" t="n">
        <v>53.7</v>
      </c>
      <c r="AG220" t="inlineStr">
        <is>
          <t>607</t>
        </is>
      </c>
      <c r="AH220" t="n">
        <v>19.6</v>
      </c>
      <c r="AI220">
        <f>379</f>
        <v/>
      </c>
      <c r="AJ220" t="n">
        <v>38.8</v>
      </c>
      <c r="AK220" t="inlineStr"/>
      <c r="AL220" t="inlineStr"/>
      <c r="AM220" t="inlineStr"/>
      <c r="AN220" t="inlineStr"/>
      <c r="AO220" t="inlineStr"/>
      <c r="AP220" t="inlineStr">
        <is>
          <t>{"Research &amp; Discovery": [{"indicator_id": "76", "indicator_name": "Academic Reputation", "rank": "267", "score": "32.9"}, {"indicator_id": "73", "indicator_name": "Citations per Faculty", "rank": "245", "score": "52.7"}], "Learning Experience": [{"indicator_id": "36", "indicator_name": "Faculty Student Ratio", "rank": "300", "score": "51.1"}], "Employability": [{"indicator_id": "77", "indicator_name": "Employer Reputation", "rank": "128", "score": "62.7"}, {"indicator_id": "3819456", "indicator_name": "Employment Outcomes", "rank": "210", "score": "58.3"}], "Global Engagement": [{"indicator_id": "14", "indicator_name": "International Student Ratio", "rank": "564", "score": "19.2"}, {"indicator_id": "15", "indicator_name": "International Research Network", "rank": "701+", "score": "53.7"}, {"indicator_id": "18", "indicator_name": "International Faculty Ratio", "rank": "607", "score": "19.6"}], "Sustainability": [{"indicator_id": "3897497", "indicator_name": "Sustainability Score", "rank": "=379", "score": "38.8"}]}</t>
        </is>
      </c>
      <c r="AQ2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21">
      <c r="A221" t="n">
        <v>220</v>
      </c>
      <c r="B221" t="n">
        <v>43.9</v>
      </c>
      <c r="C221" t="inlineStr">
        <is>
          <t>Universidad Nacional de Colombia</t>
        </is>
      </c>
      <c r="D221" t="inlineStr">
        <is>
          <t>Bogotá, Colombia</t>
        </is>
      </c>
      <c r="E221" t="inlineStr">
        <is>
          <t>Colombia</t>
        </is>
      </c>
      <c r="F221" t="inlineStr">
        <is>
          <t>Bogotá</t>
        </is>
      </c>
      <c r="G221" t="inlineStr">
        <is>
          <t>Latin America</t>
        </is>
      </c>
      <c r="H221" t="inlineStr">
        <is>
          <t>https://www.topuniversities.com/sites/default/files/universidad-nacional-de-colombia_592560cf2aeae70239af4b0b_medium.jpg</t>
        </is>
      </c>
      <c r="I221" t="inlineStr">
        <is>
          <t>/universities/universidad-nacional-de-colombia</t>
        </is>
      </c>
      <c r="J221" t="inlineStr">
        <is>
          <t>3995721</t>
        </is>
      </c>
      <c r="K221" t="inlineStr">
        <is>
          <t>294523</t>
        </is>
      </c>
      <c r="L221" t="inlineStr">
        <is>
          <t>134</t>
        </is>
      </c>
      <c r="M221" t="n">
        <v>0</v>
      </c>
      <c r="N221">
        <f>219</f>
        <v/>
      </c>
      <c r="O221" t="inlineStr"/>
      <c r="P221" t="b">
        <v>0</v>
      </c>
      <c r="Q221" t="b">
        <v>0</v>
      </c>
      <c r="R221" t="n">
        <v>0</v>
      </c>
      <c r="S221" t="inlineStr">
        <is>
          <t>88</t>
        </is>
      </c>
      <c r="T221" t="n">
        <v>71</v>
      </c>
      <c r="U221" t="inlineStr">
        <is>
          <t>701+</t>
        </is>
      </c>
      <c r="V221" t="n">
        <v>3.4</v>
      </c>
      <c r="W221" t="inlineStr">
        <is>
          <t>701+</t>
        </is>
      </c>
      <c r="X221" t="n">
        <v>5.4</v>
      </c>
      <c r="Y221" t="inlineStr">
        <is>
          <t>53</t>
        </is>
      </c>
      <c r="Z221" t="n">
        <v>89.90000000000001</v>
      </c>
      <c r="AA221" t="inlineStr">
        <is>
          <t>302</t>
        </is>
      </c>
      <c r="AB221" t="n">
        <v>42.6</v>
      </c>
      <c r="AC221" t="inlineStr">
        <is>
          <t>701+</t>
        </is>
      </c>
      <c r="AD221" t="n">
        <v>1.4</v>
      </c>
      <c r="AE221" t="inlineStr">
        <is>
          <t>543</t>
        </is>
      </c>
      <c r="AF221" t="n">
        <v>65.90000000000001</v>
      </c>
      <c r="AG221" t="inlineStr">
        <is>
          <t>701+</t>
        </is>
      </c>
      <c r="AH221" t="n">
        <v>5.6</v>
      </c>
      <c r="AI221">
        <f>298</f>
        <v/>
      </c>
      <c r="AJ221" t="n">
        <v>53.1</v>
      </c>
      <c r="AK221" t="inlineStr"/>
      <c r="AL221" t="inlineStr"/>
      <c r="AM221" t="inlineStr"/>
      <c r="AN221" t="inlineStr"/>
      <c r="AO221" t="inlineStr"/>
      <c r="AP221" t="inlineStr">
        <is>
          <t>{"Research &amp; Discovery": [{"indicator_id": "76", "indicator_name": "Academic Reputation", "rank": "88", "score": "71"}, {"indicator_id": "73", "indicator_name": "Citations per Faculty", "rank": "701+", "score": "3.4"}], "Learning Experience": [{"indicator_id": "36", "indicator_name": "Faculty Student Ratio", "rank": "701+", "score": "5.4"}], "Employability": [{"indicator_id": "77", "indicator_name": "Employer Reputation", "rank": "53", "score": "89.9"}, {"indicator_id": "3819456", "indicator_name": "Employment Outcomes", "rank": "302", "score": "42.6"}], "Global Engagement": [{"indicator_id": "14", "indicator_name": "International Student Ratio", "rank": "701+", "score": "1.4"}, {"indicator_id": "15", "indicator_name": "International Research Network", "rank": "543", "score": "65.9"}, {"indicator_id": "18", "indicator_name": "International Faculty Ratio", "rank": "701+", "score": "5.6"}], "Sustainability": [{"indicator_id": "3897497", "indicator_name": "Sustainability Score", "rank": "=298", "score": "53.1"}]}</t>
        </is>
      </c>
      <c r="AQ2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22">
      <c r="A222" t="n">
        <v>221</v>
      </c>
      <c r="B222" t="n">
        <v>43.8</v>
      </c>
      <c r="C222" t="inlineStr">
        <is>
          <t>Vrije Universiteit Amsterdam</t>
        </is>
      </c>
      <c r="D222" t="inlineStr">
        <is>
          <t>Amsterdam, Netherlands</t>
        </is>
      </c>
      <c r="E222" t="inlineStr">
        <is>
          <t>Netherlands</t>
        </is>
      </c>
      <c r="F222" t="inlineStr">
        <is>
          <t>Amsterdam</t>
        </is>
      </c>
      <c r="G222" t="inlineStr">
        <is>
          <t>Europe</t>
        </is>
      </c>
      <c r="H222" t="inlineStr">
        <is>
          <t>https://www.topuniversities.com/sites/default/files/vrije-universiteit-amsterdam_658_medium.jpg</t>
        </is>
      </c>
      <c r="I222" t="inlineStr">
        <is>
          <t>/universities/vrije-universiteit-amsterdam</t>
        </is>
      </c>
      <c r="J222" t="inlineStr">
        <is>
          <t>3995850</t>
        </is>
      </c>
      <c r="K222" t="inlineStr">
        <is>
          <t>297203</t>
        </is>
      </c>
      <c r="L222" t="inlineStr">
        <is>
          <t>658</t>
        </is>
      </c>
      <c r="M222" t="n">
        <v>1</v>
      </c>
      <c r="N222" t="inlineStr">
        <is>
          <t>221</t>
        </is>
      </c>
      <c r="O222" t="inlineStr"/>
      <c r="P222" t="b">
        <v>0</v>
      </c>
      <c r="Q222" t="b">
        <v>0</v>
      </c>
      <c r="R222" t="n">
        <v>0</v>
      </c>
      <c r="S222" t="inlineStr">
        <is>
          <t>217</t>
        </is>
      </c>
      <c r="T222" t="n">
        <v>39.4</v>
      </c>
      <c r="U222" t="inlineStr">
        <is>
          <t>179</t>
        </is>
      </c>
      <c r="V222" t="n">
        <v>63.7</v>
      </c>
      <c r="W222" t="inlineStr">
        <is>
          <t>650</t>
        </is>
      </c>
      <c r="X222" t="n">
        <v>21.3</v>
      </c>
      <c r="Y222" t="inlineStr">
        <is>
          <t>494</t>
        </is>
      </c>
      <c r="Z222" t="n">
        <v>17.8</v>
      </c>
      <c r="AA222" t="inlineStr">
        <is>
          <t>282</t>
        </is>
      </c>
      <c r="AB222" t="n">
        <v>45.1</v>
      </c>
      <c r="AC222" t="inlineStr">
        <is>
          <t>310</t>
        </is>
      </c>
      <c r="AD222" t="n">
        <v>47.4</v>
      </c>
      <c r="AE222" t="inlineStr">
        <is>
          <t>184</t>
        </is>
      </c>
      <c r="AF222" t="n">
        <v>89</v>
      </c>
      <c r="AG222" t="inlineStr">
        <is>
          <t>293</t>
        </is>
      </c>
      <c r="AH222" t="n">
        <v>67.3</v>
      </c>
      <c r="AI222">
        <f>315</f>
        <v/>
      </c>
      <c r="AJ222" t="n">
        <v>50.8</v>
      </c>
      <c r="AK222" t="inlineStr"/>
      <c r="AL222" t="inlineStr"/>
      <c r="AM222" t="inlineStr"/>
      <c r="AN222" t="inlineStr"/>
      <c r="AO222" t="inlineStr"/>
      <c r="AP222" t="inlineStr">
        <is>
          <t>{"Research &amp; Discovery": [{"indicator_id": "76", "indicator_name": "Academic Reputation", "rank": "217", "score": "39.4"}, {"indicator_id": "73", "indicator_name": "Citations per Faculty", "rank": "179", "score": "63.7"}], "Learning Experience": [{"indicator_id": "36", "indicator_name": "Faculty Student Ratio", "rank": "650", "score": "21.3"}], "Employability": [{"indicator_id": "77", "indicator_name": "Employer Reputation", "rank": "494", "score": "17.8"}, {"indicator_id": "3819456", "indicator_name": "Employment Outcomes", "rank": "282", "score": "45.1"}], "Global Engagement": [{"indicator_id": "14", "indicator_name": "International Student Ratio", "rank": "310", "score": "47.4"}, {"indicator_id": "15", "indicator_name": "International Research Network", "rank": "184", "score": "89"}, {"indicator_id": "18", "indicator_name": "International Faculty Ratio", "rank": "293", "score": "67.3"}], "Sustainability": [{"indicator_id": "3897497", "indicator_name": "Sustainability Score", "rank": "=315", "score": "50.8"}]}</t>
        </is>
      </c>
      <c r="AQ2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23">
      <c r="A223" t="n">
        <v>222</v>
      </c>
      <c r="B223" t="n">
        <v>43.7</v>
      </c>
      <c r="C223" t="inlineStr">
        <is>
          <t>Eberhard Karls Universität Tübingen</t>
        </is>
      </c>
      <c r="D223" t="inlineStr">
        <is>
          <t>Tübingen, Germany</t>
        </is>
      </c>
      <c r="E223" t="inlineStr">
        <is>
          <t>Germany</t>
        </is>
      </c>
      <c r="F223" t="inlineStr">
        <is>
          <t>Tübingen</t>
        </is>
      </c>
      <c r="G223" t="inlineStr">
        <is>
          <t>Europe</t>
        </is>
      </c>
      <c r="H223" t="inlineStr">
        <is>
          <t>https://www.topuniversities.com/sites/default/files/eberhard-karls-universitt-tbingen_629_medium.jpg</t>
        </is>
      </c>
      <c r="I223" t="inlineStr">
        <is>
          <t>/universities/eberhard-karls-universitat-tubingen</t>
        </is>
      </c>
      <c r="J223" t="inlineStr">
        <is>
          <t>3995810</t>
        </is>
      </c>
      <c r="K223" t="inlineStr">
        <is>
          <t>297232</t>
        </is>
      </c>
      <c r="L223" t="inlineStr">
        <is>
          <t>629</t>
        </is>
      </c>
      <c r="M223" t="n">
        <v>0</v>
      </c>
      <c r="N223">
        <f>222</f>
        <v/>
      </c>
      <c r="O223" t="inlineStr"/>
      <c r="P223" t="b">
        <v>0</v>
      </c>
      <c r="Q223" t="b">
        <v>0</v>
      </c>
      <c r="R223" t="n">
        <v>0</v>
      </c>
      <c r="S223" t="inlineStr">
        <is>
          <t>177</t>
        </is>
      </c>
      <c r="T223" t="n">
        <v>46</v>
      </c>
      <c r="U223" t="inlineStr">
        <is>
          <t>550</t>
        </is>
      </c>
      <c r="V223" t="n">
        <v>20.5</v>
      </c>
      <c r="W223" t="inlineStr">
        <is>
          <t>98</t>
        </is>
      </c>
      <c r="X223" t="n">
        <v>87.09999999999999</v>
      </c>
      <c r="Y223" t="inlineStr">
        <is>
          <t>307</t>
        </is>
      </c>
      <c r="Z223" t="n">
        <v>30.7</v>
      </c>
      <c r="AA223" t="inlineStr">
        <is>
          <t>408</t>
        </is>
      </c>
      <c r="AB223" t="n">
        <v>30.9</v>
      </c>
      <c r="AC223" t="inlineStr">
        <is>
          <t>463</t>
        </is>
      </c>
      <c r="AD223" t="n">
        <v>26.2</v>
      </c>
      <c r="AE223" t="inlineStr">
        <is>
          <t>102</t>
        </is>
      </c>
      <c r="AF223" t="n">
        <v>93.8</v>
      </c>
      <c r="AG223" t="inlineStr">
        <is>
          <t>255</t>
        </is>
      </c>
      <c r="AH223" t="n">
        <v>76.09999999999999</v>
      </c>
      <c r="AI223">
        <f>420</f>
        <v/>
      </c>
      <c r="AJ223" t="n">
        <v>33</v>
      </c>
      <c r="AK223" t="inlineStr"/>
      <c r="AL223" t="inlineStr"/>
      <c r="AM223" t="inlineStr"/>
      <c r="AN223" t="inlineStr"/>
      <c r="AO223" t="inlineStr"/>
      <c r="AP223" t="inlineStr">
        <is>
          <t>{"Research &amp; Discovery": [{"indicator_id": "76", "indicator_name": "Academic Reputation", "rank": "177", "score": "46"}, {"indicator_id": "73", "indicator_name": "Citations per Faculty", "rank": "550", "score": "20.5"}], "Learning Experience": [{"indicator_id": "36", "indicator_name": "Faculty Student Ratio", "rank": "98", "score": "87.1"}], "Employability": [{"indicator_id": "77", "indicator_name": "Employer Reputation", "rank": "307", "score": "30.7"}, {"indicator_id": "3819456", "indicator_name": "Employment Outcomes", "rank": "408", "score": "30.9"}], "Global Engagement": [{"indicator_id": "14", "indicator_name": "International Student Ratio", "rank": "463", "score": "26.2"}, {"indicator_id": "15", "indicator_name": "International Research Network", "rank": "102", "score": "93.8"}, {"indicator_id": "18", "indicator_name": "International Faculty Ratio", "rank": "255", "score": "76.1"}], "Sustainability": [{"indicator_id": "3897497", "indicator_name": "Sustainability Score", "rank": "=420", "score": "33"}]}</t>
        </is>
      </c>
      <c r="AQ2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24">
      <c r="A224" t="n">
        <v>223</v>
      </c>
      <c r="B224" t="n">
        <v>43.7</v>
      </c>
      <c r="C224" t="inlineStr">
        <is>
          <t>Indian Institute of Technology Kharagpur (IIT-KGP)</t>
        </is>
      </c>
      <c r="D224" t="inlineStr">
        <is>
          <t>Kharagpur, India</t>
        </is>
      </c>
      <c r="E224" t="inlineStr">
        <is>
          <t>India</t>
        </is>
      </c>
      <c r="F224" t="inlineStr">
        <is>
          <t>Kharagpur</t>
        </is>
      </c>
      <c r="G224" t="inlineStr">
        <is>
          <t>Asia</t>
        </is>
      </c>
      <c r="H224" t="inlineStr">
        <is>
          <t>https://www.topuniversities.com/sites/default/files/indian-institute-of-technology-kharagpur-iit-kgp_285_medium.jpg</t>
        </is>
      </c>
      <c r="I224" t="inlineStr">
        <is>
          <t>/universities/indian-institute-technology-kharagpur-iit-kgp</t>
        </is>
      </c>
      <c r="J224" t="inlineStr">
        <is>
          <t>3995890</t>
        </is>
      </c>
      <c r="K224" t="inlineStr">
        <is>
          <t>294239</t>
        </is>
      </c>
      <c r="L224" t="inlineStr">
        <is>
          <t>285</t>
        </is>
      </c>
      <c r="M224" t="n">
        <v>0</v>
      </c>
      <c r="N224">
        <f>222</f>
        <v/>
      </c>
      <c r="O224" t="inlineStr"/>
      <c r="P224" t="b">
        <v>0</v>
      </c>
      <c r="Q224" t="b">
        <v>0</v>
      </c>
      <c r="R224" t="n">
        <v>0</v>
      </c>
      <c r="S224" t="inlineStr">
        <is>
          <t>257</t>
        </is>
      </c>
      <c r="T224" t="n">
        <v>34</v>
      </c>
      <c r="U224" t="inlineStr">
        <is>
          <t>76</t>
        </is>
      </c>
      <c r="V224" t="n">
        <v>90.2</v>
      </c>
      <c r="W224" t="inlineStr">
        <is>
          <t>701+</t>
        </is>
      </c>
      <c r="X224" t="n">
        <v>9</v>
      </c>
      <c r="Y224" t="inlineStr">
        <is>
          <t>173</t>
        </is>
      </c>
      <c r="Z224" t="n">
        <v>51.1</v>
      </c>
      <c r="AA224" t="inlineStr">
        <is>
          <t>386</t>
        </is>
      </c>
      <c r="AB224" t="n">
        <v>33</v>
      </c>
      <c r="AC224" t="inlineStr">
        <is>
          <t>701+</t>
        </is>
      </c>
      <c r="AD224" t="n">
        <v>1.1</v>
      </c>
      <c r="AE224" t="inlineStr">
        <is>
          <t>492</t>
        </is>
      </c>
      <c r="AF224" t="n">
        <v>69.3</v>
      </c>
      <c r="AG224" t="inlineStr">
        <is>
          <t>701+</t>
        </is>
      </c>
      <c r="AH224" t="n">
        <v>1.1</v>
      </c>
      <c r="AI224">
        <f>348</f>
        <v/>
      </c>
      <c r="AJ224" t="n">
        <v>44.3</v>
      </c>
      <c r="AK224" t="inlineStr"/>
      <c r="AL224" t="inlineStr"/>
      <c r="AM224" t="inlineStr"/>
      <c r="AN224" t="inlineStr"/>
      <c r="AO224" t="inlineStr"/>
      <c r="AP224" t="inlineStr">
        <is>
          <t>{"Research &amp; Discovery": [{"indicator_id": "76", "indicator_name": "Academic Reputation", "rank": "257", "score": "34"}, {"indicator_id": "73", "indicator_name": "Citations per Faculty", "rank": "76", "score": "90.2"}], "Learning Experience": [{"indicator_id": "36", "indicator_name": "Faculty Student Ratio", "rank": "701+", "score": "9"}], "Employability": [{"indicator_id": "77", "indicator_name": "Employer Reputation", "rank": "173", "score": "51.1"}, {"indicator_id": "3819456", "indicator_name": "Employment Outcomes", "rank": "386", "score": "33"}], "Global Engagement": [{"indicator_id": "14", "indicator_name": "International Student Ratio", "rank": "701+", "score": "1.1"}, {"indicator_id": "15", "indicator_name": "International Research Network", "rank": "492", "score": "69.3"}, {"indicator_id": "18", "indicator_name": "International Faculty Ratio", "rank": "701+", "score": "1.1"}], "Sustainability": [{"indicator_id": "3897497", "indicator_name": "Sustainability Score", "rank": "=348", "score": "44.3"}]}</t>
        </is>
      </c>
      <c r="AQ2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25">
      <c r="A225" t="n">
        <v>224</v>
      </c>
      <c r="B225" t="n">
        <v>43.6</v>
      </c>
      <c r="C225" t="inlineStr">
        <is>
          <t>Friedrich-Alexander-Universität Erlangen-Nürnberg</t>
        </is>
      </c>
      <c r="D225" t="inlineStr">
        <is>
          <t>Erlangen, Germany</t>
        </is>
      </c>
      <c r="E225" t="inlineStr">
        <is>
          <t>Germany</t>
        </is>
      </c>
      <c r="F225" t="inlineStr">
        <is>
          <t>Erlangen</t>
        </is>
      </c>
      <c r="G225" t="inlineStr">
        <is>
          <t>Europe</t>
        </is>
      </c>
      <c r="H225" t="inlineStr">
        <is>
          <t>https://www.topuniversities.com/sites/default/files/220609081209am601836FAU-Logo-quadratisch-90x90.jpg</t>
        </is>
      </c>
      <c r="I225" t="inlineStr">
        <is>
          <t>/universities/friedrich-alexander-universitat-erlangen-nurnberg</t>
        </is>
      </c>
      <c r="J225" t="inlineStr">
        <is>
          <t>3995978</t>
        </is>
      </c>
      <c r="K225" t="inlineStr">
        <is>
          <t>294454</t>
        </is>
      </c>
      <c r="L225" t="inlineStr">
        <is>
          <t>191</t>
        </is>
      </c>
      <c r="M225" t="n">
        <v>0</v>
      </c>
      <c r="N225">
        <f>224</f>
        <v/>
      </c>
      <c r="O225" t="inlineStr"/>
      <c r="P225" t="b">
        <v>0</v>
      </c>
      <c r="Q225" t="b">
        <v>0</v>
      </c>
      <c r="R225" t="n">
        <v>0</v>
      </c>
      <c r="S225" t="inlineStr">
        <is>
          <t>345</t>
        </is>
      </c>
      <c r="T225" t="n">
        <v>25.8</v>
      </c>
      <c r="U225" t="inlineStr">
        <is>
          <t>50</t>
        </is>
      </c>
      <c r="V225" t="n">
        <v>94.90000000000001</v>
      </c>
      <c r="W225" t="inlineStr">
        <is>
          <t>701+</t>
        </is>
      </c>
      <c r="X225" t="n">
        <v>3.2</v>
      </c>
      <c r="Y225" t="inlineStr">
        <is>
          <t>346</t>
        </is>
      </c>
      <c r="Z225" t="n">
        <v>27.7</v>
      </c>
      <c r="AA225" t="inlineStr">
        <is>
          <t>568</t>
        </is>
      </c>
      <c r="AB225" t="n">
        <v>19.6</v>
      </c>
      <c r="AC225" t="inlineStr">
        <is>
          <t>300</t>
        </is>
      </c>
      <c r="AD225" t="n">
        <v>48.8</v>
      </c>
      <c r="AE225" t="inlineStr">
        <is>
          <t>213</t>
        </is>
      </c>
      <c r="AF225" t="n">
        <v>87.09999999999999</v>
      </c>
      <c r="AG225" t="inlineStr">
        <is>
          <t>516</t>
        </is>
      </c>
      <c r="AH225" t="n">
        <v>27.2</v>
      </c>
      <c r="AI225">
        <f>193</f>
        <v/>
      </c>
      <c r="AJ225" t="n">
        <v>74.5</v>
      </c>
      <c r="AK225" t="inlineStr"/>
      <c r="AL225" t="inlineStr"/>
      <c r="AM225" t="inlineStr"/>
      <c r="AN225" t="inlineStr"/>
      <c r="AO225" t="inlineStr"/>
      <c r="AP225" t="inlineStr">
        <is>
          <t>{"Research &amp; Discovery": [{"indicator_id": "76", "indicator_name": "Academic Reputation", "rank": "345", "score": "25.8"}, {"indicator_id": "73", "indicator_name": "Citations per Faculty", "rank": "50", "score": "94.9"}], "Learning Experience": [{"indicator_id": "36", "indicator_name": "Faculty Student Ratio", "rank": "701+", "score": "3.2"}], "Employability": [{"indicator_id": "77", "indicator_name": "Employer Reputation", "rank": "346", "score": "27.7"}, {"indicator_id": "3819456", "indicator_name": "Employment Outcomes", "rank": "568", "score": "19.6"}], "Global Engagement": [{"indicator_id": "14", "indicator_name": "International Student Ratio", "rank": "300", "score": "48.8"}, {"indicator_id": "15", "indicator_name": "International Research Network", "rank": "213", "score": "87.1"}, {"indicator_id": "18", "indicator_name": "International Faculty Ratio", "rank": "516", "score": "27.2"}], "Sustainability": [{"indicator_id": "3897497", "indicator_name": "Sustainability Score", "rank": "=193", "score": "74.5"}]}</t>
        </is>
      </c>
      <c r="AQ2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26">
      <c r="A226" t="n">
        <v>225</v>
      </c>
      <c r="B226" t="n">
        <v>43.6</v>
      </c>
      <c r="C226" t="inlineStr">
        <is>
          <t>Loughborough University</t>
        </is>
      </c>
      <c r="D226" t="inlineStr">
        <is>
          <t>Loughborough, United Kingdom</t>
        </is>
      </c>
      <c r="E226" t="inlineStr">
        <is>
          <t>United Kingdom</t>
        </is>
      </c>
      <c r="F226" t="inlineStr">
        <is>
          <t>Loughborough</t>
        </is>
      </c>
      <c r="G226" t="inlineStr">
        <is>
          <t>Europe</t>
        </is>
      </c>
      <c r="H226" t="inlineStr">
        <is>
          <t>https://www.topuniversities.com/sites/default/files/loughborough-university_592560cf2aeae70239af4bf3_medium.jpg</t>
        </is>
      </c>
      <c r="I226" t="inlineStr">
        <is>
          <t>/universities/loughborough-university</t>
        </is>
      </c>
      <c r="J226" t="inlineStr">
        <is>
          <t>3995932</t>
        </is>
      </c>
      <c r="K226" t="inlineStr">
        <is>
          <t>294009</t>
        </is>
      </c>
      <c r="L226" t="inlineStr">
        <is>
          <t>368</t>
        </is>
      </c>
      <c r="M226" t="n">
        <v>1</v>
      </c>
      <c r="N226">
        <f>224</f>
        <v/>
      </c>
      <c r="O226" t="inlineStr">
        <is>
          <t>6</t>
        </is>
      </c>
      <c r="P226" t="b">
        <v>0</v>
      </c>
      <c r="Q226" t="b">
        <v>0</v>
      </c>
      <c r="R226" t="n">
        <v>0</v>
      </c>
      <c r="S226" t="inlineStr">
        <is>
          <t>299</t>
        </is>
      </c>
      <c r="T226" t="n">
        <v>29.7</v>
      </c>
      <c r="U226" t="inlineStr">
        <is>
          <t>406</t>
        </is>
      </c>
      <c r="V226" t="n">
        <v>32.4</v>
      </c>
      <c r="W226" t="inlineStr">
        <is>
          <t>613</t>
        </is>
      </c>
      <c r="X226" t="n">
        <v>23.8</v>
      </c>
      <c r="Y226" t="inlineStr">
        <is>
          <t>151</t>
        </is>
      </c>
      <c r="Z226" t="n">
        <v>55.3</v>
      </c>
      <c r="AA226" t="inlineStr">
        <is>
          <t>488</t>
        </is>
      </c>
      <c r="AB226" t="n">
        <v>23.2</v>
      </c>
      <c r="AC226" t="inlineStr">
        <is>
          <t>216</t>
        </is>
      </c>
      <c r="AD226" t="n">
        <v>68.59999999999999</v>
      </c>
      <c r="AE226" t="inlineStr">
        <is>
          <t>214</t>
        </is>
      </c>
      <c r="AF226" t="n">
        <v>87.09999999999999</v>
      </c>
      <c r="AG226" t="inlineStr">
        <is>
          <t>212</t>
        </is>
      </c>
      <c r="AH226" t="n">
        <v>87.09999999999999</v>
      </c>
      <c r="AI226">
        <f>64</f>
        <v/>
      </c>
      <c r="AJ226" t="n">
        <v>93.8</v>
      </c>
      <c r="AK226" t="inlineStr"/>
      <c r="AL226" t="inlineStr"/>
      <c r="AM226" t="inlineStr"/>
      <c r="AN226" t="inlineStr"/>
      <c r="AO226" t="inlineStr"/>
      <c r="AP226" t="inlineStr">
        <is>
          <t>{"Research &amp; Discovery": [{"indicator_id": "76", "indicator_name": "Academic Reputation", "rank": "299", "score": "29.7"}, {"indicator_id": "73", "indicator_name": "Citations per Faculty", "rank": "406", "score": "32.4"}], "Learning Experience": [{"indicator_id": "36", "indicator_name": "Faculty Student Ratio", "rank": "613", "score": "23.8"}], "Employability": [{"indicator_id": "77", "indicator_name": "Employer Reputation", "rank": "151", "score": "55.3"}, {"indicator_id": "3819456", "indicator_name": "Employment Outcomes", "rank": "488", "score": "23.2"}], "Global Engagement": [{"indicator_id": "14", "indicator_name": "International Student Ratio", "rank": "216", "score": "68.6"}, {"indicator_id": "15", "indicator_name": "International Research Network", "rank": "214", "score": "87.1"}, {"indicator_id": "18", "indicator_name": "International Faculty Ratio", "rank": "212", "score": "87.1"}], "Sustainability": [{"indicator_id": "3897497", "indicator_name": "Sustainability Score", "rank": "=64", "score": "93.8"}]}</t>
        </is>
      </c>
      <c r="AQ2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27">
      <c r="A227" t="n">
        <v>226</v>
      </c>
      <c r="B227" t="n">
        <v>43.6</v>
      </c>
      <c r="C227" t="inlineStr">
        <is>
          <t>University of Lausanne</t>
        </is>
      </c>
      <c r="D227" t="inlineStr">
        <is>
          <t>Lausanne, Switzerland</t>
        </is>
      </c>
      <c r="E227" t="inlineStr">
        <is>
          <t>Switzerland</t>
        </is>
      </c>
      <c r="F227" t="inlineStr">
        <is>
          <t>Lausanne</t>
        </is>
      </c>
      <c r="G227" t="inlineStr">
        <is>
          <t>Europe</t>
        </is>
      </c>
      <c r="H227" t="inlineStr">
        <is>
          <t>https://www.topuniversities.com/sites/default/files/university-of-lausanne_592560cf2aeae70239af4bd3_medium.jpg</t>
        </is>
      </c>
      <c r="I227" t="inlineStr">
        <is>
          <t>/universities/university-lausanne</t>
        </is>
      </c>
      <c r="J227" t="inlineStr">
        <is>
          <t>3995943</t>
        </is>
      </c>
      <c r="K227" t="inlineStr">
        <is>
          <t>294085</t>
        </is>
      </c>
      <c r="L227" t="inlineStr">
        <is>
          <t>336</t>
        </is>
      </c>
      <c r="M227" t="n">
        <v>0</v>
      </c>
      <c r="N227">
        <f>224</f>
        <v/>
      </c>
      <c r="O227" t="inlineStr"/>
      <c r="P227" t="b">
        <v>0</v>
      </c>
      <c r="Q227" t="b">
        <v>0</v>
      </c>
      <c r="R227" t="n">
        <v>0</v>
      </c>
      <c r="S227" t="inlineStr">
        <is>
          <t>310</t>
        </is>
      </c>
      <c r="T227" t="n">
        <v>28.4</v>
      </c>
      <c r="U227" t="inlineStr">
        <is>
          <t>195</t>
        </is>
      </c>
      <c r="V227" t="n">
        <v>61</v>
      </c>
      <c r="W227" t="inlineStr">
        <is>
          <t>435</t>
        </is>
      </c>
      <c r="X227" t="n">
        <v>36.8</v>
      </c>
      <c r="Y227" t="inlineStr">
        <is>
          <t>471</t>
        </is>
      </c>
      <c r="Z227" t="n">
        <v>18.8</v>
      </c>
      <c r="AA227" t="inlineStr">
        <is>
          <t>244</t>
        </is>
      </c>
      <c r="AB227" t="n">
        <v>51.8</v>
      </c>
      <c r="AC227" t="inlineStr">
        <is>
          <t>271</t>
        </is>
      </c>
      <c r="AD227" t="n">
        <v>54.2</v>
      </c>
      <c r="AE227" t="inlineStr">
        <is>
          <t>328</t>
        </is>
      </c>
      <c r="AF227" t="n">
        <v>79.8</v>
      </c>
      <c r="AG227" t="inlineStr">
        <is>
          <t>67</t>
        </is>
      </c>
      <c r="AH227" t="n">
        <v>100</v>
      </c>
      <c r="AI227">
        <f>313</f>
        <v/>
      </c>
      <c r="AJ227" t="n">
        <v>51.2</v>
      </c>
      <c r="AK227" t="inlineStr"/>
      <c r="AL227" t="inlineStr"/>
      <c r="AM227" t="inlineStr"/>
      <c r="AN227" t="inlineStr"/>
      <c r="AO227" t="inlineStr"/>
      <c r="AP227" t="inlineStr">
        <is>
          <t>{"Research &amp; Discovery": [{"indicator_id": "76", "indicator_name": "Academic Reputation", "rank": "310", "score": "28.4"}, {"indicator_id": "73", "indicator_name": "Citations per Faculty", "rank": "195", "score": "61"}], "Learning Experience": [{"indicator_id": "36", "indicator_name": "Faculty Student Ratio", "rank": "435", "score": "36.8"}], "Employability": [{"indicator_id": "77", "indicator_name": "Employer Reputation", "rank": "471", "score": "18.8"}, {"indicator_id": "3819456", "indicator_name": "Employment Outcomes", "rank": "244", "score": "51.8"}], "Global Engagement": [{"indicator_id": "14", "indicator_name": "International Student Ratio", "rank": "271", "score": "54.2"}, {"indicator_id": "15", "indicator_name": "International Research Network", "rank": "328", "score": "79.8"}, {"indicator_id": "18", "indicator_name": "International Faculty Ratio", "rank": "67", "score": "100"}], "Sustainability": [{"indicator_id": "3897497", "indicator_name": "Sustainability Score", "rank": "=313", "score": "51.2"}]}</t>
        </is>
      </c>
      <c r="AQ2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28">
      <c r="A228" t="n">
        <v>227</v>
      </c>
      <c r="B228" t="n">
        <v>43.5</v>
      </c>
      <c r="C228" t="inlineStr">
        <is>
          <t>Indian Institute of Technology Madras (IITM)</t>
        </is>
      </c>
      <c r="D228" t="inlineStr">
        <is>
          <t>Chennai, India</t>
        </is>
      </c>
      <c r="E228" t="inlineStr">
        <is>
          <t>India</t>
        </is>
      </c>
      <c r="F228" t="inlineStr">
        <is>
          <t>Chennai</t>
        </is>
      </c>
      <c r="G228" t="inlineStr">
        <is>
          <t>Asia</t>
        </is>
      </c>
      <c r="H228" t="inlineStr">
        <is>
          <t>https://www.topuniversities.com/sites/default/files/indian-institute-of-technology-madras-iitm_286_medium.jpg</t>
        </is>
      </c>
      <c r="I228" t="inlineStr">
        <is>
          <t>/universities/indian-institute-technology-madras-iitm</t>
        </is>
      </c>
      <c r="J228" t="inlineStr">
        <is>
          <t>3995836</t>
        </is>
      </c>
      <c r="K228" t="inlineStr">
        <is>
          <t>294238</t>
        </is>
      </c>
      <c r="L228" t="inlineStr">
        <is>
          <t>286</t>
        </is>
      </c>
      <c r="M228" t="n">
        <v>0</v>
      </c>
      <c r="N228">
        <f>227</f>
        <v/>
      </c>
      <c r="O228" t="inlineStr"/>
      <c r="P228" t="b">
        <v>0</v>
      </c>
      <c r="Q228" t="b">
        <v>0</v>
      </c>
      <c r="R228" t="n">
        <v>0</v>
      </c>
      <c r="S228" t="inlineStr">
        <is>
          <t>203</t>
        </is>
      </c>
      <c r="T228" t="n">
        <v>42.4</v>
      </c>
      <c r="U228" t="inlineStr">
        <is>
          <t>154</t>
        </is>
      </c>
      <c r="V228" t="n">
        <v>70.3</v>
      </c>
      <c r="W228" t="inlineStr">
        <is>
          <t>663</t>
        </is>
      </c>
      <c r="X228" t="n">
        <v>20.3</v>
      </c>
      <c r="Y228" t="inlineStr">
        <is>
          <t>127</t>
        </is>
      </c>
      <c r="Z228" t="n">
        <v>63.2</v>
      </c>
      <c r="AA228" t="inlineStr">
        <is>
          <t>444</t>
        </is>
      </c>
      <c r="AB228" t="n">
        <v>27</v>
      </c>
      <c r="AC228" t="inlineStr">
        <is>
          <t>701+</t>
        </is>
      </c>
      <c r="AD228" t="n">
        <v>1.6</v>
      </c>
      <c r="AE228" t="inlineStr">
        <is>
          <t>701+</t>
        </is>
      </c>
      <c r="AF228" t="n">
        <v>37.5</v>
      </c>
      <c r="AG228" t="inlineStr">
        <is>
          <t>701+</t>
        </is>
      </c>
      <c r="AH228" t="n">
        <v>3.9</v>
      </c>
      <c r="AI228">
        <f>343</f>
        <v/>
      </c>
      <c r="AJ228" t="n">
        <v>44.6</v>
      </c>
      <c r="AK228" t="inlineStr"/>
      <c r="AL228" t="inlineStr"/>
      <c r="AM228" t="inlineStr"/>
      <c r="AN228" t="inlineStr"/>
      <c r="AO228" t="inlineStr"/>
      <c r="AP228" t="inlineStr">
        <is>
          <t>{"Research &amp; Discovery": [{"indicator_id": "76", "indicator_name": "Academic Reputation", "rank": "203", "score": "42.4"}, {"indicator_id": "73", "indicator_name": "Citations per Faculty", "rank": "154", "score": "70.3"}], "Learning Experience": [{"indicator_id": "36", "indicator_name": "Faculty Student Ratio", "rank": "663", "score": "20.3"}], "Employability": [{"indicator_id": "77", "indicator_name": "Employer Reputation", "rank": "127", "score": "63.2"}, {"indicator_id": "3819456", "indicator_name": "Employment Outcomes", "rank": "444", "score": "27"}], "Global Engagement": [{"indicator_id": "14", "indicator_name": "International Student Ratio", "rank": "701+", "score": "1.6"}, {"indicator_id": "15", "indicator_name": "International Research Network", "rank": "701+", "score": "37.5"}, {"indicator_id": "18", "indicator_name": "International Faculty Ratio", "rank": "701+", "score": "3.9"}], "Sustainability": [{"indicator_id": "3897497", "indicator_name": "Sustainability Score", "rank": "=343", "score": "44.6"}]}</t>
        </is>
      </c>
      <c r="AQ2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29">
      <c r="A229" t="n">
        <v>228</v>
      </c>
      <c r="B229" t="n">
        <v>43.5</v>
      </c>
      <c r="C229" t="inlineStr">
        <is>
          <t>Rheinische Friedrich-Wilhelms-Universität Bonn</t>
        </is>
      </c>
      <c r="D229" t="inlineStr">
        <is>
          <t>Bonn, Germany</t>
        </is>
      </c>
      <c r="E229" t="inlineStr">
        <is>
          <t>Germany</t>
        </is>
      </c>
      <c r="F229" t="inlineStr">
        <is>
          <t>Bonn</t>
        </is>
      </c>
      <c r="G229" t="inlineStr">
        <is>
          <t>Europe</t>
        </is>
      </c>
      <c r="H229" t="inlineStr">
        <is>
          <t>https://www.topuniversities.com/sites/default/files/rheinische-friedrich-wilhelms-universitt-bonn_592560cf2aeae70239af4ac1_medium.jpg</t>
        </is>
      </c>
      <c r="I229" t="inlineStr">
        <is>
          <t>/universities/rheinische-friedrich-wilhelms-universitat-bonn</t>
        </is>
      </c>
      <c r="J229" t="inlineStr">
        <is>
          <t>3995786</t>
        </is>
      </c>
      <c r="K229" t="inlineStr">
        <is>
          <t>294594</t>
        </is>
      </c>
      <c r="L229" t="inlineStr">
        <is>
          <t>62</t>
        </is>
      </c>
      <c r="M229" t="n">
        <v>0</v>
      </c>
      <c r="N229">
        <f>227</f>
        <v/>
      </c>
      <c r="O229" t="inlineStr"/>
      <c r="P229" t="b">
        <v>0</v>
      </c>
      <c r="Q229" t="b">
        <v>0</v>
      </c>
      <c r="R229" t="n">
        <v>0</v>
      </c>
      <c r="S229" t="inlineStr">
        <is>
          <t>153</t>
        </is>
      </c>
      <c r="T229" t="n">
        <v>52.8</v>
      </c>
      <c r="U229" t="inlineStr">
        <is>
          <t>598</t>
        </is>
      </c>
      <c r="V229" t="n">
        <v>17.2</v>
      </c>
      <c r="W229" t="inlineStr">
        <is>
          <t>221</t>
        </is>
      </c>
      <c r="X229" t="n">
        <v>62.7</v>
      </c>
      <c r="Y229" t="inlineStr">
        <is>
          <t>399</t>
        </is>
      </c>
      <c r="Z229" t="n">
        <v>24.1</v>
      </c>
      <c r="AA229" t="inlineStr">
        <is>
          <t>357</t>
        </is>
      </c>
      <c r="AB229" t="n">
        <v>35.4</v>
      </c>
      <c r="AC229" t="inlineStr">
        <is>
          <t>361</t>
        </is>
      </c>
      <c r="AD229" t="n">
        <v>38.9</v>
      </c>
      <c r="AE229" t="inlineStr">
        <is>
          <t>83</t>
        </is>
      </c>
      <c r="AF229" t="n">
        <v>94.7</v>
      </c>
      <c r="AG229" t="inlineStr">
        <is>
          <t>399</t>
        </is>
      </c>
      <c r="AH229" t="n">
        <v>44.3</v>
      </c>
      <c r="AI229" t="inlineStr">
        <is>
          <t>138</t>
        </is>
      </c>
      <c r="AJ229" t="n">
        <v>83.2</v>
      </c>
      <c r="AK229" t="inlineStr"/>
      <c r="AL229" t="inlineStr"/>
      <c r="AM229" t="inlineStr"/>
      <c r="AN229" t="inlineStr"/>
      <c r="AO229" t="inlineStr"/>
      <c r="AP229" t="inlineStr">
        <is>
          <t>{"Research &amp; Discovery": [{"indicator_id": "76", "indicator_name": "Academic Reputation", "rank": "153", "score": "52.8"}, {"indicator_id": "73", "indicator_name": "Citations per Faculty", "rank": "598", "score": "17.2"}], "Learning Experience": [{"indicator_id": "36", "indicator_name": "Faculty Student Ratio", "rank": "221", "score": "62.7"}], "Employability": [{"indicator_id": "77", "indicator_name": "Employer Reputation", "rank": "399", "score": "24.1"}, {"indicator_id": "3819456", "indicator_name": "Employment Outcomes", "rank": "357", "score": "35.4"}], "Global Engagement": [{"indicator_id": "14", "indicator_name": "International Student Ratio", "rank": "361", "score": "38.9"}, {"indicator_id": "15", "indicator_name": "International Research Network", "rank": "83", "score": "94.7"}, {"indicator_id": "18", "indicator_name": "International Faculty Ratio", "rank": "399", "score": "44.3"}], "Sustainability": [{"indicator_id": "3897497", "indicator_name": "Sustainability Score", "rank": "138", "score": "83.2"}]}</t>
        </is>
      </c>
      <c r="AQ2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30">
      <c r="A230" t="n">
        <v>229</v>
      </c>
      <c r="B230" t="n">
        <v>43.4</v>
      </c>
      <c r="C230" t="inlineStr">
        <is>
          <t>Chulalongkorn University</t>
        </is>
      </c>
      <c r="D230" t="inlineStr">
        <is>
          <t>Bangkok, Thailand</t>
        </is>
      </c>
      <c r="E230" t="inlineStr">
        <is>
          <t>Thailand</t>
        </is>
      </c>
      <c r="F230" t="inlineStr">
        <is>
          <t>Bangkok</t>
        </is>
      </c>
      <c r="G230" t="inlineStr">
        <is>
          <t>Asia</t>
        </is>
      </c>
      <c r="H230" t="inlineStr">
        <is>
          <t>https://www.topuniversities.com/sites/default/files/chulalongkorn-university_592560cf2aeae70239af4b01_medium.jpg</t>
        </is>
      </c>
      <c r="I230" t="inlineStr">
        <is>
          <t>/universities/chulalongkorn-university</t>
        </is>
      </c>
      <c r="J230" t="inlineStr">
        <is>
          <t>3995730</t>
        </is>
      </c>
      <c r="K230" t="inlineStr">
        <is>
          <t>294531</t>
        </is>
      </c>
      <c r="L230" t="inlineStr">
        <is>
          <t>126</t>
        </is>
      </c>
      <c r="M230" t="n">
        <v>0</v>
      </c>
      <c r="N230" t="inlineStr">
        <is>
          <t>229</t>
        </is>
      </c>
      <c r="O230" t="inlineStr"/>
      <c r="P230" t="b">
        <v>0</v>
      </c>
      <c r="Q230" t="b">
        <v>0</v>
      </c>
      <c r="R230" t="n">
        <v>0</v>
      </c>
      <c r="S230" t="inlineStr">
        <is>
          <t>97</t>
        </is>
      </c>
      <c r="T230" t="n">
        <v>68.2</v>
      </c>
      <c r="U230" t="inlineStr">
        <is>
          <t>701+</t>
        </is>
      </c>
      <c r="V230" t="n">
        <v>7.5</v>
      </c>
      <c r="W230" t="inlineStr">
        <is>
          <t>499</t>
        </is>
      </c>
      <c r="X230" t="n">
        <v>31.7</v>
      </c>
      <c r="Y230" t="inlineStr">
        <is>
          <t>261</t>
        </is>
      </c>
      <c r="Z230" t="n">
        <v>35.9</v>
      </c>
      <c r="AA230" t="inlineStr">
        <is>
          <t>60</t>
        </is>
      </c>
      <c r="AB230" t="n">
        <v>93.59999999999999</v>
      </c>
      <c r="AC230" t="inlineStr">
        <is>
          <t>701+</t>
        </is>
      </c>
      <c r="AD230" t="n">
        <v>3</v>
      </c>
      <c r="AE230" t="inlineStr">
        <is>
          <t>331</t>
        </is>
      </c>
      <c r="AF230" t="n">
        <v>79.59999999999999</v>
      </c>
      <c r="AG230" t="inlineStr">
        <is>
          <t>617</t>
        </is>
      </c>
      <c r="AH230" t="n">
        <v>18.7</v>
      </c>
      <c r="AI230">
        <f>198</f>
        <v/>
      </c>
      <c r="AJ230" t="n">
        <v>73.2</v>
      </c>
      <c r="AK230" t="inlineStr"/>
      <c r="AL230" t="inlineStr"/>
      <c r="AM230" t="inlineStr"/>
      <c r="AN230" t="inlineStr"/>
      <c r="AO230" t="inlineStr"/>
      <c r="AP230" t="inlineStr">
        <is>
          <t>{"Research &amp; Discovery": [{"indicator_id": "76", "indicator_name": "Academic Reputation", "rank": "97", "score": "68.2"}, {"indicator_id": "73", "indicator_name": "Citations per Faculty", "rank": "701+", "score": "7.5"}], "Learning Experience": [{"indicator_id": "36", "indicator_name": "Faculty Student Ratio", "rank": "499", "score": "31.7"}], "Employability": [{"indicator_id": "77", "indicator_name": "Employer Reputation", "rank": "261", "score": "35.9"}, {"indicator_id": "3819456", "indicator_name": "Employment Outcomes", "rank": "60", "score": "93.6"}], "Global Engagement": [{"indicator_id": "14", "indicator_name": "International Student Ratio", "rank": "701+", "score": "3"}, {"indicator_id": "15", "indicator_name": "International Research Network", "rank": "331", "score": "79.6"}, {"indicator_id": "18", "indicator_name": "International Faculty Ratio", "rank": "617", "score": "18.7"}], "Sustainability": [{"indicator_id": "3897497", "indicator_name": "Sustainability Score", "rank": "=198", "score": "73.2"}]}</t>
        </is>
      </c>
      <c r="AQ2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31">
      <c r="A231" t="n">
        <v>230</v>
      </c>
      <c r="B231" t="n">
        <v>43</v>
      </c>
      <c r="C231" t="inlineStr">
        <is>
          <t>Maastricht University</t>
        </is>
      </c>
      <c r="D231" t="inlineStr">
        <is>
          <t>Maastricht, Netherlands</t>
        </is>
      </c>
      <c r="E231" t="inlineStr">
        <is>
          <t>Netherlands</t>
        </is>
      </c>
      <c r="F231" t="inlineStr">
        <is>
          <t>Maastricht</t>
        </is>
      </c>
      <c r="G231" t="inlineStr">
        <is>
          <t>Europe</t>
        </is>
      </c>
      <c r="H231" t="inlineStr">
        <is>
          <t>https://www.topuniversities.com/sites/default/files/231218042543pm676051UM-triangles-200-x-200-pixels-90x90.jpg</t>
        </is>
      </c>
      <c r="I231" t="inlineStr">
        <is>
          <t>/universities/maastricht-university</t>
        </is>
      </c>
      <c r="J231" t="inlineStr">
        <is>
          <t>3996022</t>
        </is>
      </c>
      <c r="K231" t="inlineStr">
        <is>
          <t>293985</t>
        </is>
      </c>
      <c r="L231" t="inlineStr">
        <is>
          <t>377</t>
        </is>
      </c>
      <c r="M231" t="n">
        <v>0</v>
      </c>
      <c r="N231">
        <f>230</f>
        <v/>
      </c>
      <c r="O231" t="inlineStr"/>
      <c r="P231" t="b">
        <v>0</v>
      </c>
      <c r="Q231" t="b">
        <v>0</v>
      </c>
      <c r="R231" t="n">
        <v>0</v>
      </c>
      <c r="S231" t="inlineStr">
        <is>
          <t>389</t>
        </is>
      </c>
      <c r="T231" t="n">
        <v>23</v>
      </c>
      <c r="U231" t="inlineStr">
        <is>
          <t>185</t>
        </is>
      </c>
      <c r="V231" t="n">
        <v>62.8</v>
      </c>
      <c r="W231" t="inlineStr">
        <is>
          <t>701+</t>
        </is>
      </c>
      <c r="X231" t="n">
        <v>13.2</v>
      </c>
      <c r="Y231" t="inlineStr">
        <is>
          <t>345</t>
        </is>
      </c>
      <c r="Z231" t="n">
        <v>27.8</v>
      </c>
      <c r="AA231" t="inlineStr">
        <is>
          <t>337</t>
        </is>
      </c>
      <c r="AB231" t="n">
        <v>38.2</v>
      </c>
      <c r="AC231" t="inlineStr">
        <is>
          <t>20</t>
        </is>
      </c>
      <c r="AD231" t="n">
        <v>100</v>
      </c>
      <c r="AE231" t="inlineStr">
        <is>
          <t>312</t>
        </is>
      </c>
      <c r="AF231" t="n">
        <v>80.5</v>
      </c>
      <c r="AG231" t="inlineStr">
        <is>
          <t>97</t>
        </is>
      </c>
      <c r="AH231" t="n">
        <v>99.40000000000001</v>
      </c>
      <c r="AI231">
        <f>302</f>
        <v/>
      </c>
      <c r="AJ231" t="n">
        <v>52.5</v>
      </c>
      <c r="AK231" t="inlineStr"/>
      <c r="AL231" t="inlineStr"/>
      <c r="AM231" t="inlineStr"/>
      <c r="AN231" t="inlineStr"/>
      <c r="AO231" t="inlineStr"/>
      <c r="AP231" t="inlineStr">
        <is>
          <t>{"Research &amp; Discovery": [{"indicator_id": "76", "indicator_name": "Academic Reputation", "rank": "389", "score": "23"}, {"indicator_id": "73", "indicator_name": "Citations per Faculty", "rank": "185", "score": "62.8"}], "Learning Experience": [{"indicator_id": "36", "indicator_name": "Faculty Student Ratio", "rank": "701+", "score": "13.2"}], "Employability": [{"indicator_id": "77", "indicator_name": "Employer Reputation", "rank": "345", "score": "27.8"}, {"indicator_id": "3819456", "indicator_name": "Employment Outcomes", "rank": "337", "score": "38.2"}], "Global Engagement": [{"indicator_id": "14", "indicator_name": "International Student Ratio", "rank": "20", "score": "100"}, {"indicator_id": "15", "indicator_name": "International Research Network", "rank": "312", "score": "80.5"}, {"indicator_id": "18", "indicator_name": "International Faculty Ratio", "rank": "97", "score": "99.4"}], "Sustainability": [{"indicator_id": "3897497", "indicator_name": "Sustainability Score", "rank": "=302", "score": "52.5"}]}</t>
        </is>
      </c>
      <c r="AQ2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32">
      <c r="A232" t="n">
        <v>231</v>
      </c>
      <c r="B232" t="n">
        <v>43</v>
      </c>
      <c r="C232" t="inlineStr">
        <is>
          <t>Universite libre de Bruxelles</t>
        </is>
      </c>
      <c r="D232" t="inlineStr">
        <is>
          <t>Brussels, Belgium</t>
        </is>
      </c>
      <c r="E232" t="inlineStr">
        <is>
          <t>Belgium</t>
        </is>
      </c>
      <c r="F232" t="inlineStr">
        <is>
          <t>Brussels</t>
        </is>
      </c>
      <c r="G232" t="inlineStr">
        <is>
          <t>Europe</t>
        </is>
      </c>
      <c r="H232" t="inlineStr">
        <is>
          <t>https://www.topuniversities.com/sites/default/files/universite-libre-de-bruxelles_75_medium.jpg</t>
        </is>
      </c>
      <c r="I232" t="inlineStr">
        <is>
          <t>/universities/universite-libre-de-bruxelles</t>
        </is>
      </c>
      <c r="J232" t="inlineStr">
        <is>
          <t>3995896</t>
        </is>
      </c>
      <c r="K232" t="inlineStr">
        <is>
          <t>294581</t>
        </is>
      </c>
      <c r="L232" t="inlineStr">
        <is>
          <t>75</t>
        </is>
      </c>
      <c r="M232" t="n">
        <v>0</v>
      </c>
      <c r="N232">
        <f>230</f>
        <v/>
      </c>
      <c r="O232" t="inlineStr"/>
      <c r="P232" t="b">
        <v>0</v>
      </c>
      <c r="Q232" t="b">
        <v>0</v>
      </c>
      <c r="R232" t="n">
        <v>0</v>
      </c>
      <c r="S232" t="inlineStr">
        <is>
          <t>263</t>
        </is>
      </c>
      <c r="T232" t="n">
        <v>33.3</v>
      </c>
      <c r="U232" t="inlineStr">
        <is>
          <t>263</t>
        </is>
      </c>
      <c r="V232" t="n">
        <v>49.9</v>
      </c>
      <c r="W232" t="inlineStr">
        <is>
          <t>701+</t>
        </is>
      </c>
      <c r="X232" t="n">
        <v>3</v>
      </c>
      <c r="Y232" t="inlineStr">
        <is>
          <t>273</t>
        </is>
      </c>
      <c r="Z232" t="n">
        <v>34.5</v>
      </c>
      <c r="AA232" t="inlineStr">
        <is>
          <t>179</t>
        </is>
      </c>
      <c r="AB232" t="n">
        <v>65.5</v>
      </c>
      <c r="AC232" t="inlineStr">
        <is>
          <t>155</t>
        </is>
      </c>
      <c r="AD232" t="n">
        <v>84.40000000000001</v>
      </c>
      <c r="AE232" t="inlineStr">
        <is>
          <t>203</t>
        </is>
      </c>
      <c r="AF232" t="n">
        <v>87.5</v>
      </c>
      <c r="AG232" t="inlineStr">
        <is>
          <t>110</t>
        </is>
      </c>
      <c r="AH232" t="n">
        <v>98.7</v>
      </c>
      <c r="AI232" t="inlineStr">
        <is>
          <t>490</t>
        </is>
      </c>
      <c r="AJ232" t="n">
        <v>25.2</v>
      </c>
      <c r="AK232" t="inlineStr"/>
      <c r="AL232" t="inlineStr"/>
      <c r="AM232" t="inlineStr"/>
      <c r="AN232" t="inlineStr"/>
      <c r="AO232" t="inlineStr"/>
      <c r="AP232" t="inlineStr">
        <is>
          <t>{"Research &amp; Discovery": [{"indicator_id": "76", "indicator_name": "Academic Reputation", "rank": "263", "score": "33.3"}, {"indicator_id": "73", "indicator_name": "Citations per Faculty", "rank": "263", "score": "49.9"}], "Learning Experience": [{"indicator_id": "36", "indicator_name": "Faculty Student Ratio", "rank": "701+", "score": "3"}], "Employability": [{"indicator_id": "77", "indicator_name": "Employer Reputation", "rank": "273", "score": "34.5"}, {"indicator_id": "3819456", "indicator_name": "Employment Outcomes", "rank": "179", "score": "65.5"}], "Global Engagement": [{"indicator_id": "14", "indicator_name": "International Student Ratio", "rank": "155", "score": "84.4"}, {"indicator_id": "15", "indicator_name": "International Research Network", "rank": "203", "score": "87.5"}, {"indicator_id": "18", "indicator_name": "International Faculty Ratio", "rank": "110", "score": "98.7"}], "Sustainability": [{"indicator_id": "3897497", "indicator_name": "Sustainability Score", "rank": "490", "score": "25.2"}]}</t>
        </is>
      </c>
      <c r="AQ2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33">
      <c r="A233" t="n">
        <v>232</v>
      </c>
      <c r="B233" t="n">
        <v>42.9</v>
      </c>
      <c r="C233" t="inlineStr">
        <is>
          <t>Universidade Estadual de Campinas (Unicamp)</t>
        </is>
      </c>
      <c r="D233" t="inlineStr">
        <is>
          <t>Campinas, Brazil</t>
        </is>
      </c>
      <c r="E233" t="inlineStr">
        <is>
          <t>Brazil</t>
        </is>
      </c>
      <c r="F233" t="inlineStr">
        <is>
          <t>Campinas</t>
        </is>
      </c>
      <c r="G233" t="inlineStr">
        <is>
          <t>Latin America</t>
        </is>
      </c>
      <c r="H233" t="inlineStr">
        <is>
          <t>https://www.topuniversities.com/sites/default/files/universidade-estadual-de-campinas-unicamp_96_medium.jpg</t>
        </is>
      </c>
      <c r="I233" t="inlineStr">
        <is>
          <t>/universities/universidade-estadual-de-campinas-unicamp</t>
        </is>
      </c>
      <c r="J233" t="inlineStr">
        <is>
          <t>3995720</t>
        </is>
      </c>
      <c r="K233" t="inlineStr">
        <is>
          <t>294560</t>
        </is>
      </c>
      <c r="L233" t="inlineStr">
        <is>
          <t>96</t>
        </is>
      </c>
      <c r="M233" t="n">
        <v>0</v>
      </c>
      <c r="N233" t="inlineStr">
        <is>
          <t>232</t>
        </is>
      </c>
      <c r="O233" t="inlineStr"/>
      <c r="P233" t="b">
        <v>0</v>
      </c>
      <c r="Q233" t="b">
        <v>0</v>
      </c>
      <c r="R233" t="n">
        <v>0</v>
      </c>
      <c r="S233" t="inlineStr">
        <is>
          <t>87</t>
        </is>
      </c>
      <c r="T233" t="n">
        <v>71.8</v>
      </c>
      <c r="U233" t="inlineStr">
        <is>
          <t>506</t>
        </is>
      </c>
      <c r="V233" t="n">
        <v>24.3</v>
      </c>
      <c r="W233" t="inlineStr">
        <is>
          <t>701+</t>
        </is>
      </c>
      <c r="X233" t="n">
        <v>14.7</v>
      </c>
      <c r="Y233" t="inlineStr">
        <is>
          <t>236</t>
        </is>
      </c>
      <c r="Z233" t="n">
        <v>40.3</v>
      </c>
      <c r="AA233" t="inlineStr">
        <is>
          <t>465</t>
        </is>
      </c>
      <c r="AB233" t="n">
        <v>25.1</v>
      </c>
      <c r="AC233" t="inlineStr">
        <is>
          <t>701+</t>
        </is>
      </c>
      <c r="AD233" t="n">
        <v>2.7</v>
      </c>
      <c r="AE233" t="inlineStr">
        <is>
          <t>241</t>
        </is>
      </c>
      <c r="AF233" t="n">
        <v>85.40000000000001</v>
      </c>
      <c r="AG233" t="inlineStr">
        <is>
          <t>701+</t>
        </is>
      </c>
      <c r="AH233" t="n">
        <v>10.7</v>
      </c>
      <c r="AI233">
        <f>236</f>
        <v/>
      </c>
      <c r="AJ233" t="n">
        <v>65.90000000000001</v>
      </c>
      <c r="AK233" t="inlineStr"/>
      <c r="AL233" t="inlineStr"/>
      <c r="AM233" t="inlineStr"/>
      <c r="AN233" t="inlineStr"/>
      <c r="AO233" t="inlineStr"/>
      <c r="AP233" t="inlineStr">
        <is>
          <t>{"Research &amp; Discovery": [{"indicator_id": "76", "indicator_name": "Academic Reputation", "rank": "87", "score": "71.8"}, {"indicator_id": "73", "indicator_name": "Citations per Faculty", "rank": "506", "score": "24.3"}], "Learning Experience": [{"indicator_id": "36", "indicator_name": "Faculty Student Ratio", "rank": "701+", "score": "14.7"}], "Employability": [{"indicator_id": "77", "indicator_name": "Employer Reputation", "rank": "236", "score": "40.3"}, {"indicator_id": "3819456", "indicator_name": "Employment Outcomes", "rank": "465", "score": "25.1"}], "Global Engagement": [{"indicator_id": "14", "indicator_name": "International Student Ratio", "rank": "701+", "score": "2.7"}, {"indicator_id": "15", "indicator_name": "International Research Network", "rank": "241", "score": "85.4"}, {"indicator_id": "18", "indicator_name": "International Faculty Ratio", "rank": "701+", "score": "10.7"}], "Sustainability": [{"indicator_id": "3897497", "indicator_name": "Sustainability Score", "rank": "=236", "score": "65.9"}]}</t>
        </is>
      </c>
      <c r="AQ2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34">
      <c r="A234" t="n">
        <v>233</v>
      </c>
      <c r="B234" t="n">
        <v>42.7</v>
      </c>
      <c r="C234" t="inlineStr">
        <is>
          <t>University of Twente</t>
        </is>
      </c>
      <c r="D234" t="inlineStr">
        <is>
          <t>Enschede, Netherlands</t>
        </is>
      </c>
      <c r="E234" t="inlineStr">
        <is>
          <t>Netherlands</t>
        </is>
      </c>
      <c r="F234" t="inlineStr">
        <is>
          <t>Enschede</t>
        </is>
      </c>
      <c r="G234" t="inlineStr">
        <is>
          <t>Europe</t>
        </is>
      </c>
      <c r="H234" t="inlineStr">
        <is>
          <t>https://www.topuniversities.com/sites/default/files/university-of-twente_635_medium.jpg</t>
        </is>
      </c>
      <c r="I234" t="inlineStr">
        <is>
          <t>/universities/university-twente</t>
        </is>
      </c>
      <c r="J234" t="inlineStr">
        <is>
          <t>3996057</t>
        </is>
      </c>
      <c r="K234" t="inlineStr">
        <is>
          <t>297226</t>
        </is>
      </c>
      <c r="L234" t="inlineStr">
        <is>
          <t>635</t>
        </is>
      </c>
      <c r="M234" t="n">
        <v>1</v>
      </c>
      <c r="N234" t="inlineStr">
        <is>
          <t>233</t>
        </is>
      </c>
      <c r="O234" t="inlineStr"/>
      <c r="P234" t="b">
        <v>0</v>
      </c>
      <c r="Q234" t="b">
        <v>0</v>
      </c>
      <c r="R234" t="n">
        <v>0</v>
      </c>
      <c r="S234" t="inlineStr">
        <is>
          <t>424</t>
        </is>
      </c>
      <c r="T234" t="n">
        <v>20.7</v>
      </c>
      <c r="U234" t="inlineStr">
        <is>
          <t>193</t>
        </is>
      </c>
      <c r="V234" t="n">
        <v>61.3</v>
      </c>
      <c r="W234" t="inlineStr">
        <is>
          <t>362</t>
        </is>
      </c>
      <c r="X234" t="n">
        <v>43.3</v>
      </c>
      <c r="Y234" t="inlineStr">
        <is>
          <t>294</t>
        </is>
      </c>
      <c r="Z234" t="n">
        <v>32</v>
      </c>
      <c r="AA234" t="inlineStr">
        <is>
          <t>562</t>
        </is>
      </c>
      <c r="AB234" t="n">
        <v>20</v>
      </c>
      <c r="AC234" t="inlineStr">
        <is>
          <t>119</t>
        </is>
      </c>
      <c r="AD234" t="n">
        <v>90.40000000000001</v>
      </c>
      <c r="AE234" t="inlineStr">
        <is>
          <t>202</t>
        </is>
      </c>
      <c r="AF234" t="n">
        <v>87.59999999999999</v>
      </c>
      <c r="AG234" t="inlineStr">
        <is>
          <t>83</t>
        </is>
      </c>
      <c r="AH234" t="n">
        <v>100</v>
      </c>
      <c r="AI234" t="inlineStr">
        <is>
          <t>603</t>
        </is>
      </c>
      <c r="AJ234" t="n">
        <v>13.8</v>
      </c>
      <c r="AK234" t="inlineStr"/>
      <c r="AL234" t="inlineStr"/>
      <c r="AM234" t="inlineStr"/>
      <c r="AN234" t="inlineStr"/>
      <c r="AO234" t="inlineStr"/>
      <c r="AP234" t="inlineStr">
        <is>
          <t>{"Research &amp; Discovery": [{"indicator_id": "76", "indicator_name": "Academic Reputation", "rank": "424", "score": "20.7"}, {"indicator_id": "73", "indicator_name": "Citations per Faculty", "rank": "193", "score": "61.3"}], "Learning Experience": [{"indicator_id": "36", "indicator_name": "Faculty Student Ratio", "rank": "362", "score": "43.3"}], "Employability": [{"indicator_id": "77", "indicator_name": "Employer Reputation", "rank": "294", "score": "32"}, {"indicator_id": "3819456", "indicator_name": "Employment Outcomes", "rank": "562", "score": "20"}], "Global Engagement": [{"indicator_id": "14", "indicator_name": "International Student Ratio", "rank": "119", "score": "90.4"}, {"indicator_id": "15", "indicator_name": "International Research Network", "rank": "202", "score": "87.6"}, {"indicator_id": "18", "indicator_name": "International Faculty Ratio", "rank": "83", "score": "100"}], "Sustainability": [{"indicator_id": "3897497", "indicator_name": "Sustainability Score", "rank": "603", "score": "13.8"}]}</t>
        </is>
      </c>
      <c r="AQ2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35">
      <c r="A235" t="n">
        <v>234</v>
      </c>
      <c r="B235" t="n">
        <v>42.6</v>
      </c>
      <c r="C235" t="inlineStr">
        <is>
          <t>Technische Universität Dresden</t>
        </is>
      </c>
      <c r="D235" t="inlineStr">
        <is>
          <t>Dresden, Germany</t>
        </is>
      </c>
      <c r="E235" t="inlineStr">
        <is>
          <t>Germany</t>
        </is>
      </c>
      <c r="F235" t="inlineStr">
        <is>
          <t>Dresden</t>
        </is>
      </c>
      <c r="G235" t="inlineStr">
        <is>
          <t>Europe</t>
        </is>
      </c>
      <c r="H235" t="inlineStr">
        <is>
          <t>https://www.topuniversities.com/sites/default/files/technische-universitt-dresden_598_medium.jpg</t>
        </is>
      </c>
      <c r="I235" t="inlineStr">
        <is>
          <t>/universities/technische-universitat-dresden</t>
        </is>
      </c>
      <c r="J235" t="inlineStr">
        <is>
          <t>3995873</t>
        </is>
      </c>
      <c r="K235" t="inlineStr">
        <is>
          <t>297263</t>
        </is>
      </c>
      <c r="L235" t="inlineStr">
        <is>
          <t>598</t>
        </is>
      </c>
      <c r="M235" t="n">
        <v>0</v>
      </c>
      <c r="N235" t="inlineStr">
        <is>
          <t>234</t>
        </is>
      </c>
      <c r="O235" t="inlineStr"/>
      <c r="P235" t="b">
        <v>0</v>
      </c>
      <c r="Q235" t="b">
        <v>0</v>
      </c>
      <c r="R235" t="n">
        <v>0</v>
      </c>
      <c r="S235" t="inlineStr">
        <is>
          <t>240</t>
        </is>
      </c>
      <c r="T235" t="n">
        <v>36.3</v>
      </c>
      <c r="U235" t="inlineStr">
        <is>
          <t>455</t>
        </is>
      </c>
      <c r="V235" t="n">
        <v>28.5</v>
      </c>
      <c r="W235" t="inlineStr">
        <is>
          <t>134</t>
        </is>
      </c>
      <c r="X235" t="n">
        <v>80.3</v>
      </c>
      <c r="Y235" t="inlineStr">
        <is>
          <t>216</t>
        </is>
      </c>
      <c r="Z235" t="n">
        <v>42.5</v>
      </c>
      <c r="AA235" t="inlineStr">
        <is>
          <t>701+</t>
        </is>
      </c>
      <c r="AB235" t="n">
        <v>8.800000000000001</v>
      </c>
      <c r="AC235" t="inlineStr">
        <is>
          <t>450</t>
        </is>
      </c>
      <c r="AD235" t="n">
        <v>27.6</v>
      </c>
      <c r="AE235" t="inlineStr">
        <is>
          <t>104</t>
        </is>
      </c>
      <c r="AF235" t="n">
        <v>93.8</v>
      </c>
      <c r="AG235" t="inlineStr">
        <is>
          <t>445</t>
        </is>
      </c>
      <c r="AH235" t="n">
        <v>35.8</v>
      </c>
      <c r="AI235">
        <f>181</f>
        <v/>
      </c>
      <c r="AJ235" t="n">
        <v>75.8</v>
      </c>
      <c r="AK235" t="inlineStr"/>
      <c r="AL235" t="inlineStr"/>
      <c r="AM235" t="inlineStr"/>
      <c r="AN235" t="inlineStr"/>
      <c r="AO235" t="inlineStr"/>
      <c r="AP235" t="inlineStr">
        <is>
          <t>{"Research &amp; Discovery": [{"indicator_id": "76", "indicator_name": "Academic Reputation", "rank": "240", "score": "36.3"}, {"indicator_id": "73", "indicator_name": "Citations per Faculty", "rank": "455", "score": "28.5"}], "Learning Experience": [{"indicator_id": "36", "indicator_name": "Faculty Student Ratio", "rank": "134", "score": "80.3"}], "Employability": [{"indicator_id": "77", "indicator_name": "Employer Reputation", "rank": "216", "score": "42.5"}, {"indicator_id": "3819456", "indicator_name": "Employment Outcomes", "rank": "701+", "score": "8.8"}], "Global Engagement": [{"indicator_id": "14", "indicator_name": "International Student Ratio", "rank": "450", "score": "27.6"}, {"indicator_id": "15", "indicator_name": "International Research Network", "rank": "104", "score": "93.8"}, {"indicator_id": "18", "indicator_name": "International Faculty Ratio", "rank": "445", "score": "35.8"}], "Sustainability": [{"indicator_id": "3897497", "indicator_name": "Sustainability Score", "rank": "=181", "score": "75.8"}]}</t>
        </is>
      </c>
      <c r="AQ2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36">
      <c r="A236" t="n">
        <v>235</v>
      </c>
      <c r="B236" t="n">
        <v>42.5</v>
      </c>
      <c r="C236" t="inlineStr">
        <is>
          <t>University of Waikato</t>
        </is>
      </c>
      <c r="D236" t="inlineStr">
        <is>
          <t>Hamilton , New Zealand</t>
        </is>
      </c>
      <c r="E236" t="inlineStr">
        <is>
          <t>New Zealand</t>
        </is>
      </c>
      <c r="F236" t="inlineStr">
        <is>
          <t xml:space="preserve">Hamilton </t>
        </is>
      </c>
      <c r="G236" t="inlineStr">
        <is>
          <t>Oceania</t>
        </is>
      </c>
      <c r="H236" t="inlineStr">
        <is>
          <t>https://www.topuniversities.com/sites/default/files/230815114906pm995093UoW-NZ-logo-CMYK-vert-1061x1693-27c69c2-90x90.jpg</t>
        </is>
      </c>
      <c r="I236" t="inlineStr">
        <is>
          <t>/universities/university-waikato</t>
        </is>
      </c>
      <c r="J236" t="inlineStr">
        <is>
          <t>3996106</t>
        </is>
      </c>
      <c r="K236" t="inlineStr">
        <is>
          <t>297201</t>
        </is>
      </c>
      <c r="L236" t="inlineStr">
        <is>
          <t>660</t>
        </is>
      </c>
      <c r="M236" t="n">
        <v>0</v>
      </c>
      <c r="N236" t="inlineStr">
        <is>
          <t>235</t>
        </is>
      </c>
      <c r="O236" t="inlineStr"/>
      <c r="P236" t="b">
        <v>0</v>
      </c>
      <c r="Q236" t="b">
        <v>0</v>
      </c>
      <c r="R236" t="n">
        <v>0</v>
      </c>
      <c r="S236" t="inlineStr">
        <is>
          <t>473</t>
        </is>
      </c>
      <c r="T236" t="n">
        <v>19.1</v>
      </c>
      <c r="U236" t="inlineStr">
        <is>
          <t>94</t>
        </is>
      </c>
      <c r="V236" t="n">
        <v>84.7</v>
      </c>
      <c r="W236" t="inlineStr">
        <is>
          <t>701+</t>
        </is>
      </c>
      <c r="X236" t="n">
        <v>12.4</v>
      </c>
      <c r="Y236" t="inlineStr">
        <is>
          <t>601+</t>
        </is>
      </c>
      <c r="Z236" t="n">
        <v>11.7</v>
      </c>
      <c r="AA236" t="inlineStr">
        <is>
          <t>276</t>
        </is>
      </c>
      <c r="AB236" t="n">
        <v>46.4</v>
      </c>
      <c r="AC236" t="inlineStr">
        <is>
          <t>261</t>
        </is>
      </c>
      <c r="AD236" t="n">
        <v>56.9</v>
      </c>
      <c r="AE236" t="inlineStr">
        <is>
          <t>697</t>
        </is>
      </c>
      <c r="AF236" t="n">
        <v>55.1</v>
      </c>
      <c r="AG236" t="inlineStr">
        <is>
          <t>107</t>
        </is>
      </c>
      <c r="AH236" t="n">
        <v>99</v>
      </c>
      <c r="AI236" t="inlineStr">
        <is>
          <t>99</t>
        </is>
      </c>
      <c r="AJ236" t="n">
        <v>89.5</v>
      </c>
      <c r="AK236" t="inlineStr"/>
      <c r="AL236" t="inlineStr"/>
      <c r="AM236" t="inlineStr"/>
      <c r="AN236" t="inlineStr"/>
      <c r="AO236" t="inlineStr"/>
      <c r="AP236" t="inlineStr">
        <is>
          <t>{"Research &amp; Discovery": [{"indicator_id": "76", "indicator_name": "Academic Reputation", "rank": "473", "score": "19.1"}, {"indicator_id": "73", "indicator_name": "Citations per Faculty", "rank": "94", "score": "84.7"}], "Learning Experience": [{"indicator_id": "36", "indicator_name": "Faculty Student Ratio", "rank": "701+", "score": "12.4"}], "Employability": [{"indicator_id": "77", "indicator_name": "Employer Reputation", "rank": "601+", "score": "11.7"}, {"indicator_id": "3819456", "indicator_name": "Employment Outcomes", "rank": "276", "score": "46.4"}], "Global Engagement": [{"indicator_id": "14", "indicator_name": "International Student Ratio", "rank": "261", "score": "56.9"}, {"indicator_id": "15", "indicator_name": "International Research Network", "rank": "697", "score": "55.1"}, {"indicator_id": "18", "indicator_name": "International Faculty Ratio", "rank": "107", "score": "99"}], "Sustainability": [{"indicator_id": "3897497", "indicator_name": "Sustainability Score", "rank": "99", "score": "89.5"}]}</t>
        </is>
      </c>
      <c r="AQ2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37">
      <c r="A237" t="n">
        <v>236</v>
      </c>
      <c r="B237" t="n">
        <v>42.3</v>
      </c>
      <c r="C237" t="inlineStr">
        <is>
          <t>University of Aberdeen</t>
        </is>
      </c>
      <c r="D237" t="inlineStr">
        <is>
          <t>Aberdeen, United Kingdom</t>
        </is>
      </c>
      <c r="E237" t="inlineStr">
        <is>
          <t>United Kingdom</t>
        </is>
      </c>
      <c r="F237" t="inlineStr">
        <is>
          <t>Aberdeen</t>
        </is>
      </c>
      <c r="G237" t="inlineStr">
        <is>
          <t>Europe</t>
        </is>
      </c>
      <c r="H237" t="inlineStr">
        <is>
          <t>https://www.topuniversities.com/sites/default/files/250617044352pm441031UoA-Stacked-Logo-RGB-90x90.jpg</t>
        </is>
      </c>
      <c r="I237" t="inlineStr">
        <is>
          <t>/universities/university-aberdeen</t>
        </is>
      </c>
      <c r="J237" t="inlineStr">
        <is>
          <t>3995925</t>
        </is>
      </c>
      <c r="K237" t="inlineStr">
        <is>
          <t>294647</t>
        </is>
      </c>
      <c r="L237" t="inlineStr">
        <is>
          <t>7</t>
        </is>
      </c>
      <c r="M237" t="n">
        <v>1</v>
      </c>
      <c r="N237">
        <f>236</f>
        <v/>
      </c>
      <c r="O237" t="inlineStr"/>
      <c r="P237" t="b">
        <v>0</v>
      </c>
      <c r="Q237" t="b">
        <v>0</v>
      </c>
      <c r="R237" t="n">
        <v>0</v>
      </c>
      <c r="S237" t="inlineStr">
        <is>
          <t>292</t>
        </is>
      </c>
      <c r="T237" t="n">
        <v>30.5</v>
      </c>
      <c r="U237" t="inlineStr">
        <is>
          <t>412</t>
        </is>
      </c>
      <c r="V237" t="n">
        <v>32</v>
      </c>
      <c r="W237" t="inlineStr">
        <is>
          <t>482</t>
        </is>
      </c>
      <c r="X237" t="n">
        <v>32.7</v>
      </c>
      <c r="Y237" t="inlineStr">
        <is>
          <t>330</t>
        </is>
      </c>
      <c r="Z237" t="n">
        <v>28.8</v>
      </c>
      <c r="AA237" t="inlineStr">
        <is>
          <t>519</t>
        </is>
      </c>
      <c r="AB237" t="n">
        <v>22.2</v>
      </c>
      <c r="AC237" t="inlineStr">
        <is>
          <t>103</t>
        </is>
      </c>
      <c r="AD237" t="n">
        <v>92.59999999999999</v>
      </c>
      <c r="AE237" t="inlineStr">
        <is>
          <t>190</t>
        </is>
      </c>
      <c r="AF237" t="n">
        <v>88.5</v>
      </c>
      <c r="AG237" t="inlineStr">
        <is>
          <t>154</t>
        </is>
      </c>
      <c r="AH237" t="n">
        <v>94.5</v>
      </c>
      <c r="AI237">
        <f>37</f>
        <v/>
      </c>
      <c r="AJ237" t="n">
        <v>96.5</v>
      </c>
      <c r="AK237" t="inlineStr"/>
      <c r="AL237" t="inlineStr"/>
      <c r="AM237" t="inlineStr"/>
      <c r="AN237" t="inlineStr"/>
      <c r="AO237" t="inlineStr"/>
      <c r="AP237" t="inlineStr">
        <is>
          <t>{"Research &amp; Discovery": [{"indicator_id": "76", "indicator_name": "Academic Reputation", "rank": "292", "score": "30.5"}, {"indicator_id": "73", "indicator_name": "Citations per Faculty", "rank": "412", "score": "32"}], "Learning Experience": [{"indicator_id": "36", "indicator_name": "Faculty Student Ratio", "rank": "482", "score": "32.7"}], "Employability": [{"indicator_id": "77", "indicator_name": "Employer Reputation", "rank": "330", "score": "28.8"}, {"indicator_id": "3819456", "indicator_name": "Employment Outcomes", "rank": "519", "score": "22.2"}], "Global Engagement": [{"indicator_id": "14", "indicator_name": "International Student Ratio", "rank": "103", "score": "92.6"}, {"indicator_id": "15", "indicator_name": "International Research Network", "rank": "190", "score": "88.5"}, {"indicator_id": "18", "indicator_name": "International Faculty Ratio", "rank": "154", "score": "94.5"}], "Sustainability": [{"indicator_id": "3897497", "indicator_name": "Sustainability Score", "rank": "=37", "score": "96.5"}]}</t>
        </is>
      </c>
      <c r="AQ2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38">
      <c r="A238" t="n">
        <v>237</v>
      </c>
      <c r="B238" t="n">
        <v>42.3</v>
      </c>
      <c r="C238" t="inlineStr">
        <is>
          <t>University of Rochester</t>
        </is>
      </c>
      <c r="D238" t="inlineStr">
        <is>
          <t>Rochester, United States</t>
        </is>
      </c>
      <c r="E238" t="inlineStr">
        <is>
          <t>United States</t>
        </is>
      </c>
      <c r="F238" t="inlineStr">
        <is>
          <t>Rochester</t>
        </is>
      </c>
      <c r="G238" t="inlineStr">
        <is>
          <t>North America</t>
        </is>
      </c>
      <c r="H238" t="inlineStr">
        <is>
          <t>https://www.topuniversities.com/sites/default/files/university-of-rochester_592560cf2aeae70239af4c96_medium.jpg</t>
        </is>
      </c>
      <c r="I238" t="inlineStr">
        <is>
          <t>/universities/university-rochester</t>
        </is>
      </c>
      <c r="J238" t="inlineStr">
        <is>
          <t>3996029</t>
        </is>
      </c>
      <c r="K238" t="inlineStr">
        <is>
          <t>297494</t>
        </is>
      </c>
      <c r="L238" t="inlineStr">
        <is>
          <t>530</t>
        </is>
      </c>
      <c r="M238" t="n">
        <v>0</v>
      </c>
      <c r="N238">
        <f>236</f>
        <v/>
      </c>
      <c r="O238" t="inlineStr"/>
      <c r="P238" t="b">
        <v>0</v>
      </c>
      <c r="Q238" t="b">
        <v>0</v>
      </c>
      <c r="R238" t="n">
        <v>0</v>
      </c>
      <c r="S238" t="inlineStr">
        <is>
          <t>396</t>
        </is>
      </c>
      <c r="T238" t="n">
        <v>22.6</v>
      </c>
      <c r="U238" t="inlineStr">
        <is>
          <t>395</t>
        </is>
      </c>
      <c r="V238" t="n">
        <v>33.6</v>
      </c>
      <c r="W238" t="inlineStr">
        <is>
          <t>35</t>
        </is>
      </c>
      <c r="X238" t="n">
        <v>99.09999999999999</v>
      </c>
      <c r="Y238" t="inlineStr">
        <is>
          <t>441</t>
        </is>
      </c>
      <c r="Z238" t="n">
        <v>20.8</v>
      </c>
      <c r="AA238" t="inlineStr">
        <is>
          <t>316</t>
        </is>
      </c>
      <c r="AB238" t="n">
        <v>40.4</v>
      </c>
      <c r="AC238" t="inlineStr">
        <is>
          <t>100</t>
        </is>
      </c>
      <c r="AD238" t="n">
        <v>93.8</v>
      </c>
      <c r="AE238" t="inlineStr">
        <is>
          <t>568</t>
        </is>
      </c>
      <c r="AF238" t="n">
        <v>64.3</v>
      </c>
      <c r="AG238" t="inlineStr">
        <is>
          <t>306</t>
        </is>
      </c>
      <c r="AH238" t="n">
        <v>63.9</v>
      </c>
      <c r="AI238">
        <f>247</f>
        <v/>
      </c>
      <c r="AJ238" t="n">
        <v>63.7</v>
      </c>
      <c r="AK238" t="inlineStr"/>
      <c r="AL238" t="inlineStr"/>
      <c r="AM238" t="inlineStr"/>
      <c r="AN238" t="inlineStr"/>
      <c r="AO238" t="inlineStr"/>
      <c r="AP238" t="inlineStr">
        <is>
          <t>{"Research &amp; Discovery": [{"indicator_id": "76", "indicator_name": "Academic Reputation", "rank": "396", "score": "22.6"}, {"indicator_id": "73", "indicator_name": "Citations per Faculty", "rank": "395", "score": "33.6"}], "Learning Experience": [{"indicator_id": "36", "indicator_name": "Faculty Student Ratio", "rank": "35", "score": "99.1"}], "Employability": [{"indicator_id": "77", "indicator_name": "Employer Reputation", "rank": "441", "score": "20.8"}, {"indicator_id": "3819456", "indicator_name": "Employment Outcomes", "rank": "316", "score": "40.4"}], "Global Engagement": [{"indicator_id": "14", "indicator_name": "International Student Ratio", "rank": "100", "score": "93.8"}, {"indicator_id": "15", "indicator_name": "International Research Network", "rank": "568", "score": "64.3"}, {"indicator_id": "18", "indicator_name": "International Faculty Ratio", "rank": "306", "score": "63.9"}], "Sustainability": [{"indicator_id": "3897497", "indicator_name": "Sustainability Score", "rank": "=247", "score": "63.7"}]}</t>
        </is>
      </c>
      <c r="AQ2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39">
      <c r="A239" t="n">
        <v>238</v>
      </c>
      <c r="B239" t="n">
        <v>42.3</v>
      </c>
      <c r="C239" t="inlineStr">
        <is>
          <t>Università di Padova</t>
        </is>
      </c>
      <c r="D239" t="inlineStr">
        <is>
          <t>Padova, Italy</t>
        </is>
      </c>
      <c r="E239" t="inlineStr">
        <is>
          <t>Italy</t>
        </is>
      </c>
      <c r="F239" t="inlineStr">
        <is>
          <t>Padova</t>
        </is>
      </c>
      <c r="G239" t="inlineStr">
        <is>
          <t>Europe</t>
        </is>
      </c>
      <c r="H239" t="inlineStr">
        <is>
          <t>https://www.topuniversities.com/sites/default/files/universitdi-padova_480_medium.jpg</t>
        </is>
      </c>
      <c r="I239" t="inlineStr">
        <is>
          <t>/universities/universita-di-padova</t>
        </is>
      </c>
      <c r="J239" t="inlineStr">
        <is>
          <t>3995762</t>
        </is>
      </c>
      <c r="K239" t="inlineStr">
        <is>
          <t>297578</t>
        </is>
      </c>
      <c r="L239" t="inlineStr">
        <is>
          <t>480</t>
        </is>
      </c>
      <c r="M239" t="n">
        <v>1</v>
      </c>
      <c r="N239">
        <f>236</f>
        <v/>
      </c>
      <c r="O239" t="inlineStr"/>
      <c r="P239" t="b">
        <v>0</v>
      </c>
      <c r="Q239" t="b">
        <v>0</v>
      </c>
      <c r="R239" t="n">
        <v>0</v>
      </c>
      <c r="S239" t="inlineStr">
        <is>
          <t>129</t>
        </is>
      </c>
      <c r="T239" t="n">
        <v>58.9</v>
      </c>
      <c r="U239" t="inlineStr">
        <is>
          <t>302</t>
        </is>
      </c>
      <c r="V239" t="n">
        <v>45.7</v>
      </c>
      <c r="W239" t="inlineStr">
        <is>
          <t>701+</t>
        </is>
      </c>
      <c r="X239" t="n">
        <v>8.5</v>
      </c>
      <c r="Y239" t="inlineStr">
        <is>
          <t>351</t>
        </is>
      </c>
      <c r="Z239" t="n">
        <v>27.3</v>
      </c>
      <c r="AA239" t="inlineStr">
        <is>
          <t>590</t>
        </is>
      </c>
      <c r="AB239" t="n">
        <v>18.8</v>
      </c>
      <c r="AC239" t="inlineStr">
        <is>
          <t>694</t>
        </is>
      </c>
      <c r="AD239" t="n">
        <v>11.1</v>
      </c>
      <c r="AE239" t="inlineStr">
        <is>
          <t>79</t>
        </is>
      </c>
      <c r="AF239" t="n">
        <v>94.90000000000001</v>
      </c>
      <c r="AG239" t="inlineStr">
        <is>
          <t>701+</t>
        </is>
      </c>
      <c r="AH239" t="n">
        <v>9.199999999999999</v>
      </c>
      <c r="AI239" t="inlineStr">
        <is>
          <t>110</t>
        </is>
      </c>
      <c r="AJ239" t="n">
        <v>87.7</v>
      </c>
      <c r="AK239" t="inlineStr"/>
      <c r="AL239" t="inlineStr"/>
      <c r="AM239" t="inlineStr"/>
      <c r="AN239" t="inlineStr"/>
      <c r="AO239" t="inlineStr"/>
      <c r="AP239" t="inlineStr">
        <is>
          <t>{"Research &amp; Discovery": [{"indicator_id": "76", "indicator_name": "Academic Reputation", "rank": "129", "score": "58.9"}, {"indicator_id": "73", "indicator_name": "Citations per Faculty", "rank": "302", "score": "45.7"}], "Learning Experience": [{"indicator_id": "36", "indicator_name": "Faculty Student Ratio", "rank": "701+", "score": "8.5"}], "Employability": [{"indicator_id": "77", "indicator_name": "Employer Reputation", "rank": "351", "score": "27.3"}, {"indicator_id": "3819456", "indicator_name": "Employment Outcomes", "rank": "590", "score": "18.8"}], "Global Engagement": [{"indicator_id": "14", "indicator_name": "International Student Ratio", "rank": "694", "score": "11.1"}, {"indicator_id": "15", "indicator_name": "International Research Network", "rank": "79", "score": "94.9"}, {"indicator_id": "18", "indicator_name": "International Faculty Ratio", "rank": "701+", "score": "9.2"}], "Sustainability": [{"indicator_id": "3897497", "indicator_name": "Sustainability Score", "rank": "110", "score": "87.7"}]}</t>
        </is>
      </c>
      <c r="AQ2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40">
      <c r="A240" t="n">
        <v>239</v>
      </c>
      <c r="B240" t="n">
        <v>41.8</v>
      </c>
      <c r="C240" t="inlineStr">
        <is>
          <t>Gadjah Mada University</t>
        </is>
      </c>
      <c r="D240" t="inlineStr">
        <is>
          <t>Yogyakarta, Indonesia</t>
        </is>
      </c>
      <c r="E240" t="inlineStr">
        <is>
          <t>Indonesia</t>
        </is>
      </c>
      <c r="F240" t="inlineStr">
        <is>
          <t>Yogyakarta</t>
        </is>
      </c>
      <c r="G240" t="inlineStr">
        <is>
          <t>Asia</t>
        </is>
      </c>
      <c r="H240" t="inlineStr">
        <is>
          <t>https://www.topuniversities.com/sites/default/files/gadjah-mada-university_219_medium.jpg</t>
        </is>
      </c>
      <c r="I240" t="inlineStr">
        <is>
          <t>/universities/gadjah-mada-university</t>
        </is>
      </c>
      <c r="J240" t="inlineStr">
        <is>
          <t>3995778</t>
        </is>
      </c>
      <c r="K240" t="inlineStr">
        <is>
          <t>294365</t>
        </is>
      </c>
      <c r="L240" t="inlineStr">
        <is>
          <t>219</t>
        </is>
      </c>
      <c r="M240" t="n">
        <v>0</v>
      </c>
      <c r="N240">
        <f>239</f>
        <v/>
      </c>
      <c r="O240" t="inlineStr"/>
      <c r="P240" t="b">
        <v>0</v>
      </c>
      <c r="Q240" t="b">
        <v>0</v>
      </c>
      <c r="R240" t="n">
        <v>0</v>
      </c>
      <c r="S240" t="inlineStr">
        <is>
          <t>145</t>
        </is>
      </c>
      <c r="T240" t="n">
        <v>54.4</v>
      </c>
      <c r="U240" t="inlineStr">
        <is>
          <t>701+</t>
        </is>
      </c>
      <c r="V240" t="n">
        <v>1.7</v>
      </c>
      <c r="W240" t="inlineStr">
        <is>
          <t>255</t>
        </is>
      </c>
      <c r="X240" t="n">
        <v>57.6</v>
      </c>
      <c r="Y240" t="inlineStr">
        <is>
          <t>91</t>
        </is>
      </c>
      <c r="Z240" t="n">
        <v>73.5</v>
      </c>
      <c r="AA240" t="inlineStr">
        <is>
          <t>167</t>
        </is>
      </c>
      <c r="AB240" t="n">
        <v>69</v>
      </c>
      <c r="AC240" t="inlineStr">
        <is>
          <t>701+</t>
        </is>
      </c>
      <c r="AD240" t="n">
        <v>4.1</v>
      </c>
      <c r="AE240" t="inlineStr">
        <is>
          <t>701+</t>
        </is>
      </c>
      <c r="AF240" t="n">
        <v>38.1</v>
      </c>
      <c r="AG240" t="inlineStr">
        <is>
          <t>417</t>
        </is>
      </c>
      <c r="AH240" t="n">
        <v>40.3</v>
      </c>
      <c r="AI240">
        <f>473</f>
        <v/>
      </c>
      <c r="AJ240" t="n">
        <v>26.8</v>
      </c>
      <c r="AK240" t="inlineStr"/>
      <c r="AL240" t="inlineStr"/>
      <c r="AM240" t="inlineStr"/>
      <c r="AN240" t="inlineStr"/>
      <c r="AO240" t="inlineStr"/>
      <c r="AP240" t="inlineStr">
        <is>
          <t>{"Research &amp; Discovery": [{"indicator_id": "76", "indicator_name": "Academic Reputation", "rank": "145", "score": "54.4"}, {"indicator_id": "73", "indicator_name": "Citations per Faculty", "rank": "701+", "score": "1.7"}], "Learning Experience": [{"indicator_id": "36", "indicator_name": "Faculty Student Ratio", "rank": "255", "score": "57.6"}], "Employability": [{"indicator_id": "77", "indicator_name": "Employer Reputation", "rank": "91", "score": "73.5"}, {"indicator_id": "3819456", "indicator_name": "Employment Outcomes", "rank": "167", "score": "69"}], "Global Engagement": [{"indicator_id": "14", "indicator_name": "International Student Ratio", "rank": "701+", "score": "4.1"}, {"indicator_id": "15", "indicator_name": "International Research Network", "rank": "701+", "score": "38.1"}, {"indicator_id": "18", "indicator_name": "International Faculty Ratio", "rank": "417", "score": "40.3"}], "Sustainability": [{"indicator_id": "3897497", "indicator_name": "Sustainability Score", "rank": "=473", "score": "26.8"}]}</t>
        </is>
      </c>
      <c r="AQ2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41">
      <c r="A241" t="n">
        <v>240</v>
      </c>
      <c r="B241" t="n">
        <v>41.8</v>
      </c>
      <c r="C241" t="inlineStr">
        <is>
          <t>Massey University</t>
        </is>
      </c>
      <c r="D241" t="inlineStr">
        <is>
          <t>Palmerston North, New Zealand</t>
        </is>
      </c>
      <c r="E241" t="inlineStr">
        <is>
          <t>New Zealand</t>
        </is>
      </c>
      <c r="F241" t="inlineStr">
        <is>
          <t>Palmerston North</t>
        </is>
      </c>
      <c r="G241" t="inlineStr">
        <is>
          <t>Oceania</t>
        </is>
      </c>
      <c r="H241" t="inlineStr">
        <is>
          <t>https://www.topuniversities.com/sites/default/files/massey-university_395_medium.jpg</t>
        </is>
      </c>
      <c r="I241" t="inlineStr">
        <is>
          <t>/universities/massey-university</t>
        </is>
      </c>
      <c r="J241" t="inlineStr">
        <is>
          <t>3995926</t>
        </is>
      </c>
      <c r="K241" t="inlineStr">
        <is>
          <t>294865</t>
        </is>
      </c>
      <c r="L241" t="inlineStr">
        <is>
          <t>395</t>
        </is>
      </c>
      <c r="M241" t="n">
        <v>0</v>
      </c>
      <c r="N241">
        <f>239</f>
        <v/>
      </c>
      <c r="O241" t="inlineStr">
        <is>
          <t>6</t>
        </is>
      </c>
      <c r="P241" t="b">
        <v>0</v>
      </c>
      <c r="Q241" t="b">
        <v>0</v>
      </c>
      <c r="R241" t="n">
        <v>0</v>
      </c>
      <c r="S241" t="inlineStr">
        <is>
          <t>293</t>
        </is>
      </c>
      <c r="T241" t="n">
        <v>30.1</v>
      </c>
      <c r="U241" t="inlineStr">
        <is>
          <t>473</t>
        </is>
      </c>
      <c r="V241" t="n">
        <v>27.4</v>
      </c>
      <c r="W241" t="inlineStr">
        <is>
          <t>324</t>
        </is>
      </c>
      <c r="X241" t="n">
        <v>48</v>
      </c>
      <c r="Y241" t="inlineStr">
        <is>
          <t>585</t>
        </is>
      </c>
      <c r="Z241" t="n">
        <v>14</v>
      </c>
      <c r="AA241" t="inlineStr">
        <is>
          <t>259</t>
        </is>
      </c>
      <c r="AB241" t="n">
        <v>49.2</v>
      </c>
      <c r="AC241" t="inlineStr">
        <is>
          <t>96</t>
        </is>
      </c>
      <c r="AD241" t="n">
        <v>95.2</v>
      </c>
      <c r="AE241" t="inlineStr">
        <is>
          <t>244</t>
        </is>
      </c>
      <c r="AF241" t="n">
        <v>85.09999999999999</v>
      </c>
      <c r="AG241" t="inlineStr">
        <is>
          <t>112</t>
        </is>
      </c>
      <c r="AH241" t="n">
        <v>98.5</v>
      </c>
      <c r="AI241">
        <f>81</f>
        <v/>
      </c>
      <c r="AJ241" t="n">
        <v>91.40000000000001</v>
      </c>
      <c r="AK241" t="inlineStr"/>
      <c r="AL241" t="inlineStr"/>
      <c r="AM241" t="inlineStr"/>
      <c r="AN241" t="inlineStr"/>
      <c r="AO241" t="inlineStr"/>
      <c r="AP241" t="inlineStr">
        <is>
          <t>{"Research &amp; Discovery": [{"indicator_id": "76", "indicator_name": "Academic Reputation", "rank": "293", "score": "30.1"}, {"indicator_id": "73", "indicator_name": "Citations per Faculty", "rank": "473", "score": "27.4"}], "Learning Experience": [{"indicator_id": "36", "indicator_name": "Faculty Student Ratio", "rank": "324", "score": "48"}], "Employability": [{"indicator_id": "77", "indicator_name": "Employer Reputation", "rank": "585", "score": "14"}, {"indicator_id": "3819456", "indicator_name": "Employment Outcomes", "rank": "259", "score": "49.2"}], "Global Engagement": [{"indicator_id": "14", "indicator_name": "International Student Ratio", "rank": "96", "score": "95.2"}, {"indicator_id": "15", "indicator_name": "International Research Network", "rank": "244", "score": "85.1"}, {"indicator_id": "18", "indicator_name": "International Faculty Ratio", "rank": "112", "score": "98.5"}], "Sustainability": [{"indicator_id": "3897497", "indicator_name": "Sustainability Score", "rank": "=81", "score": "91.4"}]}</t>
        </is>
      </c>
      <c r="AQ2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42">
      <c r="A242" t="n">
        <v>241</v>
      </c>
      <c r="B242" t="n">
        <v>41.7</v>
      </c>
      <c r="C242" t="inlineStr">
        <is>
          <t>Politecnico di Torino</t>
        </is>
      </c>
      <c r="D242" t="inlineStr">
        <is>
          <t>Turin, Italy</t>
        </is>
      </c>
      <c r="E242" t="inlineStr">
        <is>
          <t>Italy</t>
        </is>
      </c>
      <c r="F242" t="inlineStr">
        <is>
          <t>Turin</t>
        </is>
      </c>
      <c r="G242" t="inlineStr">
        <is>
          <t>Europe</t>
        </is>
      </c>
      <c r="H242" t="inlineStr">
        <is>
          <t>https://www.topuniversities.com/sites/default/files/211027114149am317273Poli-di-Torino-logo-200x2000-90x90.jpg</t>
        </is>
      </c>
      <c r="I242" t="inlineStr">
        <is>
          <t>/universities/politecnico-di-torino</t>
        </is>
      </c>
      <c r="J242" t="inlineStr">
        <is>
          <t>3995846</t>
        </is>
      </c>
      <c r="K242" t="inlineStr">
        <is>
          <t>297228</t>
        </is>
      </c>
      <c r="L242" t="inlineStr">
        <is>
          <t>633</t>
        </is>
      </c>
      <c r="M242" t="n">
        <v>1</v>
      </c>
      <c r="N242">
        <f>241</f>
        <v/>
      </c>
      <c r="O242" t="inlineStr"/>
      <c r="P242" t="b">
        <v>0</v>
      </c>
      <c r="Q242" t="b">
        <v>0</v>
      </c>
      <c r="R242" t="n">
        <v>0</v>
      </c>
      <c r="S242" t="inlineStr">
        <is>
          <t>213</t>
        </is>
      </c>
      <c r="T242" t="n">
        <v>40.2</v>
      </c>
      <c r="U242" t="inlineStr">
        <is>
          <t>254</t>
        </is>
      </c>
      <c r="V242" t="n">
        <v>51.6</v>
      </c>
      <c r="W242" t="inlineStr">
        <is>
          <t>701+</t>
        </is>
      </c>
      <c r="X242" t="n">
        <v>3.1</v>
      </c>
      <c r="Y242" t="inlineStr">
        <is>
          <t>165</t>
        </is>
      </c>
      <c r="Z242" t="n">
        <v>52.1</v>
      </c>
      <c r="AA242" t="inlineStr">
        <is>
          <t>412</t>
        </is>
      </c>
      <c r="AB242" t="n">
        <v>30.6</v>
      </c>
      <c r="AC242" t="inlineStr">
        <is>
          <t>349</t>
        </is>
      </c>
      <c r="AD242" t="n">
        <v>41</v>
      </c>
      <c r="AE242" t="inlineStr">
        <is>
          <t>297</t>
        </is>
      </c>
      <c r="AF242" t="n">
        <v>81.40000000000001</v>
      </c>
      <c r="AG242" t="inlineStr">
        <is>
          <t>701+</t>
        </is>
      </c>
      <c r="AH242" t="n">
        <v>4.9</v>
      </c>
      <c r="AI242" t="inlineStr">
        <is>
          <t>169</t>
        </is>
      </c>
      <c r="AJ242" t="n">
        <v>77.90000000000001</v>
      </c>
      <c r="AK242" t="inlineStr"/>
      <c r="AL242" t="inlineStr"/>
      <c r="AM242" t="inlineStr"/>
      <c r="AN242" t="inlineStr"/>
      <c r="AO242" t="inlineStr"/>
      <c r="AP242" t="inlineStr">
        <is>
          <t>{"Research &amp; Discovery": [{"indicator_id": "76", "indicator_name": "Academic Reputation", "rank": "213", "score": "40.2"}, {"indicator_id": "73", "indicator_name": "Citations per Faculty", "rank": "254", "score": "51.6"}], "Learning Experience": [{"indicator_id": "36", "indicator_name": "Faculty Student Ratio", "rank": "701+", "score": "3.1"}], "Employability": [{"indicator_id": "77", "indicator_name": "Employer Reputation", "rank": "165", "score": "52.1"}, {"indicator_id": "3819456", "indicator_name": "Employment Outcomes", "rank": "412", "score": "30.6"}], "Global Engagement": [{"indicator_id": "14", "indicator_name": "International Student Ratio", "rank": "349", "score": "41"}, {"indicator_id": "15", "indicator_name": "International Research Network", "rank": "297", "score": "81.4"}, {"indicator_id": "18", "indicator_name": "International Faculty Ratio", "rank": "701+", "score": "4.9"}], "Sustainability": [{"indicator_id": "3897497", "indicator_name": "Sustainability Score", "rank": "169", "score": "77.9"}]}</t>
        </is>
      </c>
      <c r="AQ2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43">
      <c r="A243" t="n">
        <v>242</v>
      </c>
      <c r="B243" t="n">
        <v>41.7</v>
      </c>
      <c r="C243" t="inlineStr">
        <is>
          <t>Technical University of Darmstadt</t>
        </is>
      </c>
      <c r="D243" t="inlineStr">
        <is>
          <t>Darmstadt, Germany</t>
        </is>
      </c>
      <c r="E243" t="inlineStr">
        <is>
          <t>Germany</t>
        </is>
      </c>
      <c r="F243" t="inlineStr">
        <is>
          <t>Darmstadt</t>
        </is>
      </c>
      <c r="G243" t="inlineStr">
        <is>
          <t>Europe</t>
        </is>
      </c>
      <c r="H243" t="inlineStr">
        <is>
          <t>https://www.topuniversities.com/sites/default/files/technische-universitt-darmstadt_628_medium.jpg</t>
        </is>
      </c>
      <c r="I243" t="inlineStr">
        <is>
          <t>/universities/technical-university-darmstadt</t>
        </is>
      </c>
      <c r="J243" t="inlineStr">
        <is>
          <t>3996077</t>
        </is>
      </c>
      <c r="K243" t="inlineStr">
        <is>
          <t>297233</t>
        </is>
      </c>
      <c r="L243" t="inlineStr">
        <is>
          <t>628</t>
        </is>
      </c>
      <c r="M243" t="n">
        <v>0</v>
      </c>
      <c r="N243">
        <f>241</f>
        <v/>
      </c>
      <c r="O243" t="inlineStr"/>
      <c r="P243" t="b">
        <v>0</v>
      </c>
      <c r="Q243" t="b">
        <v>0</v>
      </c>
      <c r="R243" t="n">
        <v>0</v>
      </c>
      <c r="S243" t="inlineStr">
        <is>
          <t>444</t>
        </is>
      </c>
      <c r="T243" t="n">
        <v>20</v>
      </c>
      <c r="U243" t="inlineStr">
        <is>
          <t>155</t>
        </is>
      </c>
      <c r="V243" t="n">
        <v>70</v>
      </c>
      <c r="W243" t="inlineStr">
        <is>
          <t>701+</t>
        </is>
      </c>
      <c r="X243" t="n">
        <v>6.7</v>
      </c>
      <c r="Y243" t="inlineStr">
        <is>
          <t>260</t>
        </is>
      </c>
      <c r="Z243" t="n">
        <v>35.9</v>
      </c>
      <c r="AA243" t="inlineStr">
        <is>
          <t>288</t>
        </is>
      </c>
      <c r="AB243" t="n">
        <v>44.4</v>
      </c>
      <c r="AC243" t="inlineStr">
        <is>
          <t>167</t>
        </is>
      </c>
      <c r="AD243" t="n">
        <v>81.40000000000001</v>
      </c>
      <c r="AE243" t="inlineStr">
        <is>
          <t>544</t>
        </is>
      </c>
      <c r="AF243" t="n">
        <v>65.90000000000001</v>
      </c>
      <c r="AG243" t="inlineStr">
        <is>
          <t>323</t>
        </is>
      </c>
      <c r="AH243" t="n">
        <v>60.3</v>
      </c>
      <c r="AI243">
        <f>211</f>
        <v/>
      </c>
      <c r="AJ243" t="n">
        <v>71.8</v>
      </c>
      <c r="AK243" t="inlineStr"/>
      <c r="AL243" t="inlineStr"/>
      <c r="AM243" t="inlineStr"/>
      <c r="AN243" t="inlineStr"/>
      <c r="AO243" t="inlineStr"/>
      <c r="AP243" t="inlineStr">
        <is>
          <t>{"Research &amp; Discovery": [{"indicator_id": "76", "indicator_name": "Academic Reputation", "rank": "444", "score": "20"}, {"indicator_id": "73", "indicator_name": "Citations per Faculty", "rank": "155", "score": "70"}], "Learning Experience": [{"indicator_id": "36", "indicator_name": "Faculty Student Ratio", "rank": "701+", "score": "6.7"}], "Employability": [{"indicator_id": "77", "indicator_name": "Employer Reputation", "rank": "260", "score": "35.9"}, {"indicator_id": "3819456", "indicator_name": "Employment Outcomes", "rank": "288", "score": "44.4"}], "Global Engagement": [{"indicator_id": "14", "indicator_name": "International Student Ratio", "rank": "167", "score": "81.4"}, {"indicator_id": "15", "indicator_name": "International Research Network", "rank": "544", "score": "65.9"}, {"indicator_id": "18", "indicator_name": "International Faculty Ratio", "rank": "323", "score": "60.3"}], "Sustainability": [{"indicator_id": "3897497", "indicator_name": "Sustainability Score", "rank": "=211", "score": "71.8"}]}</t>
        </is>
      </c>
      <c r="AQ2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44">
      <c r="A244" t="n">
        <v>243</v>
      </c>
      <c r="B244" t="n">
        <v>41.3</v>
      </c>
      <c r="C244" t="inlineStr">
        <is>
          <t>Dartmouth College</t>
        </is>
      </c>
      <c r="D244" t="inlineStr">
        <is>
          <t>Hanover, United States</t>
        </is>
      </c>
      <c r="E244" t="inlineStr">
        <is>
          <t>United States</t>
        </is>
      </c>
      <c r="F244" t="inlineStr">
        <is>
          <t>Hanover</t>
        </is>
      </c>
      <c r="G244" t="inlineStr">
        <is>
          <t>North America</t>
        </is>
      </c>
      <c r="H244" t="inlineStr">
        <is>
          <t>https://www.topuniversities.com/sites/default/files/dartmouth-college_592560cf2aeae70239af4b1c_medium.jpg</t>
        </is>
      </c>
      <c r="I244" t="inlineStr">
        <is>
          <t>/universities/dartmouth-college</t>
        </is>
      </c>
      <c r="J244" t="inlineStr">
        <is>
          <t>3996025</t>
        </is>
      </c>
      <c r="K244" t="inlineStr">
        <is>
          <t>294505</t>
        </is>
      </c>
      <c r="L244" t="inlineStr">
        <is>
          <t>152</t>
        </is>
      </c>
      <c r="M244" t="n">
        <v>0</v>
      </c>
      <c r="N244" t="inlineStr">
        <is>
          <t>243</t>
        </is>
      </c>
      <c r="O244" t="inlineStr"/>
      <c r="P244" t="b">
        <v>0</v>
      </c>
      <c r="Q244" t="b">
        <v>0</v>
      </c>
      <c r="R244" t="n">
        <v>0</v>
      </c>
      <c r="S244" t="inlineStr">
        <is>
          <t>392</t>
        </is>
      </c>
      <c r="T244" t="n">
        <v>22.8</v>
      </c>
      <c r="U244" t="inlineStr">
        <is>
          <t>200</t>
        </is>
      </c>
      <c r="V244" t="n">
        <v>60.6</v>
      </c>
      <c r="W244" t="inlineStr">
        <is>
          <t>200</t>
        </is>
      </c>
      <c r="X244" t="n">
        <v>65.8</v>
      </c>
      <c r="Y244" t="inlineStr">
        <is>
          <t>303</t>
        </is>
      </c>
      <c r="Z244" t="n">
        <v>31</v>
      </c>
      <c r="AA244" t="inlineStr">
        <is>
          <t>168</t>
        </is>
      </c>
      <c r="AB244" t="n">
        <v>68.8</v>
      </c>
      <c r="AC244" t="inlineStr">
        <is>
          <t>351</t>
        </is>
      </c>
      <c r="AD244" t="n">
        <v>40.9</v>
      </c>
      <c r="AE244" t="inlineStr">
        <is>
          <t>701+</t>
        </is>
      </c>
      <c r="AF244" t="n">
        <v>42.5</v>
      </c>
      <c r="AG244" t="inlineStr">
        <is>
          <t>701+</t>
        </is>
      </c>
      <c r="AH244" t="n">
        <v>9.199999999999999</v>
      </c>
      <c r="AI244">
        <f>214</f>
        <v/>
      </c>
      <c r="AJ244" t="n">
        <v>71.2</v>
      </c>
      <c r="AK244" t="inlineStr"/>
      <c r="AL244" t="inlineStr"/>
      <c r="AM244" t="inlineStr"/>
      <c r="AN244" t="inlineStr"/>
      <c r="AO244" t="inlineStr"/>
      <c r="AP244" t="inlineStr">
        <is>
          <t>{"Research &amp; Discovery": [{"indicator_id": "76", "indicator_name": "Academic Reputation", "rank": "392", "score": "22.8"}, {"indicator_id": "73", "indicator_name": "Citations per Faculty", "rank": "200", "score": "60.6"}], "Learning Experience": [{"indicator_id": "36", "indicator_name": "Faculty Student Ratio", "rank": "200", "score": "65.8"}], "Employability": [{"indicator_id": "77", "indicator_name": "Employer Reputation", "rank": "303", "score": "31"}, {"indicator_id": "3819456", "indicator_name": "Employment Outcomes", "rank": "168", "score": "68.8"}], "Global Engagement": [{"indicator_id": "14", "indicator_name": "International Student Ratio", "rank": "351", "score": "40.9"}, {"indicator_id": "15", "indicator_name": "International Research Network", "rank": "701+", "score": "42.5"}, {"indicator_id": "18", "indicator_name": "International Faculty Ratio", "rank": "701+", "score": "9.2"}], "Sustainability": [{"indicator_id": "3897497", "indicator_name": "Sustainability Score", "rank": "=214", "score": "71.2"}]}</t>
        </is>
      </c>
      <c r="AQ2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45">
      <c r="A245" t="n">
        <v>244</v>
      </c>
      <c r="B245" t="n">
        <v>41.2</v>
      </c>
      <c r="C245" t="inlineStr">
        <is>
          <t>Victoria University of Wellington</t>
        </is>
      </c>
      <c r="D245" t="inlineStr">
        <is>
          <t>Kelburn, Wellington, New Zealand</t>
        </is>
      </c>
      <c r="E245" t="inlineStr">
        <is>
          <t>New Zealand</t>
        </is>
      </c>
      <c r="F245" t="inlineStr">
        <is>
          <t>Kelburn, Wellington</t>
        </is>
      </c>
      <c r="G245" t="inlineStr">
        <is>
          <t>Oceania</t>
        </is>
      </c>
      <c r="H245" t="inlineStr">
        <is>
          <t>https://www.topuniversities.com/sites/default/files/victoria-university-of-wellington_592560cf2aeae70239af4d0f_medium.jpg</t>
        </is>
      </c>
      <c r="I245" t="inlineStr">
        <is>
          <t>/universities/victoria-university-wellington</t>
        </is>
      </c>
      <c r="J245" t="inlineStr">
        <is>
          <t>3995835</t>
        </is>
      </c>
      <c r="K245" t="inlineStr">
        <is>
          <t>297211</t>
        </is>
      </c>
      <c r="L245" t="inlineStr">
        <is>
          <t>650</t>
        </is>
      </c>
      <c r="M245" t="n">
        <v>0</v>
      </c>
      <c r="N245" t="inlineStr">
        <is>
          <t>244</t>
        </is>
      </c>
      <c r="O245" t="inlineStr">
        <is>
          <t>6</t>
        </is>
      </c>
      <c r="P245" t="b">
        <v>0</v>
      </c>
      <c r="Q245" t="b">
        <v>0</v>
      </c>
      <c r="R245" t="n">
        <v>0</v>
      </c>
      <c r="S245" t="inlineStr">
        <is>
          <t>202</t>
        </is>
      </c>
      <c r="T245" t="n">
        <v>42.8</v>
      </c>
      <c r="U245" t="inlineStr">
        <is>
          <t>410</t>
        </is>
      </c>
      <c r="V245" t="n">
        <v>32.1</v>
      </c>
      <c r="W245" t="inlineStr">
        <is>
          <t>701+</t>
        </is>
      </c>
      <c r="X245" t="n">
        <v>10.1</v>
      </c>
      <c r="Y245" t="inlineStr">
        <is>
          <t>429</t>
        </is>
      </c>
      <c r="Z245" t="n">
        <v>21.4</v>
      </c>
      <c r="AA245" t="inlineStr">
        <is>
          <t>151</t>
        </is>
      </c>
      <c r="AB245" t="n">
        <v>71.59999999999999</v>
      </c>
      <c r="AC245" t="inlineStr">
        <is>
          <t>420</t>
        </is>
      </c>
      <c r="AD245" t="n">
        <v>31</v>
      </c>
      <c r="AE245" t="inlineStr">
        <is>
          <t>475</t>
        </is>
      </c>
      <c r="AF245" t="n">
        <v>70.7</v>
      </c>
      <c r="AG245" t="inlineStr">
        <is>
          <t>82</t>
        </is>
      </c>
      <c r="AH245" t="n">
        <v>100</v>
      </c>
      <c r="AI245">
        <f>81</f>
        <v/>
      </c>
      <c r="AJ245" t="n">
        <v>91.40000000000001</v>
      </c>
      <c r="AK245" t="inlineStr"/>
      <c r="AL245" t="inlineStr"/>
      <c r="AM245" t="inlineStr"/>
      <c r="AN245" t="inlineStr"/>
      <c r="AO245" t="inlineStr"/>
      <c r="AP245" t="inlineStr">
        <is>
          <t>{"Research &amp; Discovery": [{"indicator_id": "76", "indicator_name": "Academic Reputation", "rank": "202", "score": "42.8"}, {"indicator_id": "73", "indicator_name": "Citations per Faculty", "rank": "410", "score": "32.1"}], "Learning Experience": [{"indicator_id": "36", "indicator_name": "Faculty Student Ratio", "rank": "701+", "score": "10.1"}], "Employability": [{"indicator_id": "77", "indicator_name": "Employer Reputation", "rank": "429", "score": "21.4"}, {"indicator_id": "3819456", "indicator_name": "Employment Outcomes", "rank": "151", "score": "71.6"}], "Global Engagement": [{"indicator_id": "14", "indicator_name": "International Student Ratio", "rank": "420", "score": "31"}, {"indicator_id": "15", "indicator_name": "International Research Network", "rank": "475", "score": "70.7"}, {"indicator_id": "18", "indicator_name": "International Faculty Ratio", "rank": "82", "score": "100"}], "Sustainability": [{"indicator_id": "3897497", "indicator_name": "Sustainability Score", "rank": "=81", "score": "91.4"}]}</t>
        </is>
      </c>
      <c r="AQ2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46">
      <c r="A246" t="n">
        <v>245</v>
      </c>
      <c r="B246" t="n">
        <v>41.1</v>
      </c>
      <c r="C246" t="inlineStr">
        <is>
          <t>University of Macau</t>
        </is>
      </c>
      <c r="D246" t="inlineStr">
        <is>
          <t>None, Macau SAR</t>
        </is>
      </c>
      <c r="E246" t="inlineStr">
        <is>
          <t>Macau SAR</t>
        </is>
      </c>
      <c r="F246" t="inlineStr"/>
      <c r="G246" t="inlineStr">
        <is>
          <t>Asia</t>
        </is>
      </c>
      <c r="H246" t="inlineStr">
        <is>
          <t>https://www.topuniversities.com/sites/default/files/university-of-macau_14378_medium.jpg</t>
        </is>
      </c>
      <c r="I246" t="inlineStr">
        <is>
          <t>/universities/university-macau</t>
        </is>
      </c>
      <c r="J246" t="inlineStr">
        <is>
          <t>3996975</t>
        </is>
      </c>
      <c r="K246" t="inlineStr">
        <is>
          <t>293821</t>
        </is>
      </c>
      <c r="L246" t="inlineStr">
        <is>
          <t>14378</t>
        </is>
      </c>
      <c r="M246" t="n">
        <v>1</v>
      </c>
      <c r="N246" t="inlineStr">
        <is>
          <t>245</t>
        </is>
      </c>
      <c r="O246" t="inlineStr"/>
      <c r="P246" t="b">
        <v>0</v>
      </c>
      <c r="Q246" t="b">
        <v>0</v>
      </c>
      <c r="R246" t="n">
        <v>0</v>
      </c>
      <c r="S246" t="inlineStr">
        <is>
          <t>601+</t>
        </is>
      </c>
      <c r="T246" t="n">
        <v>11.9</v>
      </c>
      <c r="U246" t="inlineStr">
        <is>
          <t>23</t>
        </is>
      </c>
      <c r="V246" t="n">
        <v>99.09999999999999</v>
      </c>
      <c r="W246" t="inlineStr">
        <is>
          <t>701+</t>
        </is>
      </c>
      <c r="X246" t="n">
        <v>9.800000000000001</v>
      </c>
      <c r="Y246" t="inlineStr">
        <is>
          <t>601+</t>
        </is>
      </c>
      <c r="Z246" t="n">
        <v>10.5</v>
      </c>
      <c r="AA246" t="inlineStr">
        <is>
          <t>253</t>
        </is>
      </c>
      <c r="AB246" t="n">
        <v>50.3</v>
      </c>
      <c r="AC246" t="inlineStr">
        <is>
          <t>36</t>
        </is>
      </c>
      <c r="AD246" t="n">
        <v>99.90000000000001</v>
      </c>
      <c r="AE246" t="inlineStr">
        <is>
          <t>664</t>
        </is>
      </c>
      <c r="AF246" t="n">
        <v>57</v>
      </c>
      <c r="AG246" t="inlineStr">
        <is>
          <t>21</t>
        </is>
      </c>
      <c r="AH246" t="n">
        <v>100</v>
      </c>
      <c r="AI246" t="inlineStr">
        <is>
          <t>701+</t>
        </is>
      </c>
      <c r="AJ246" t="n">
        <v>7.7</v>
      </c>
      <c r="AK246" t="inlineStr"/>
      <c r="AL246" t="inlineStr"/>
      <c r="AM246" t="inlineStr"/>
      <c r="AN246" t="inlineStr"/>
      <c r="AO246" t="inlineStr"/>
      <c r="AP246" t="inlineStr">
        <is>
          <t>{"Research &amp; Discovery": [{"indicator_id": "76", "indicator_name": "Academic Reputation", "rank": "601+", "score": "11.9"}, {"indicator_id": "73", "indicator_name": "Citations per Faculty", "rank": "23", "score": "99.1"}], "Learning Experience": [{"indicator_id": "36", "indicator_name": "Faculty Student Ratio", "rank": "701+", "score": "9.8"}], "Employability": [{"indicator_id": "77", "indicator_name": "Employer Reputation", "rank": "601+", "score": "10.5"}, {"indicator_id": "3819456", "indicator_name": "Employment Outcomes", "rank": "253", "score": "50.3"}], "Global Engagement": [{"indicator_id": "14", "indicator_name": "International Student Ratio", "rank": "36", "score": "99.9"}, {"indicator_id": "15", "indicator_name": "International Research Network", "rank": "664", "score": "57"}, {"indicator_id": "18", "indicator_name": "International Faculty Ratio", "rank": "21", "score": "100"}], "Sustainability": [{"indicator_id": "3897497", "indicator_name": "Sustainability Score", "rank": "701+", "score": "7.7"}]}</t>
        </is>
      </c>
      <c r="AQ2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47">
      <c r="A247" t="n">
        <v>246</v>
      </c>
      <c r="B247" t="n">
        <v>41</v>
      </c>
      <c r="C247" t="inlineStr">
        <is>
          <t>Charles University</t>
        </is>
      </c>
      <c r="D247" t="inlineStr">
        <is>
          <t>Prague, Czechia</t>
        </is>
      </c>
      <c r="E247" t="inlineStr">
        <is>
          <t>Czechia</t>
        </is>
      </c>
      <c r="F247" t="inlineStr">
        <is>
          <t>Prague</t>
        </is>
      </c>
      <c r="G247" t="inlineStr">
        <is>
          <t>Europe</t>
        </is>
      </c>
      <c r="H247" t="inlineStr">
        <is>
          <t>https://www.topuniversities.com/sites/default/files/charles-university_117_medium.jpg</t>
        </is>
      </c>
      <c r="I247" t="inlineStr">
        <is>
          <t>/universities/charles-university</t>
        </is>
      </c>
      <c r="J247" t="inlineStr">
        <is>
          <t>3995815</t>
        </is>
      </c>
      <c r="K247" t="inlineStr">
        <is>
          <t>294539</t>
        </is>
      </c>
      <c r="L247" t="inlineStr">
        <is>
          <t>117</t>
        </is>
      </c>
      <c r="M247" t="n">
        <v>0</v>
      </c>
      <c r="N247">
        <f>246</f>
        <v/>
      </c>
      <c r="O247" t="inlineStr"/>
      <c r="P247" t="b">
        <v>0</v>
      </c>
      <c r="Q247" t="b">
        <v>0</v>
      </c>
      <c r="R247" t="n">
        <v>0</v>
      </c>
      <c r="S247" t="inlineStr">
        <is>
          <t>182</t>
        </is>
      </c>
      <c r="T247" t="n">
        <v>45.6</v>
      </c>
      <c r="U247" t="inlineStr">
        <is>
          <t>701+</t>
        </is>
      </c>
      <c r="V247" t="n">
        <v>8</v>
      </c>
      <c r="W247" t="inlineStr">
        <is>
          <t>491</t>
        </is>
      </c>
      <c r="X247" t="n">
        <v>32.2</v>
      </c>
      <c r="Y247" t="inlineStr">
        <is>
          <t>183</t>
        </is>
      </c>
      <c r="Z247" t="n">
        <v>49.1</v>
      </c>
      <c r="AA247" t="inlineStr">
        <is>
          <t>178</t>
        </is>
      </c>
      <c r="AB247" t="n">
        <v>65.5</v>
      </c>
      <c r="AC247" t="inlineStr">
        <is>
          <t>291</t>
        </is>
      </c>
      <c r="AD247" t="n">
        <v>50.5</v>
      </c>
      <c r="AE247" t="inlineStr">
        <is>
          <t>51</t>
        </is>
      </c>
      <c r="AF247" t="n">
        <v>96.3</v>
      </c>
      <c r="AG247" t="inlineStr">
        <is>
          <t>535</t>
        </is>
      </c>
      <c r="AH247" t="n">
        <v>25</v>
      </c>
      <c r="AI247">
        <f>173</f>
        <v/>
      </c>
      <c r="AJ247" t="n">
        <v>77.40000000000001</v>
      </c>
      <c r="AK247" t="inlineStr"/>
      <c r="AL247" t="inlineStr"/>
      <c r="AM247" t="inlineStr"/>
      <c r="AN247" t="inlineStr"/>
      <c r="AO247" t="inlineStr"/>
      <c r="AP247" t="inlineStr">
        <is>
          <t>{"Research &amp; Discovery": [{"indicator_id": "76", "indicator_name": "Academic Reputation", "rank": "182", "score": "45.6"}, {"indicator_id": "73", "indicator_name": "Citations per Faculty", "rank": "701+", "score": "8"}], "Learning Experience": [{"indicator_id": "36", "indicator_name": "Faculty Student Ratio", "rank": "491", "score": "32.2"}], "Employability": [{"indicator_id": "77", "indicator_name": "Employer Reputation", "rank": "183", "score": "49.1"}, {"indicator_id": "3819456", "indicator_name": "Employment Outcomes", "rank": "178", "score": "65.5"}], "Global Engagement": [{"indicator_id": "14", "indicator_name": "International Student Ratio", "rank": "291", "score": "50.5"}, {"indicator_id": "15", "indicator_name": "International Research Network", "rank": "51", "score": "96.3"}, {"indicator_id": "18", "indicator_name": "International Faculty Ratio", "rank": "535", "score": "25"}], "Sustainability": [{"indicator_id": "3897497", "indicator_name": "Sustainability Score", "rank": "=173", "score": "77.4"}]}</t>
        </is>
      </c>
      <c r="AQ2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48">
      <c r="A248" t="n">
        <v>247</v>
      </c>
      <c r="B248" t="n">
        <v>41</v>
      </c>
      <c r="C248" t="inlineStr">
        <is>
          <t>University of Sussex</t>
        </is>
      </c>
      <c r="D248" t="inlineStr">
        <is>
          <t>Brighton, United Kingdom</t>
        </is>
      </c>
      <c r="E248" t="inlineStr">
        <is>
          <t>United Kingdom</t>
        </is>
      </c>
      <c r="F248" t="inlineStr">
        <is>
          <t>Brighton</t>
        </is>
      </c>
      <c r="G248" t="inlineStr">
        <is>
          <t>Europe</t>
        </is>
      </c>
      <c r="H248" t="inlineStr">
        <is>
          <t>https://www.topuniversities.com/sites/default/files/university-of-sussex_592560cf2aeae70239af4ccd_medium.jpg</t>
        </is>
      </c>
      <c r="I248" t="inlineStr">
        <is>
          <t>/universities/university-sussex</t>
        </is>
      </c>
      <c r="J248" t="inlineStr">
        <is>
          <t>3996028</t>
        </is>
      </c>
      <c r="K248" t="inlineStr">
        <is>
          <t>296147</t>
        </is>
      </c>
      <c r="L248" t="inlineStr">
        <is>
          <t>585</t>
        </is>
      </c>
      <c r="M248" t="n">
        <v>1</v>
      </c>
      <c r="N248">
        <f>246</f>
        <v/>
      </c>
      <c r="O248" t="inlineStr"/>
      <c r="P248" t="b">
        <v>0</v>
      </c>
      <c r="Q248" t="b">
        <v>0</v>
      </c>
      <c r="R248" t="n">
        <v>0</v>
      </c>
      <c r="S248" t="inlineStr">
        <is>
          <t>395</t>
        </is>
      </c>
      <c r="T248" t="n">
        <v>22.6</v>
      </c>
      <c r="U248" t="inlineStr">
        <is>
          <t>220</t>
        </is>
      </c>
      <c r="V248" t="n">
        <v>56.8</v>
      </c>
      <c r="W248" t="inlineStr">
        <is>
          <t>701+</t>
        </is>
      </c>
      <c r="X248" t="n">
        <v>15.5</v>
      </c>
      <c r="Y248" t="inlineStr">
        <is>
          <t>601+</t>
        </is>
      </c>
      <c r="Z248" t="n">
        <v>10.4</v>
      </c>
      <c r="AA248" t="inlineStr">
        <is>
          <t>322</t>
        </is>
      </c>
      <c r="AB248" t="n">
        <v>39.9</v>
      </c>
      <c r="AC248" t="inlineStr">
        <is>
          <t>152</t>
        </is>
      </c>
      <c r="AD248" t="n">
        <v>84.90000000000001</v>
      </c>
      <c r="AE248" t="inlineStr">
        <is>
          <t>252</t>
        </is>
      </c>
      <c r="AF248" t="n">
        <v>84.7</v>
      </c>
      <c r="AG248" t="inlineStr">
        <is>
          <t>95</t>
        </is>
      </c>
      <c r="AH248" t="n">
        <v>99.59999999999999</v>
      </c>
      <c r="AI248">
        <f>26</f>
        <v/>
      </c>
      <c r="AJ248" t="n">
        <v>97.7</v>
      </c>
      <c r="AK248" t="inlineStr"/>
      <c r="AL248" t="inlineStr"/>
      <c r="AM248" t="inlineStr"/>
      <c r="AN248" t="inlineStr"/>
      <c r="AO248" t="inlineStr"/>
      <c r="AP248" t="inlineStr">
        <is>
          <t>{"Research &amp; Discovery": [{"indicator_id": "76", "indicator_name": "Academic Reputation", "rank": "395", "score": "22.6"}, {"indicator_id": "73", "indicator_name": "Citations per Faculty", "rank": "220", "score": "56.8"}], "Learning Experience": [{"indicator_id": "36", "indicator_name": "Faculty Student Ratio", "rank": "701+", "score": "15.5"}], "Employability": [{"indicator_id": "77", "indicator_name": "Employer Reputation", "rank": "601+", "score": "10.4"}, {"indicator_id": "3819456", "indicator_name": "Employment Outcomes", "rank": "322", "score": "39.9"}], "Global Engagement": [{"indicator_id": "14", "indicator_name": "International Student Ratio", "rank": "152", "score": "84.9"}, {"indicator_id": "15", "indicator_name": "International Research Network", "rank": "252", "score": "84.7"}, {"indicator_id": "18", "indicator_name": "International Faculty Ratio", "rank": "95", "score": "99.6"}], "Sustainability": [{"indicator_id": "3897497", "indicator_name": "Sustainability Score", "rank": "=26", "score": "97.7"}]}</t>
        </is>
      </c>
      <c r="AQ2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49">
      <c r="A249" t="n">
        <v>248</v>
      </c>
      <c r="B249" t="n">
        <v>40.8</v>
      </c>
      <c r="C249" t="inlineStr">
        <is>
          <t>Vanderbilt University</t>
        </is>
      </c>
      <c r="D249" t="inlineStr">
        <is>
          <t>Nashville, United States</t>
        </is>
      </c>
      <c r="E249" t="inlineStr">
        <is>
          <t>United States</t>
        </is>
      </c>
      <c r="F249" t="inlineStr">
        <is>
          <t>Nashville</t>
        </is>
      </c>
      <c r="G249" t="inlineStr">
        <is>
          <t>North America</t>
        </is>
      </c>
      <c r="H249" t="inlineStr">
        <is>
          <t>https://www.topuniversities.com/sites/default/files/vanderbilt-university_649_medium.jpg</t>
        </is>
      </c>
      <c r="I249" t="inlineStr">
        <is>
          <t>/universities/vanderbilt-university</t>
        </is>
      </c>
      <c r="J249" t="inlineStr">
        <is>
          <t>3995989</t>
        </is>
      </c>
      <c r="K249" t="inlineStr">
        <is>
          <t>297212</t>
        </is>
      </c>
      <c r="L249" t="inlineStr">
        <is>
          <t>649</t>
        </is>
      </c>
      <c r="M249" t="n">
        <v>0</v>
      </c>
      <c r="N249" t="inlineStr">
        <is>
          <t>248</t>
        </is>
      </c>
      <c r="O249" t="inlineStr"/>
      <c r="P249" t="b">
        <v>0</v>
      </c>
      <c r="Q249" t="b">
        <v>0</v>
      </c>
      <c r="R249" t="n">
        <v>0</v>
      </c>
      <c r="S249" t="inlineStr">
        <is>
          <t>356</t>
        </is>
      </c>
      <c r="T249" t="n">
        <v>24.4</v>
      </c>
      <c r="U249" t="inlineStr">
        <is>
          <t>242</t>
        </is>
      </c>
      <c r="V249" t="n">
        <v>53</v>
      </c>
      <c r="W249" t="inlineStr">
        <is>
          <t>13</t>
        </is>
      </c>
      <c r="X249" t="n">
        <v>100</v>
      </c>
      <c r="Y249" t="inlineStr">
        <is>
          <t>423</t>
        </is>
      </c>
      <c r="Z249" t="n">
        <v>21.8</v>
      </c>
      <c r="AA249" t="inlineStr">
        <is>
          <t>364</t>
        </is>
      </c>
      <c r="AB249" t="n">
        <v>34.7</v>
      </c>
      <c r="AC249" t="inlineStr">
        <is>
          <t>383</t>
        </is>
      </c>
      <c r="AD249" t="n">
        <v>36</v>
      </c>
      <c r="AE249" t="inlineStr">
        <is>
          <t>344</t>
        </is>
      </c>
      <c r="AF249" t="n">
        <v>78.59999999999999</v>
      </c>
      <c r="AG249" t="inlineStr">
        <is>
          <t>493</t>
        </is>
      </c>
      <c r="AH249" t="n">
        <v>30.1</v>
      </c>
      <c r="AI249">
        <f>492</f>
        <v/>
      </c>
      <c r="AJ249" t="n">
        <v>24.5</v>
      </c>
      <c r="AK249" t="inlineStr"/>
      <c r="AL249" t="inlineStr"/>
      <c r="AM249" t="inlineStr"/>
      <c r="AN249" t="inlineStr"/>
      <c r="AO249" t="inlineStr"/>
      <c r="AP249" t="inlineStr">
        <is>
          <t>{"Research &amp; Discovery": [{"indicator_id": "76", "indicator_name": "Academic Reputation", "rank": "356", "score": "24.4"}, {"indicator_id": "73", "indicator_name": "Citations per Faculty", "rank": "242", "score": "53"}], "Learning Experience": [{"indicator_id": "36", "indicator_name": "Faculty Student Ratio", "rank": "13", "score": "100"}], "Employability": [{"indicator_id": "77", "indicator_name": "Employer Reputation", "rank": "423", "score": "21.8"}, {"indicator_id": "3819456", "indicator_name": "Employment Outcomes", "rank": "364", "score": "34.7"}], "Global Engagement": [{"indicator_id": "14", "indicator_name": "International Student Ratio", "rank": "383", "score": "36"}, {"indicator_id": "15", "indicator_name": "International Research Network", "rank": "344", "score": "78.6"}, {"indicator_id": "18", "indicator_name": "International Faculty Ratio", "rank": "493", "score": "30.1"}], "Sustainability": [{"indicator_id": "3897497", "indicator_name": "Sustainability Score", "rank": "=492", "score": "24.5"}]}</t>
        </is>
      </c>
      <c r="AQ2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50">
      <c r="A250" t="n">
        <v>249</v>
      </c>
      <c r="B250" t="n">
        <v>40.7</v>
      </c>
      <c r="C250" t="inlineStr">
        <is>
          <t>University of Navarra</t>
        </is>
      </c>
      <c r="D250" t="inlineStr">
        <is>
          <t>Pamplona, Spain</t>
        </is>
      </c>
      <c r="E250" t="inlineStr">
        <is>
          <t>Spain</t>
        </is>
      </c>
      <c r="F250" t="inlineStr">
        <is>
          <t>Pamplona</t>
        </is>
      </c>
      <c r="G250" t="inlineStr">
        <is>
          <t>Europe</t>
        </is>
      </c>
      <c r="H250" t="inlineStr">
        <is>
          <t>https://www.topuniversities.com/sites/default/files/230606111821am961353marcaunav-rojo-1x1-90x90.jpg</t>
        </is>
      </c>
      <c r="I250" t="inlineStr">
        <is>
          <t>/universities/university-navarra</t>
        </is>
      </c>
      <c r="J250" t="inlineStr">
        <is>
          <t>3995924</t>
        </is>
      </c>
      <c r="K250" t="inlineStr">
        <is>
          <t>294793</t>
        </is>
      </c>
      <c r="L250" t="inlineStr">
        <is>
          <t>445</t>
        </is>
      </c>
      <c r="M250" t="n">
        <v>1</v>
      </c>
      <c r="N250" t="inlineStr">
        <is>
          <t>249</t>
        </is>
      </c>
      <c r="O250" t="inlineStr"/>
      <c r="P250" t="b">
        <v>0</v>
      </c>
      <c r="Q250" t="b">
        <v>0</v>
      </c>
      <c r="R250" t="n">
        <v>0</v>
      </c>
      <c r="S250" t="inlineStr">
        <is>
          <t>291</t>
        </is>
      </c>
      <c r="T250" t="n">
        <v>30.6</v>
      </c>
      <c r="U250" t="inlineStr">
        <is>
          <t>642</t>
        </is>
      </c>
      <c r="V250" t="n">
        <v>14.7</v>
      </c>
      <c r="W250" t="inlineStr">
        <is>
          <t>315</t>
        </is>
      </c>
      <c r="X250" t="n">
        <v>49.6</v>
      </c>
      <c r="Y250" t="inlineStr">
        <is>
          <t>108</t>
        </is>
      </c>
      <c r="Z250" t="n">
        <v>68</v>
      </c>
      <c r="AA250" t="inlineStr">
        <is>
          <t>137</t>
        </is>
      </c>
      <c r="AB250" t="n">
        <v>75.8</v>
      </c>
      <c r="AC250" t="inlineStr">
        <is>
          <t>196</t>
        </is>
      </c>
      <c r="AD250" t="n">
        <v>73.8</v>
      </c>
      <c r="AE250" t="inlineStr">
        <is>
          <t>578</t>
        </is>
      </c>
      <c r="AF250" t="n">
        <v>63.6</v>
      </c>
      <c r="AG250" t="inlineStr">
        <is>
          <t>537</t>
        </is>
      </c>
      <c r="AH250" t="n">
        <v>24.8</v>
      </c>
      <c r="AI250">
        <f>355</f>
        <v/>
      </c>
      <c r="AJ250" t="n">
        <v>42.3</v>
      </c>
      <c r="AK250" t="inlineStr"/>
      <c r="AL250" t="inlineStr"/>
      <c r="AM250" t="inlineStr"/>
      <c r="AN250" t="inlineStr"/>
      <c r="AO250" t="inlineStr"/>
      <c r="AP250" t="inlineStr">
        <is>
          <t>{"Research &amp; Discovery": [{"indicator_id": "76", "indicator_name": "Academic Reputation", "rank": "291", "score": "30.6"}, {"indicator_id": "73", "indicator_name": "Citations per Faculty", "rank": "642", "score": "14.7"}], "Learning Experience": [{"indicator_id": "36", "indicator_name": "Faculty Student Ratio", "rank": "315", "score": "49.6"}], "Employability": [{"indicator_id": "77", "indicator_name": "Employer Reputation", "rank": "108", "score": "68"}, {"indicator_id": "3819456", "indicator_name": "Employment Outcomes", "rank": "137", "score": "75.8"}], "Global Engagement": [{"indicator_id": "14", "indicator_name": "International Student Ratio", "rank": "196", "score": "73.8"}, {"indicator_id": "15", "indicator_name": "International Research Network", "rank": "578", "score": "63.6"}, {"indicator_id": "18", "indicator_name": "International Faculty Ratio", "rank": "537", "score": "24.8"}], "Sustainability": [{"indicator_id": "3897497", "indicator_name": "Sustainability Score", "rank": "=355", "score": "42.3"}]}</t>
        </is>
      </c>
      <c r="AQ2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51">
      <c r="A251" t="n">
        <v>250</v>
      </c>
      <c r="B251" t="n">
        <v>40.6</v>
      </c>
      <c r="C251" t="inlineStr">
        <is>
          <t>American University of Beirut (AUB)</t>
        </is>
      </c>
      <c r="D251" t="inlineStr">
        <is>
          <t>Beirut, Lebanon</t>
        </is>
      </c>
      <c r="E251" t="inlineStr">
        <is>
          <t>Lebanon</t>
        </is>
      </c>
      <c r="F251" t="inlineStr">
        <is>
          <t>Beirut</t>
        </is>
      </c>
      <c r="G251" t="inlineStr">
        <is>
          <t>Asia</t>
        </is>
      </c>
      <c r="H251" t="inlineStr">
        <is>
          <t>https://www.topuniversities.com/sites/default/files/230707125949pm449470AUB-Profile-Photo-only%5B99%5D-90x90.jpg</t>
        </is>
      </c>
      <c r="I251" t="inlineStr">
        <is>
          <t>/universities/american-university-beirut-aub</t>
        </is>
      </c>
      <c r="J251" t="inlineStr">
        <is>
          <t>3995940</t>
        </is>
      </c>
      <c r="K251" t="inlineStr">
        <is>
          <t>297050</t>
        </is>
      </c>
      <c r="L251" t="inlineStr">
        <is>
          <t>780</t>
        </is>
      </c>
      <c r="M251" t="n">
        <v>0</v>
      </c>
      <c r="N251" t="inlineStr">
        <is>
          <t>250</t>
        </is>
      </c>
      <c r="O251" t="inlineStr"/>
      <c r="P251" t="b">
        <v>0</v>
      </c>
      <c r="Q251" t="b">
        <v>0</v>
      </c>
      <c r="R251" t="n">
        <v>0</v>
      </c>
      <c r="S251" t="inlineStr">
        <is>
          <t>307</t>
        </is>
      </c>
      <c r="T251" t="n">
        <v>28.6</v>
      </c>
      <c r="U251" t="inlineStr">
        <is>
          <t>449</t>
        </is>
      </c>
      <c r="V251" t="n">
        <v>28.9</v>
      </c>
      <c r="W251" t="inlineStr">
        <is>
          <t>322</t>
        </is>
      </c>
      <c r="X251" t="n">
        <v>48.5</v>
      </c>
      <c r="Y251" t="inlineStr">
        <is>
          <t>315</t>
        </is>
      </c>
      <c r="Z251" t="n">
        <v>29.5</v>
      </c>
      <c r="AA251" t="inlineStr">
        <is>
          <t>35</t>
        </is>
      </c>
      <c r="AB251" t="n">
        <v>97</v>
      </c>
      <c r="AC251" t="inlineStr">
        <is>
          <t>379</t>
        </is>
      </c>
      <c r="AD251" t="n">
        <v>37</v>
      </c>
      <c r="AE251" t="inlineStr">
        <is>
          <t>438</t>
        </is>
      </c>
      <c r="AF251" t="n">
        <v>73.09999999999999</v>
      </c>
      <c r="AG251" t="inlineStr">
        <is>
          <t>310</t>
        </is>
      </c>
      <c r="AH251" t="n">
        <v>63.2</v>
      </c>
      <c r="AI251">
        <f>152</f>
        <v/>
      </c>
      <c r="AJ251" t="n">
        <v>80.5</v>
      </c>
      <c r="AK251" t="inlineStr"/>
      <c r="AL251" t="inlineStr"/>
      <c r="AM251" t="inlineStr"/>
      <c r="AN251" t="inlineStr"/>
      <c r="AO251" t="inlineStr"/>
      <c r="AP251" t="inlineStr">
        <is>
          <t>{"Research &amp; Discovery": [{"indicator_id": "76", "indicator_name": "Academic Reputation", "rank": "307", "score": "28.6"}, {"indicator_id": "73", "indicator_name": "Citations per Faculty", "rank": "449", "score": "28.9"}], "Learning Experience": [{"indicator_id": "36", "indicator_name": "Faculty Student Ratio", "rank": "322", "score": "48.5"}], "Employability": [{"indicator_id": "77", "indicator_name": "Employer Reputation", "rank": "315", "score": "29.5"}, {"indicator_id": "3819456", "indicator_name": "Employment Outcomes", "rank": "35", "score": "97"}], "Global Engagement": [{"indicator_id": "14", "indicator_name": "International Student Ratio", "rank": "379", "score": "37"}, {"indicator_id": "15", "indicator_name": "International Research Network", "rank": "438", "score": "73.1"}, {"indicator_id": "18", "indicator_name": "International Faculty Ratio", "rank": "310", "score": "63.2"}], "Sustainability": [{"indicator_id": "3897497", "indicator_name": "Sustainability Score", "rank": "=152", "score": "80.5"}]}</t>
        </is>
      </c>
      <c r="AQ2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52">
      <c r="A252" t="n">
        <v>251</v>
      </c>
      <c r="B252" t="n">
        <v>40.5</v>
      </c>
      <c r="C252" t="inlineStr">
        <is>
          <t>Taylor's University</t>
        </is>
      </c>
      <c r="D252" t="inlineStr">
        <is>
          <t>Kuala Lumpur, Malaysia</t>
        </is>
      </c>
      <c r="E252" t="inlineStr">
        <is>
          <t>Malaysia</t>
        </is>
      </c>
      <c r="F252" t="inlineStr">
        <is>
          <t>Kuala Lumpur</t>
        </is>
      </c>
      <c r="G252" t="inlineStr">
        <is>
          <t>Asia</t>
        </is>
      </c>
      <c r="H252" t="inlineStr">
        <is>
          <t>https://www.topuniversities.com/sites/default/files/taylors-university_592560cf2aeae70239af57af_medium.jpg</t>
        </is>
      </c>
      <c r="I252" t="inlineStr">
        <is>
          <t>/universities/taylors-university</t>
        </is>
      </c>
      <c r="J252" t="inlineStr">
        <is>
          <t>3995956</t>
        </is>
      </c>
      <c r="K252" t="inlineStr">
        <is>
          <t>293867</t>
        </is>
      </c>
      <c r="L252" t="inlineStr">
        <is>
          <t>14721</t>
        </is>
      </c>
      <c r="M252" t="n">
        <v>1</v>
      </c>
      <c r="N252" t="inlineStr">
        <is>
          <t>251</t>
        </is>
      </c>
      <c r="O252" t="inlineStr"/>
      <c r="P252" t="b">
        <v>0</v>
      </c>
      <c r="Q252" t="b">
        <v>0</v>
      </c>
      <c r="R252" t="n">
        <v>0</v>
      </c>
      <c r="S252" t="inlineStr">
        <is>
          <t>323</t>
        </is>
      </c>
      <c r="T252" t="n">
        <v>27</v>
      </c>
      <c r="U252" t="inlineStr">
        <is>
          <t>701+</t>
        </is>
      </c>
      <c r="V252" t="n">
        <v>10.1</v>
      </c>
      <c r="W252" t="inlineStr">
        <is>
          <t>185</t>
        </is>
      </c>
      <c r="X252" t="n">
        <v>71.5</v>
      </c>
      <c r="Y252" t="inlineStr">
        <is>
          <t>72</t>
        </is>
      </c>
      <c r="Z252" t="n">
        <v>81</v>
      </c>
      <c r="AA252" t="inlineStr">
        <is>
          <t>701+</t>
        </is>
      </c>
      <c r="AB252" t="n">
        <v>4.2</v>
      </c>
      <c r="AC252" t="inlineStr">
        <is>
          <t>43</t>
        </is>
      </c>
      <c r="AD252" t="n">
        <v>99.59999999999999</v>
      </c>
      <c r="AE252" t="inlineStr">
        <is>
          <t>701+</t>
        </is>
      </c>
      <c r="AF252" t="n">
        <v>41.4</v>
      </c>
      <c r="AG252" t="inlineStr">
        <is>
          <t>303</t>
        </is>
      </c>
      <c r="AH252" t="n">
        <v>64.8</v>
      </c>
      <c r="AI252">
        <f>513</f>
        <v/>
      </c>
      <c r="AJ252" t="n">
        <v>22.2</v>
      </c>
      <c r="AK252" t="inlineStr"/>
      <c r="AL252" t="inlineStr"/>
      <c r="AM252" t="inlineStr"/>
      <c r="AN252" t="inlineStr"/>
      <c r="AO252" t="inlineStr"/>
      <c r="AP252" t="inlineStr">
        <is>
          <t>{"Research &amp; Discovery": [{"indicator_id": "76", "indicator_name": "Academic Reputation", "rank": "323", "score": "27"}, {"indicator_id": "73", "indicator_name": "Citations per Faculty", "rank": "701+", "score": "10.1"}], "Learning Experience": [{"indicator_id": "36", "indicator_name": "Faculty Student Ratio", "rank": "185", "score": "71.5"}], "Employability": [{"indicator_id": "77", "indicator_name": "Employer Reputation", "rank": "72", "score": "81"}, {"indicator_id": "3819456", "indicator_name": "Employment Outcomes", "rank": "701+", "score": "4.2"}], "Global Engagement": [{"indicator_id": "14", "indicator_name": "International Student Ratio", "rank": "43", "score": "99.6"}, {"indicator_id": "15", "indicator_name": "International Research Network", "rank": "701+", "score": "41.4"}, {"indicator_id": "18", "indicator_name": "International Faculty Ratio", "rank": "303", "score": "64.8"}], "Sustainability": [{"indicator_id": "3897497", "indicator_name": "Sustainability Score", "rank": "=513", "score": "22.2"}]}</t>
        </is>
      </c>
      <c r="AQ2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53">
      <c r="A253" t="n">
        <v>252</v>
      </c>
      <c r="B253" t="n">
        <v>40.3</v>
      </c>
      <c r="C253" t="inlineStr">
        <is>
          <t>Harbin Institute of Technology</t>
        </is>
      </c>
      <c r="D253" t="inlineStr">
        <is>
          <t>Harbin, China (Mainland)</t>
        </is>
      </c>
      <c r="E253" t="inlineStr">
        <is>
          <t>China (Mainland)</t>
        </is>
      </c>
      <c r="F253" t="inlineStr">
        <is>
          <t>Harbin</t>
        </is>
      </c>
      <c r="G253" t="inlineStr">
        <is>
          <t>Asia</t>
        </is>
      </c>
      <c r="H253" t="inlineStr">
        <is>
          <t>https://www.topuniversities.com/sites/default/files/harbin-institute-of-technology_877_medium.jpg</t>
        </is>
      </c>
      <c r="I253" t="inlineStr">
        <is>
          <t>/universities/harbin-institute-technology</t>
        </is>
      </c>
      <c r="J253" t="inlineStr">
        <is>
          <t>3995954</t>
        </is>
      </c>
      <c r="K253" t="inlineStr">
        <is>
          <t>297014</t>
        </is>
      </c>
      <c r="L253" t="inlineStr">
        <is>
          <t>877</t>
        </is>
      </c>
      <c r="M253" t="n">
        <v>0</v>
      </c>
      <c r="N253">
        <f>252</f>
        <v/>
      </c>
      <c r="O253" t="inlineStr"/>
      <c r="P253" t="b">
        <v>0</v>
      </c>
      <c r="Q253" t="b">
        <v>0</v>
      </c>
      <c r="R253" t="n">
        <v>0</v>
      </c>
      <c r="S253" t="inlineStr">
        <is>
          <t>321</t>
        </is>
      </c>
      <c r="T253" t="n">
        <v>27.1</v>
      </c>
      <c r="U253" t="inlineStr">
        <is>
          <t>14</t>
        </is>
      </c>
      <c r="V253" t="n">
        <v>99.8</v>
      </c>
      <c r="W253" t="inlineStr">
        <is>
          <t>468</t>
        </is>
      </c>
      <c r="X253" t="n">
        <v>33.7</v>
      </c>
      <c r="Y253" t="inlineStr">
        <is>
          <t>435</t>
        </is>
      </c>
      <c r="Z253" t="n">
        <v>21.1</v>
      </c>
      <c r="AA253" t="inlineStr">
        <is>
          <t>434</t>
        </is>
      </c>
      <c r="AB253" t="n">
        <v>28.3</v>
      </c>
      <c r="AC253" t="inlineStr">
        <is>
          <t>701+</t>
        </is>
      </c>
      <c r="AD253" t="n">
        <v>5</v>
      </c>
      <c r="AE253" t="inlineStr">
        <is>
          <t>507</t>
        </is>
      </c>
      <c r="AF253" t="n">
        <v>68.59999999999999</v>
      </c>
      <c r="AG253" t="inlineStr">
        <is>
          <t>701+</t>
        </is>
      </c>
      <c r="AH253" t="n">
        <v>8</v>
      </c>
      <c r="AI253">
        <f>597</f>
        <v/>
      </c>
      <c r="AJ253" t="n">
        <v>14.6</v>
      </c>
      <c r="AK253" t="inlineStr"/>
      <c r="AL253" t="inlineStr"/>
      <c r="AM253" t="inlineStr"/>
      <c r="AN253" t="inlineStr"/>
      <c r="AO253" t="inlineStr"/>
      <c r="AP253" t="inlineStr">
        <is>
          <t>{"Research &amp; Discovery": [{"indicator_id": "76", "indicator_name": "Academic Reputation", "rank": "321", "score": "27.1"}, {"indicator_id": "73", "indicator_name": "Citations per Faculty", "rank": "14", "score": "99.8"}], "Learning Experience": [{"indicator_id": "36", "indicator_name": "Faculty Student Ratio", "rank": "468", "score": "33.7"}], "Employability": [{"indicator_id": "77", "indicator_name": "Employer Reputation", "rank": "435", "score": "21.1"}, {"indicator_id": "3819456", "indicator_name": "Employment Outcomes", "rank": "434", "score": "28.3"}], "Global Engagement": [{"indicator_id": "14", "indicator_name": "International Student Ratio", "rank": "701+", "score": "5"}, {"indicator_id": "15", "indicator_name": "International Research Network", "rank": "507", "score": "68.6"}, {"indicator_id": "18", "indicator_name": "International Faculty Ratio", "rank": "701+", "score": "8"}], "Sustainability": [{"indicator_id": "3897497", "indicator_name": "Sustainability Score", "rank": "=597", "score": "14.6"}]}</t>
        </is>
      </c>
      <c r="AQ2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54">
      <c r="A254" t="n">
        <v>253</v>
      </c>
      <c r="B254" t="n">
        <v>40.3</v>
      </c>
      <c r="C254" t="inlineStr">
        <is>
          <t>Hong Kong Baptist University</t>
        </is>
      </c>
      <c r="D254" t="inlineStr">
        <is>
          <t>Hong Kong, Hong Kong SAR</t>
        </is>
      </c>
      <c r="E254" t="inlineStr">
        <is>
          <t>Hong Kong SAR</t>
        </is>
      </c>
      <c r="F254" t="inlineStr">
        <is>
          <t>Hong Kong</t>
        </is>
      </c>
      <c r="G254" t="inlineStr">
        <is>
          <t>Asia</t>
        </is>
      </c>
      <c r="H254" t="inlineStr">
        <is>
          <t>https://www.topuniversities.com/sites/default/files/hong-kong-baptist-university_893_medium.jpg</t>
        </is>
      </c>
      <c r="I254" t="inlineStr">
        <is>
          <t>/universities/hong-kong-baptist-university</t>
        </is>
      </c>
      <c r="J254" t="inlineStr">
        <is>
          <t>3996132</t>
        </is>
      </c>
      <c r="K254" t="inlineStr">
        <is>
          <t>296813</t>
        </is>
      </c>
      <c r="L254" t="inlineStr">
        <is>
          <t>893</t>
        </is>
      </c>
      <c r="M254" t="n">
        <v>1</v>
      </c>
      <c r="N254">
        <f>252</f>
        <v/>
      </c>
      <c r="O254" t="inlineStr"/>
      <c r="P254" t="b">
        <v>0</v>
      </c>
      <c r="Q254" t="b">
        <v>0</v>
      </c>
      <c r="R254" t="n">
        <v>0</v>
      </c>
      <c r="S254" t="inlineStr">
        <is>
          <t>499</t>
        </is>
      </c>
      <c r="T254" t="n">
        <v>18.2</v>
      </c>
      <c r="U254" t="inlineStr">
        <is>
          <t>192</t>
        </is>
      </c>
      <c r="V254" t="n">
        <v>61.4</v>
      </c>
      <c r="W254" t="inlineStr">
        <is>
          <t>242</t>
        </is>
      </c>
      <c r="X254" t="n">
        <v>60</v>
      </c>
      <c r="Y254" t="inlineStr">
        <is>
          <t>601+</t>
        </is>
      </c>
      <c r="Z254" t="n">
        <v>12</v>
      </c>
      <c r="AA254" t="inlineStr">
        <is>
          <t>641</t>
        </is>
      </c>
      <c r="AB254" t="n">
        <v>15.7</v>
      </c>
      <c r="AC254" t="inlineStr">
        <is>
          <t>19</t>
        </is>
      </c>
      <c r="AD254" t="n">
        <v>100</v>
      </c>
      <c r="AE254" t="inlineStr">
        <is>
          <t>701+</t>
        </is>
      </c>
      <c r="AF254" t="n">
        <v>37</v>
      </c>
      <c r="AG254" t="inlineStr">
        <is>
          <t>109</t>
        </is>
      </c>
      <c r="AH254" t="n">
        <v>98.90000000000001</v>
      </c>
      <c r="AI254">
        <f>291</f>
        <v/>
      </c>
      <c r="AJ254" t="n">
        <v>54.4</v>
      </c>
      <c r="AK254" t="inlineStr"/>
      <c r="AL254" t="inlineStr"/>
      <c r="AM254" t="inlineStr"/>
      <c r="AN254" t="inlineStr"/>
      <c r="AO254" t="inlineStr"/>
      <c r="AP254" t="inlineStr">
        <is>
          <t>{"Research &amp; Discovery": [{"indicator_id": "76", "indicator_name": "Academic Reputation", "rank": "499", "score": "18.2"}, {"indicator_id": "73", "indicator_name": "Citations per Faculty", "rank": "192", "score": "61.4"}], "Learning Experience": [{"indicator_id": "36", "indicator_name": "Faculty Student Ratio", "rank": "242", "score": "60"}], "Employability": [{"indicator_id": "77", "indicator_name": "Employer Reputation", "rank": "601+", "score": "12"}, {"indicator_id": "3819456", "indicator_name": "Employment Outcomes", "rank": "641", "score": "15.7"}], "Global Engagement": [{"indicator_id": "14", "indicator_name": "International Student Ratio", "rank": "19", "score": "100"}, {"indicator_id": "15", "indicator_name": "International Research Network", "rank": "701+", "score": "37"}, {"indicator_id": "18", "indicator_name": "International Faculty Ratio", "rank": "109", "score": "98.9"}], "Sustainability": [{"indicator_id": "3897497", "indicator_name": "Sustainability Score", "rank": "=291", "score": "54.4"}]}</t>
        </is>
      </c>
      <c r="AQ2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55">
      <c r="A255" t="n">
        <v>254</v>
      </c>
      <c r="B255" t="n">
        <v>40.3</v>
      </c>
      <c r="C255" t="inlineStr">
        <is>
          <t>University of Göttingen</t>
        </is>
      </c>
      <c r="D255" t="inlineStr">
        <is>
          <t>Göttingen, Germany</t>
        </is>
      </c>
      <c r="E255" t="inlineStr">
        <is>
          <t>Germany</t>
        </is>
      </c>
      <c r="F255" t="inlineStr">
        <is>
          <t>Göttingen</t>
        </is>
      </c>
      <c r="G255" t="inlineStr">
        <is>
          <t>Europe</t>
        </is>
      </c>
      <c r="H255" t="inlineStr">
        <is>
          <t>https://www.topuniversities.com/sites/default/files/university-of-gttingen_234_medium.jpg</t>
        </is>
      </c>
      <c r="I255" t="inlineStr">
        <is>
          <t>/universities/university-gottingen</t>
        </is>
      </c>
      <c r="J255" t="inlineStr">
        <is>
          <t>3995808</t>
        </is>
      </c>
      <c r="K255" t="inlineStr">
        <is>
          <t>294311</t>
        </is>
      </c>
      <c r="L255" t="inlineStr">
        <is>
          <t>234</t>
        </is>
      </c>
      <c r="M255" t="n">
        <v>0</v>
      </c>
      <c r="N255">
        <f>252</f>
        <v/>
      </c>
      <c r="O255" t="inlineStr"/>
      <c r="P255" t="b">
        <v>0</v>
      </c>
      <c r="Q255" t="b">
        <v>0</v>
      </c>
      <c r="R255" t="n">
        <v>0</v>
      </c>
      <c r="S255" t="inlineStr">
        <is>
          <t>175</t>
        </is>
      </c>
      <c r="T255" t="n">
        <v>46.4</v>
      </c>
      <c r="U255" t="inlineStr">
        <is>
          <t>620</t>
        </is>
      </c>
      <c r="V255" t="n">
        <v>16.2</v>
      </c>
      <c r="W255" t="inlineStr">
        <is>
          <t>156</t>
        </is>
      </c>
      <c r="X255" t="n">
        <v>76.40000000000001</v>
      </c>
      <c r="Y255" t="inlineStr">
        <is>
          <t>355</t>
        </is>
      </c>
      <c r="Z255" t="n">
        <v>27.1</v>
      </c>
      <c r="AA255" t="inlineStr">
        <is>
          <t>317</t>
        </is>
      </c>
      <c r="AB255" t="n">
        <v>40.3</v>
      </c>
      <c r="AC255" t="inlineStr">
        <is>
          <t>512</t>
        </is>
      </c>
      <c r="AD255" t="n">
        <v>22.4</v>
      </c>
      <c r="AE255" t="inlineStr">
        <is>
          <t>76</t>
        </is>
      </c>
      <c r="AF255" t="n">
        <v>95.09999999999999</v>
      </c>
      <c r="AG255" t="inlineStr">
        <is>
          <t>369</t>
        </is>
      </c>
      <c r="AH255" t="n">
        <v>49.7</v>
      </c>
      <c r="AI255">
        <f>428</f>
        <v/>
      </c>
      <c r="AJ255" t="n">
        <v>32.1</v>
      </c>
      <c r="AK255" t="inlineStr"/>
      <c r="AL255" t="inlineStr"/>
      <c r="AM255" t="inlineStr"/>
      <c r="AN255" t="inlineStr"/>
      <c r="AO255" t="inlineStr"/>
      <c r="AP255" t="inlineStr">
        <is>
          <t>{"Research &amp; Discovery": [{"indicator_id": "76", "indicator_name": "Academic Reputation", "rank": "175", "score": "46.4"}, {"indicator_id": "73", "indicator_name": "Citations per Faculty", "rank": "620", "score": "16.2"}], "Learning Experience": [{"indicator_id": "36", "indicator_name": "Faculty Student Ratio", "rank": "156", "score": "76.4"}], "Employability": [{"indicator_id": "77", "indicator_name": "Employer Reputation", "rank": "355", "score": "27.1"}, {"indicator_id": "3819456", "indicator_name": "Employment Outcomes", "rank": "317", "score": "40.3"}], "Global Engagement": [{"indicator_id": "14", "indicator_name": "International Student Ratio", "rank": "512", "score": "22.4"}, {"indicator_id": "15", "indicator_name": "International Research Network", "rank": "76", "score": "95.1"}, {"indicator_id": "18", "indicator_name": "International Faculty Ratio", "rank": "369", "score": "49.7"}], "Sustainability": [{"indicator_id": "3897497", "indicator_name": "Sustainability Score", "rank": "=428", "score": "32.1"}]}</t>
        </is>
      </c>
      <c r="AQ2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56">
      <c r="A256" t="n">
        <v>255</v>
      </c>
      <c r="B256" t="n">
        <v>40.1</v>
      </c>
      <c r="C256" t="inlineStr">
        <is>
          <t>Griffith University</t>
        </is>
      </c>
      <c r="D256" t="inlineStr">
        <is>
          <t>Nathan, Australia</t>
        </is>
      </c>
      <c r="E256" t="inlineStr">
        <is>
          <t>Australia</t>
        </is>
      </c>
      <c r="F256" t="inlineStr">
        <is>
          <t>Nathan</t>
        </is>
      </c>
      <c r="G256" t="inlineStr">
        <is>
          <t>Oceania</t>
        </is>
      </c>
      <c r="H256" t="inlineStr">
        <is>
          <t>https://www.topuniversities.com/sites/default/files/250520124305am681487GU-Logo-International-Red-on-White-Square-90x90.jpg</t>
        </is>
      </c>
      <c r="I256" t="inlineStr">
        <is>
          <t>/universities/griffith-university</t>
        </is>
      </c>
      <c r="J256" t="inlineStr">
        <is>
          <t>3995957</t>
        </is>
      </c>
      <c r="K256" t="inlineStr">
        <is>
          <t>294295</t>
        </is>
      </c>
      <c r="L256" t="inlineStr">
        <is>
          <t>242</t>
        </is>
      </c>
      <c r="M256" t="n">
        <v>0</v>
      </c>
      <c r="N256" t="inlineStr">
        <is>
          <t>255</t>
        </is>
      </c>
      <c r="O256" t="inlineStr"/>
      <c r="P256" t="b">
        <v>0</v>
      </c>
      <c r="Q256" t="b">
        <v>0</v>
      </c>
      <c r="R256" t="n">
        <v>0</v>
      </c>
      <c r="S256" t="inlineStr">
        <is>
          <t>324</t>
        </is>
      </c>
      <c r="T256" t="n">
        <v>27</v>
      </c>
      <c r="U256" t="inlineStr">
        <is>
          <t>187</t>
        </is>
      </c>
      <c r="V256" t="n">
        <v>62.5</v>
      </c>
      <c r="W256" t="inlineStr">
        <is>
          <t>701+</t>
        </is>
      </c>
      <c r="X256" t="n">
        <v>8.4</v>
      </c>
      <c r="Y256" t="inlineStr">
        <is>
          <t>593</t>
        </is>
      </c>
      <c r="Z256" t="n">
        <v>13.7</v>
      </c>
      <c r="AA256" t="inlineStr">
        <is>
          <t>602</t>
        </is>
      </c>
      <c r="AB256" t="n">
        <v>17.9</v>
      </c>
      <c r="AC256" t="inlineStr">
        <is>
          <t>363</t>
        </is>
      </c>
      <c r="AD256" t="n">
        <v>38.5</v>
      </c>
      <c r="AE256" t="inlineStr">
        <is>
          <t>135</t>
        </is>
      </c>
      <c r="AF256" t="n">
        <v>92.09999999999999</v>
      </c>
      <c r="AG256" t="inlineStr">
        <is>
          <t>90</t>
        </is>
      </c>
      <c r="AH256" t="n">
        <v>99.8</v>
      </c>
      <c r="AI256" t="inlineStr">
        <is>
          <t>40</t>
        </is>
      </c>
      <c r="AJ256" t="n">
        <v>96.40000000000001</v>
      </c>
      <c r="AK256" t="inlineStr"/>
      <c r="AL256" t="inlineStr"/>
      <c r="AM256" t="inlineStr"/>
      <c r="AN256" t="inlineStr"/>
      <c r="AO256" t="inlineStr"/>
      <c r="AP256" t="inlineStr">
        <is>
          <t>{"Research &amp; Discovery": [{"indicator_id": "76", "indicator_name": "Academic Reputation", "rank": "324", "score": "27"}, {"indicator_id": "73", "indicator_name": "Citations per Faculty", "rank": "187", "score": "62.5"}], "Learning Experience": [{"indicator_id": "36", "indicator_name": "Faculty Student Ratio", "rank": "701+", "score": "8.4"}], "Employability": [{"indicator_id": "77", "indicator_name": "Employer Reputation", "rank": "593", "score": "13.7"}, {"indicator_id": "3819456", "indicator_name": "Employment Outcomes", "rank": "602", "score": "17.9"}], "Global Engagement": [{"indicator_id": "14", "indicator_name": "International Student Ratio", "rank": "363", "score": "38.5"}, {"indicator_id": "15", "indicator_name": "International Research Network", "rank": "135", "score": "92.1"}, {"indicator_id": "18", "indicator_name": "International Faculty Ratio", "rank": "90", "score": "99.8"}], "Sustainability": [{"indicator_id": "3897497", "indicator_name": "Sustainability Score", "rank": "40", "score": "96.4"}]}</t>
        </is>
      </c>
      <c r="AQ2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57">
      <c r="A257" t="n">
        <v>256</v>
      </c>
      <c r="B257" t="n">
        <v>39.9</v>
      </c>
      <c r="C257" t="inlineStr">
        <is>
          <t>Institut Teknologi Bandung (ITB)</t>
        </is>
      </c>
      <c r="D257" t="inlineStr">
        <is>
          <t>Bandung, Indonesia</t>
        </is>
      </c>
      <c r="E257" t="inlineStr">
        <is>
          <t>Indonesia</t>
        </is>
      </c>
      <c r="F257" t="inlineStr">
        <is>
          <t>Bandung</t>
        </is>
      </c>
      <c r="G257" t="inlineStr">
        <is>
          <t>Asia</t>
        </is>
      </c>
      <c r="H257" t="inlineStr">
        <is>
          <t>https://www.topuniversities.com/sites/default/files/bandung-institute-of-technology-itb_41_medium.jpg</t>
        </is>
      </c>
      <c r="I257" t="inlineStr">
        <is>
          <t>/universities/institut-teknologi-bandung-itb</t>
        </is>
      </c>
      <c r="J257" t="inlineStr">
        <is>
          <t>3995830</t>
        </is>
      </c>
      <c r="K257" t="inlineStr">
        <is>
          <t>294615</t>
        </is>
      </c>
      <c r="L257" t="inlineStr">
        <is>
          <t>41</t>
        </is>
      </c>
      <c r="M257" t="n">
        <v>0</v>
      </c>
      <c r="N257">
        <f>256</f>
        <v/>
      </c>
      <c r="O257" t="inlineStr"/>
      <c r="P257" t="b">
        <v>0</v>
      </c>
      <c r="Q257" t="b">
        <v>0</v>
      </c>
      <c r="R257" t="n">
        <v>0</v>
      </c>
      <c r="S257" t="inlineStr">
        <is>
          <t>197</t>
        </is>
      </c>
      <c r="T257" t="n">
        <v>43.2</v>
      </c>
      <c r="U257" t="inlineStr">
        <is>
          <t>701+</t>
        </is>
      </c>
      <c r="V257" t="n">
        <v>2.6</v>
      </c>
      <c r="W257" t="inlineStr">
        <is>
          <t>266</t>
        </is>
      </c>
      <c r="X257" t="n">
        <v>55.8</v>
      </c>
      <c r="Y257" t="inlineStr">
        <is>
          <t>95</t>
        </is>
      </c>
      <c r="Z257" t="n">
        <v>72.7</v>
      </c>
      <c r="AA257" t="inlineStr">
        <is>
          <t>260</t>
        </is>
      </c>
      <c r="AB257" t="n">
        <v>49.2</v>
      </c>
      <c r="AC257" t="inlineStr">
        <is>
          <t>701+</t>
        </is>
      </c>
      <c r="AD257" t="n">
        <v>3.8</v>
      </c>
      <c r="AE257" t="inlineStr">
        <is>
          <t>701+</t>
        </is>
      </c>
      <c r="AF257" t="n">
        <v>26.3</v>
      </c>
      <c r="AG257" t="inlineStr">
        <is>
          <t>158</t>
        </is>
      </c>
      <c r="AH257" t="n">
        <v>94.40000000000001</v>
      </c>
      <c r="AI257">
        <f>388</f>
        <v/>
      </c>
      <c r="AJ257" t="n">
        <v>37.6</v>
      </c>
      <c r="AK257" t="inlineStr"/>
      <c r="AL257" t="inlineStr"/>
      <c r="AM257" t="inlineStr"/>
      <c r="AN257" t="inlineStr"/>
      <c r="AO257" t="inlineStr"/>
      <c r="AP257" t="inlineStr">
        <is>
          <t>{"Research &amp; Discovery": [{"indicator_id": "76", "indicator_name": "Academic Reputation", "rank": "197", "score": "43.2"}, {"indicator_id": "73", "indicator_name": "Citations per Faculty", "rank": "701+", "score": "2.6"}], "Learning Experience": [{"indicator_id": "36", "indicator_name": "Faculty Student Ratio", "rank": "266", "score": "55.8"}], "Employability": [{"indicator_id": "77", "indicator_name": "Employer Reputation", "rank": "95", "score": "72.7"}, {"indicator_id": "3819456", "indicator_name": "Employment Outcomes", "rank": "260", "score": "49.2"}], "Global Engagement": [{"indicator_id": "14", "indicator_name": "International Student Ratio", "rank": "701+", "score": "3.8"}, {"indicator_id": "15", "indicator_name": "International Research Network", "rank": "701+", "score": "26.3"}, {"indicator_id": "18", "indicator_name": "International Faculty Ratio", "rank": "158", "score": "94.4"}], "Sustainability": [{"indicator_id": "3897497", "indicator_name": "Sustainability Score", "rank": "=388", "score": "37.6"}]}</t>
        </is>
      </c>
      <c r="AQ2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58">
      <c r="A258" t="n">
        <v>257</v>
      </c>
      <c r="B258" t="n">
        <v>39.9</v>
      </c>
      <c r="C258" t="inlineStr">
        <is>
          <t>Heriot-Watt University</t>
        </is>
      </c>
      <c r="D258" t="inlineStr">
        <is>
          <t>Edinburgh, United Kingdom</t>
        </is>
      </c>
      <c r="E258" t="inlineStr">
        <is>
          <t>United Kingdom</t>
        </is>
      </c>
      <c r="F258" t="inlineStr">
        <is>
          <t>Edinburgh</t>
        </is>
      </c>
      <c r="G258" t="inlineStr">
        <is>
          <t>Europe</t>
        </is>
      </c>
      <c r="H258" t="inlineStr">
        <is>
          <t>https://www.topuniversities.com/sites/default/files/241128020331pm630627qs-logo-90x90.jpg</t>
        </is>
      </c>
      <c r="I258" t="inlineStr">
        <is>
          <t>/universities/heriot-watt-university</t>
        </is>
      </c>
      <c r="J258" t="inlineStr">
        <is>
          <t>3996140</t>
        </is>
      </c>
      <c r="K258" t="inlineStr">
        <is>
          <t>297099</t>
        </is>
      </c>
      <c r="L258" t="inlineStr">
        <is>
          <t>730</t>
        </is>
      </c>
      <c r="M258" t="n">
        <v>1</v>
      </c>
      <c r="N258">
        <f>256</f>
        <v/>
      </c>
      <c r="O258" t="inlineStr"/>
      <c r="P258" t="b">
        <v>0</v>
      </c>
      <c r="Q258" t="b">
        <v>0</v>
      </c>
      <c r="R258" t="n">
        <v>0</v>
      </c>
      <c r="S258" t="inlineStr">
        <is>
          <t>507</t>
        </is>
      </c>
      <c r="T258" t="n">
        <v>17.8</v>
      </c>
      <c r="U258" t="inlineStr">
        <is>
          <t>171</t>
        </is>
      </c>
      <c r="V258" t="n">
        <v>65.2</v>
      </c>
      <c r="W258" t="inlineStr">
        <is>
          <t>701+</t>
        </is>
      </c>
      <c r="X258" t="n">
        <v>17.6</v>
      </c>
      <c r="Y258" t="inlineStr">
        <is>
          <t>356</t>
        </is>
      </c>
      <c r="Z258" t="n">
        <v>27.1</v>
      </c>
      <c r="AA258" t="inlineStr">
        <is>
          <t>451</t>
        </is>
      </c>
      <c r="AB258" t="n">
        <v>26.3</v>
      </c>
      <c r="AC258" t="inlineStr">
        <is>
          <t>69</t>
        </is>
      </c>
      <c r="AD258" t="n">
        <v>98.09999999999999</v>
      </c>
      <c r="AE258" t="inlineStr">
        <is>
          <t>402</t>
        </is>
      </c>
      <c r="AF258" t="n">
        <v>75.40000000000001</v>
      </c>
      <c r="AG258" t="inlineStr">
        <is>
          <t>79</t>
        </is>
      </c>
      <c r="AH258" t="n">
        <v>100</v>
      </c>
      <c r="AI258">
        <f>483</f>
        <v/>
      </c>
      <c r="AJ258" t="n">
        <v>25.7</v>
      </c>
      <c r="AK258" t="inlineStr"/>
      <c r="AL258" t="inlineStr"/>
      <c r="AM258" t="inlineStr"/>
      <c r="AN258" t="inlineStr"/>
      <c r="AO258" t="inlineStr"/>
      <c r="AP258" t="inlineStr">
        <is>
          <t>{"Research &amp; Discovery": [{"indicator_id": "76", "indicator_name": "Academic Reputation", "rank": "507", "score": "17.8"}, {"indicator_id": "73", "indicator_name": "Citations per Faculty", "rank": "171", "score": "65.2"}], "Learning Experience": [{"indicator_id": "36", "indicator_name": "Faculty Student Ratio", "rank": "701+", "score": "17.6"}], "Employability": [{"indicator_id": "77", "indicator_name": "Employer Reputation", "rank": "356", "score": "27.1"}, {"indicator_id": "3819456", "indicator_name": "Employment Outcomes", "rank": "451", "score": "26.3"}], "Global Engagement": [{"indicator_id": "14", "indicator_name": "International Student Ratio", "rank": "69", "score": "98.1"}, {"indicator_id": "15", "indicator_name": "International Research Network", "rank": "402", "score": "75.4"}, {"indicator_id": "18", "indicator_name": "International Faculty Ratio", "rank": "79", "score": "100"}], "Sustainability": [{"indicator_id": "3897497", "indicator_name": "Sustainability Score", "rank": "=483", "score": "25.7"}]}</t>
        </is>
      </c>
      <c r="AQ2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59">
      <c r="A259" t="n">
        <v>258</v>
      </c>
      <c r="B259" t="n">
        <v>39.8</v>
      </c>
      <c r="C259" t="inlineStr">
        <is>
          <t>University of Warsaw</t>
        </is>
      </c>
      <c r="D259" t="inlineStr">
        <is>
          <t>Warsaw, Poland</t>
        </is>
      </c>
      <c r="E259" t="inlineStr">
        <is>
          <t>Poland</t>
        </is>
      </c>
      <c r="F259" t="inlineStr">
        <is>
          <t>Warsaw</t>
        </is>
      </c>
      <c r="G259" t="inlineStr">
        <is>
          <t>Europe</t>
        </is>
      </c>
      <c r="H259" t="inlineStr">
        <is>
          <t>https://www.topuniversities.com/sites/default/files/221121121702pm909597logo-University-of-Warsaw-90x90.jpg</t>
        </is>
      </c>
      <c r="I259" t="inlineStr">
        <is>
          <t>/universities/university-warsaw</t>
        </is>
      </c>
      <c r="J259" t="inlineStr">
        <is>
          <t>3995796</t>
        </is>
      </c>
      <c r="K259" t="inlineStr">
        <is>
          <t>297198</t>
        </is>
      </c>
      <c r="L259" t="inlineStr">
        <is>
          <t>663</t>
        </is>
      </c>
      <c r="M259" t="n">
        <v>0</v>
      </c>
      <c r="N259" t="inlineStr">
        <is>
          <t>258</t>
        </is>
      </c>
      <c r="O259" t="inlineStr"/>
      <c r="P259" t="b">
        <v>0</v>
      </c>
      <c r="Q259" t="b">
        <v>0</v>
      </c>
      <c r="R259" t="n">
        <v>0</v>
      </c>
      <c r="S259" t="inlineStr">
        <is>
          <t>163</t>
        </is>
      </c>
      <c r="T259" t="n">
        <v>50</v>
      </c>
      <c r="U259" t="inlineStr">
        <is>
          <t>701+</t>
        </is>
      </c>
      <c r="V259" t="n">
        <v>5.5</v>
      </c>
      <c r="W259" t="inlineStr">
        <is>
          <t>330</t>
        </is>
      </c>
      <c r="X259" t="n">
        <v>46.4</v>
      </c>
      <c r="Y259" t="inlineStr">
        <is>
          <t>158</t>
        </is>
      </c>
      <c r="Z259" t="n">
        <v>53.6</v>
      </c>
      <c r="AA259" t="inlineStr">
        <is>
          <t>203</t>
        </is>
      </c>
      <c r="AB259" t="n">
        <v>60</v>
      </c>
      <c r="AC259" t="inlineStr">
        <is>
          <t>701+</t>
        </is>
      </c>
      <c r="AD259" t="n">
        <v>8.4</v>
      </c>
      <c r="AE259" t="inlineStr">
        <is>
          <t>262</t>
        </is>
      </c>
      <c r="AF259" t="n">
        <v>84.09999999999999</v>
      </c>
      <c r="AG259" t="inlineStr">
        <is>
          <t>701+</t>
        </is>
      </c>
      <c r="AH259" t="n">
        <v>10.5</v>
      </c>
      <c r="AI259" t="inlineStr">
        <is>
          <t>222</t>
        </is>
      </c>
      <c r="AJ259" t="n">
        <v>69.8</v>
      </c>
      <c r="AK259" t="inlineStr"/>
      <c r="AL259" t="inlineStr"/>
      <c r="AM259" t="inlineStr"/>
      <c r="AN259" t="inlineStr"/>
      <c r="AO259" t="inlineStr"/>
      <c r="AP259" t="inlineStr">
        <is>
          <t>{"Research &amp; Discovery": [{"indicator_id": "76", "indicator_name": "Academic Reputation", "rank": "163", "score": "50"}, {"indicator_id": "73", "indicator_name": "Citations per Faculty", "rank": "701+", "score": "5.5"}], "Learning Experience": [{"indicator_id": "36", "indicator_name": "Faculty Student Ratio", "rank": "330", "score": "46.4"}], "Employability": [{"indicator_id": "77", "indicator_name": "Employer Reputation", "rank": "158", "score": "53.6"}, {"indicator_id": "3819456", "indicator_name": "Employment Outcomes", "rank": "203", "score": "60"}], "Global Engagement": [{"indicator_id": "14", "indicator_name": "International Student Ratio", "rank": "701+", "score": "8.4"}, {"indicator_id": "15", "indicator_name": "International Research Network", "rank": "262", "score": "84.1"}, {"indicator_id": "18", "indicator_name": "International Faculty Ratio", "rank": "701+", "score": "10.5"}], "Sustainability": [{"indicator_id": "3897497", "indicator_name": "Sustainability Score", "rank": "222", "score": "69.8"}]}</t>
        </is>
      </c>
      <c r="AQ2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60">
      <c r="A260" t="n">
        <v>259</v>
      </c>
      <c r="B260" t="n">
        <v>39.7</v>
      </c>
      <c r="C260" t="inlineStr">
        <is>
          <t>Case Western Reserve University</t>
        </is>
      </c>
      <c r="D260" t="inlineStr">
        <is>
          <t>Cleveland, United States</t>
        </is>
      </c>
      <c r="E260" t="inlineStr">
        <is>
          <t>United States</t>
        </is>
      </c>
      <c r="F260" t="inlineStr">
        <is>
          <t>Cleveland</t>
        </is>
      </c>
      <c r="G260" t="inlineStr">
        <is>
          <t>North America</t>
        </is>
      </c>
      <c r="H260" t="inlineStr">
        <is>
          <t>https://www.topuniversities.com/sites/default/files/case-western-reserve-university_102_medium.jpg</t>
        </is>
      </c>
      <c r="I260" t="inlineStr">
        <is>
          <t>/universities/case-western-reserve-university</t>
        </is>
      </c>
      <c r="J260" t="inlineStr">
        <is>
          <t>3996156</t>
        </is>
      </c>
      <c r="K260" t="inlineStr">
        <is>
          <t>294554</t>
        </is>
      </c>
      <c r="L260" t="inlineStr">
        <is>
          <t>102</t>
        </is>
      </c>
      <c r="M260" t="n">
        <v>0</v>
      </c>
      <c r="N260" t="inlineStr">
        <is>
          <t>259</t>
        </is>
      </c>
      <c r="O260" t="inlineStr"/>
      <c r="P260" t="b">
        <v>0</v>
      </c>
      <c r="Q260" t="b">
        <v>0</v>
      </c>
      <c r="R260" t="n">
        <v>0</v>
      </c>
      <c r="S260" t="inlineStr">
        <is>
          <t>523</t>
        </is>
      </c>
      <c r="T260" t="n">
        <v>17.2</v>
      </c>
      <c r="U260" t="inlineStr">
        <is>
          <t>191</t>
        </is>
      </c>
      <c r="V260" t="n">
        <v>61.6</v>
      </c>
      <c r="W260" t="inlineStr">
        <is>
          <t>119</t>
        </is>
      </c>
      <c r="X260" t="n">
        <v>82.3</v>
      </c>
      <c r="Y260" t="inlineStr">
        <is>
          <t>546</t>
        </is>
      </c>
      <c r="Z260" t="n">
        <v>15.4</v>
      </c>
      <c r="AA260" t="inlineStr">
        <is>
          <t>424</t>
        </is>
      </c>
      <c r="AB260" t="n">
        <v>29.3</v>
      </c>
      <c r="AC260" t="inlineStr">
        <is>
          <t>205</t>
        </is>
      </c>
      <c r="AD260" t="n">
        <v>71.7</v>
      </c>
      <c r="AE260" t="inlineStr">
        <is>
          <t>681</t>
        </is>
      </c>
      <c r="AF260" t="n">
        <v>55.6</v>
      </c>
      <c r="AG260" t="inlineStr">
        <is>
          <t>447</t>
        </is>
      </c>
      <c r="AH260" t="n">
        <v>35.7</v>
      </c>
      <c r="AI260">
        <f>298</f>
        <v/>
      </c>
      <c r="AJ260" t="n">
        <v>53.1</v>
      </c>
      <c r="AK260" t="inlineStr"/>
      <c r="AL260" t="inlineStr"/>
      <c r="AM260" t="inlineStr"/>
      <c r="AN260" t="inlineStr"/>
      <c r="AO260" t="inlineStr"/>
      <c r="AP260" t="inlineStr">
        <is>
          <t>{"Research &amp; Discovery": [{"indicator_id": "76", "indicator_name": "Academic Reputation", "rank": "523", "score": "17.2"}, {"indicator_id": "73", "indicator_name": "Citations per Faculty", "rank": "191", "score": "61.6"}], "Learning Experience": [{"indicator_id": "36", "indicator_name": "Faculty Student Ratio", "rank": "119", "score": "82.3"}], "Employability": [{"indicator_id": "77", "indicator_name": "Employer Reputation", "rank": "546", "score": "15.4"}, {"indicator_id": "3819456", "indicator_name": "Employment Outcomes", "rank": "424", "score": "29.3"}], "Global Engagement": [{"indicator_id": "14", "indicator_name": "International Student Ratio", "rank": "205", "score": "71.7"}, {"indicator_id": "15", "indicator_name": "International Research Network", "rank": "681", "score": "55.6"}, {"indicator_id": "18", "indicator_name": "International Faculty Ratio", "rank": "447", "score": "35.7"}], "Sustainability": [{"indicator_id": "3897497", "indicator_name": "Sustainability Score", "rank": "=298", "score": "53.1"}]}</t>
        </is>
      </c>
      <c r="AQ2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61">
      <c r="A261" t="n">
        <v>260</v>
      </c>
      <c r="B261" t="n">
        <v>39.6</v>
      </c>
      <c r="C261" t="inlineStr">
        <is>
          <t xml:space="preserve">University of Lisbon </t>
        </is>
      </c>
      <c r="D261" t="inlineStr">
        <is>
          <t>Lisbon, Portugal</t>
        </is>
      </c>
      <c r="E261" t="inlineStr">
        <is>
          <t>Portugal</t>
        </is>
      </c>
      <c r="F261" t="inlineStr">
        <is>
          <t>Lisbon</t>
        </is>
      </c>
      <c r="G261" t="inlineStr">
        <is>
          <t>Europe</t>
        </is>
      </c>
      <c r="H261" t="inlineStr">
        <is>
          <t>https://www.topuniversities.com/sites/default/files/university-of-lisbon_1475_medium.jpg</t>
        </is>
      </c>
      <c r="I261" t="inlineStr">
        <is>
          <t>/universities/university-lisbon</t>
        </is>
      </c>
      <c r="J261" t="inlineStr">
        <is>
          <t>3995826</t>
        </is>
      </c>
      <c r="K261" t="inlineStr">
        <is>
          <t>296493</t>
        </is>
      </c>
      <c r="L261" t="inlineStr">
        <is>
          <t>1475</t>
        </is>
      </c>
      <c r="M261" t="n">
        <v>0</v>
      </c>
      <c r="N261" t="inlineStr">
        <is>
          <t>260</t>
        </is>
      </c>
      <c r="O261" t="inlineStr"/>
      <c r="P261" t="b">
        <v>0</v>
      </c>
      <c r="Q261" t="b">
        <v>0</v>
      </c>
      <c r="R261" t="n">
        <v>0</v>
      </c>
      <c r="S261" t="inlineStr">
        <is>
          <t>193</t>
        </is>
      </c>
      <c r="T261" t="n">
        <v>44</v>
      </c>
      <c r="U261" t="inlineStr">
        <is>
          <t>376</t>
        </is>
      </c>
      <c r="V261" t="n">
        <v>36.5</v>
      </c>
      <c r="W261" t="inlineStr">
        <is>
          <t>701+</t>
        </is>
      </c>
      <c r="X261" t="n">
        <v>10.7</v>
      </c>
      <c r="Y261" t="inlineStr">
        <is>
          <t>443</t>
        </is>
      </c>
      <c r="Z261" t="n">
        <v>20.7</v>
      </c>
      <c r="AA261" t="inlineStr">
        <is>
          <t>57</t>
        </is>
      </c>
      <c r="AB261" t="n">
        <v>94</v>
      </c>
      <c r="AC261" t="inlineStr">
        <is>
          <t>356</t>
        </is>
      </c>
      <c r="AD261" t="n">
        <v>39.4</v>
      </c>
      <c r="AE261" t="inlineStr">
        <is>
          <t>23</t>
        </is>
      </c>
      <c r="AF261" t="n">
        <v>98.2</v>
      </c>
      <c r="AG261" t="inlineStr">
        <is>
          <t>701+</t>
        </is>
      </c>
      <c r="AH261" t="n">
        <v>9</v>
      </c>
      <c r="AI261">
        <f>217</f>
        <v/>
      </c>
      <c r="AJ261" t="n">
        <v>70.90000000000001</v>
      </c>
      <c r="AK261" t="inlineStr"/>
      <c r="AL261" t="inlineStr"/>
      <c r="AM261" t="inlineStr"/>
      <c r="AN261" t="inlineStr"/>
      <c r="AO261" t="inlineStr"/>
      <c r="AP261" t="inlineStr">
        <is>
          <t>{"Research &amp; Discovery": [{"indicator_id": "76", "indicator_name": "Academic Reputation", "rank": "193", "score": "44"}, {"indicator_id": "73", "indicator_name": "Citations per Faculty", "rank": "376", "score": "36.5"}], "Learning Experience": [{"indicator_id": "36", "indicator_name": "Faculty Student Ratio", "rank": "701+", "score": "10.7"}], "Employability": [{"indicator_id": "77", "indicator_name": "Employer Reputation", "rank": "443", "score": "20.7"}, {"indicator_id": "3819456", "indicator_name": "Employment Outcomes", "rank": "57", "score": "94"}], "Global Engagement": [{"indicator_id": "14", "indicator_name": "International Student Ratio", "rank": "356", "score": "39.4"}, {"indicator_id": "15", "indicator_name": "International Research Network", "rank": "23", "score": "98.2"}, {"indicator_id": "18", "indicator_name": "International Faculty Ratio", "rank": "701+", "score": "9"}], "Sustainability": [{"indicator_id": "3897497", "indicator_name": "Sustainability Score", "rank": "=217", "score": "70.9"}]}</t>
        </is>
      </c>
      <c r="AQ2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62">
      <c r="A262" t="n">
        <v>261</v>
      </c>
      <c r="B262" t="n">
        <v>39.4</v>
      </c>
      <c r="C262" t="inlineStr">
        <is>
          <t>United Arab Emirates University</t>
        </is>
      </c>
      <c r="D262" t="inlineStr">
        <is>
          <t>None, United Arab Emirates</t>
        </is>
      </c>
      <c r="E262" t="inlineStr">
        <is>
          <t>United Arab Emirates</t>
        </is>
      </c>
      <c r="F262" t="inlineStr"/>
      <c r="G262" t="inlineStr">
        <is>
          <t>Asia</t>
        </is>
      </c>
      <c r="H262" t="inlineStr">
        <is>
          <t>https://www.topuniversities.com/sites/default/files/united-arab-emirates-university_778_medium.jpg</t>
        </is>
      </c>
      <c r="I262" t="inlineStr">
        <is>
          <t>/universities/united-arab-emirates-university</t>
        </is>
      </c>
      <c r="J262" t="inlineStr">
        <is>
          <t>3995928</t>
        </is>
      </c>
      <c r="K262" t="inlineStr">
        <is>
          <t>297051</t>
        </is>
      </c>
      <c r="L262" t="inlineStr">
        <is>
          <t>778</t>
        </is>
      </c>
      <c r="M262" t="n">
        <v>0</v>
      </c>
      <c r="N262">
        <f>261</f>
        <v/>
      </c>
      <c r="O262" t="inlineStr"/>
      <c r="P262" t="b">
        <v>0</v>
      </c>
      <c r="Q262" t="b">
        <v>0</v>
      </c>
      <c r="R262" t="n">
        <v>0</v>
      </c>
      <c r="S262" t="inlineStr">
        <is>
          <t>295</t>
        </is>
      </c>
      <c r="T262" t="n">
        <v>30.1</v>
      </c>
      <c r="U262" t="inlineStr">
        <is>
          <t>612</t>
        </is>
      </c>
      <c r="V262" t="n">
        <v>16.6</v>
      </c>
      <c r="W262" t="inlineStr">
        <is>
          <t>312</t>
        </is>
      </c>
      <c r="X262" t="n">
        <v>49.8</v>
      </c>
      <c r="Y262" t="inlineStr">
        <is>
          <t>247</t>
        </is>
      </c>
      <c r="Z262" t="n">
        <v>38.3</v>
      </c>
      <c r="AA262" t="inlineStr">
        <is>
          <t>111</t>
        </is>
      </c>
      <c r="AB262" t="n">
        <v>82</v>
      </c>
      <c r="AC262" t="inlineStr">
        <is>
          <t>396</t>
        </is>
      </c>
      <c r="AD262" t="n">
        <v>34.2</v>
      </c>
      <c r="AE262" t="inlineStr">
        <is>
          <t>230</t>
        </is>
      </c>
      <c r="AF262" t="n">
        <v>86.2</v>
      </c>
      <c r="AG262" t="inlineStr">
        <is>
          <t>19</t>
        </is>
      </c>
      <c r="AH262" t="n">
        <v>100</v>
      </c>
      <c r="AI262">
        <f>393</f>
        <v/>
      </c>
      <c r="AJ262" t="n">
        <v>36.6</v>
      </c>
      <c r="AK262" t="inlineStr"/>
      <c r="AL262" t="inlineStr"/>
      <c r="AM262" t="inlineStr"/>
      <c r="AN262" t="inlineStr"/>
      <c r="AO262" t="inlineStr"/>
      <c r="AP262" t="inlineStr">
        <is>
          <t>{"Research &amp; Discovery": [{"indicator_id": "76", "indicator_name": "Academic Reputation", "rank": "295", "score": "30.1"}, {"indicator_id": "73", "indicator_name": "Citations per Faculty", "rank": "612", "score": "16.6"}], "Learning Experience": [{"indicator_id": "36", "indicator_name": "Faculty Student Ratio", "rank": "312", "score": "49.8"}], "Employability": [{"indicator_id": "77", "indicator_name": "Employer Reputation", "rank": "247", "score": "38.3"}, {"indicator_id": "3819456", "indicator_name": "Employment Outcomes", "rank": "111", "score": "82"}], "Global Engagement": [{"indicator_id": "14", "indicator_name": "International Student Ratio", "rank": "396", "score": "34.2"}, {"indicator_id": "15", "indicator_name": "International Research Network", "rank": "230", "score": "86.2"}, {"indicator_id": "18", "indicator_name": "International Faculty Ratio", "rank": "19", "score": "100"}], "Sustainability": [{"indicator_id": "3897497", "indicator_name": "Sustainability Score", "rank": "=393", "score": "36.6"}]}</t>
        </is>
      </c>
      <c r="AQ2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63">
      <c r="A263" t="n">
        <v>262</v>
      </c>
      <c r="B263" t="n">
        <v>39.4</v>
      </c>
      <c r="C263" t="inlineStr">
        <is>
          <t>University of Canterbury | Te Whare Wānanga o Waitaha</t>
        </is>
      </c>
      <c r="D263" t="inlineStr">
        <is>
          <t>Christchurch, New Zealand</t>
        </is>
      </c>
      <c r="E263" t="inlineStr">
        <is>
          <t>New Zealand</t>
        </is>
      </c>
      <c r="F263" t="inlineStr">
        <is>
          <t>Christchurch</t>
        </is>
      </c>
      <c r="G263" t="inlineStr">
        <is>
          <t>Oceania</t>
        </is>
      </c>
      <c r="H263" t="inlineStr">
        <is>
          <t>https://www.topuniversities.com/sites/default/files/university-of-canterbury_97_medium.jpg</t>
        </is>
      </c>
      <c r="I263" t="inlineStr">
        <is>
          <t>/universities/university-canterbury-te-whare-wananga-o-waitaha</t>
        </is>
      </c>
      <c r="J263" t="inlineStr">
        <is>
          <t>3995886</t>
        </is>
      </c>
      <c r="K263" t="inlineStr">
        <is>
          <t>294559</t>
        </is>
      </c>
      <c r="L263" t="inlineStr">
        <is>
          <t>97</t>
        </is>
      </c>
      <c r="M263" t="n">
        <v>1</v>
      </c>
      <c r="N263">
        <f>261</f>
        <v/>
      </c>
      <c r="O263" t="inlineStr">
        <is>
          <t>5</t>
        </is>
      </c>
      <c r="P263" t="b">
        <v>0</v>
      </c>
      <c r="Q263" t="b">
        <v>0</v>
      </c>
      <c r="R263" t="n">
        <v>0</v>
      </c>
      <c r="S263" t="inlineStr">
        <is>
          <t>253</t>
        </is>
      </c>
      <c r="T263" t="n">
        <v>34.7</v>
      </c>
      <c r="U263" t="inlineStr">
        <is>
          <t>419</t>
        </is>
      </c>
      <c r="V263" t="n">
        <v>31.4</v>
      </c>
      <c r="W263" t="inlineStr">
        <is>
          <t>701+</t>
        </is>
      </c>
      <c r="X263" t="n">
        <v>10.4</v>
      </c>
      <c r="Y263" t="inlineStr">
        <is>
          <t>352</t>
        </is>
      </c>
      <c r="Z263" t="n">
        <v>27.3</v>
      </c>
      <c r="AA263" t="inlineStr">
        <is>
          <t>109</t>
        </is>
      </c>
      <c r="AB263" t="n">
        <v>82.3</v>
      </c>
      <c r="AC263" t="inlineStr">
        <is>
          <t>449</t>
        </is>
      </c>
      <c r="AD263" t="n">
        <v>27.7</v>
      </c>
      <c r="AE263" t="inlineStr">
        <is>
          <t>585</t>
        </is>
      </c>
      <c r="AF263" t="n">
        <v>63</v>
      </c>
      <c r="AG263" t="inlineStr">
        <is>
          <t>77</t>
        </is>
      </c>
      <c r="AH263" t="n">
        <v>100</v>
      </c>
      <c r="AI263">
        <f>86</f>
        <v/>
      </c>
      <c r="AJ263" t="n">
        <v>91.09999999999999</v>
      </c>
      <c r="AK263" t="inlineStr"/>
      <c r="AL263" t="inlineStr"/>
      <c r="AM263" t="inlineStr"/>
      <c r="AN263" t="inlineStr"/>
      <c r="AO263" t="inlineStr"/>
      <c r="AP263" t="inlineStr">
        <is>
          <t>{"Research &amp; Discovery": [{"indicator_id": "76", "indicator_name": "Academic Reputation", "rank": "253", "score": "34.7"}, {"indicator_id": "73", "indicator_name": "Citations per Faculty", "rank": "419", "score": "31.4"}], "Learning Experience": [{"indicator_id": "36", "indicator_name": "Faculty Student Ratio", "rank": "701+", "score": "10.4"}], "Employability": [{"indicator_id": "77", "indicator_name": "Employer Reputation", "rank": "352", "score": "27.3"}, {"indicator_id": "3819456", "indicator_name": "Employment Outcomes", "rank": "109", "score": "82.3"}], "Global Engagement": [{"indicator_id": "14", "indicator_name": "International Student Ratio", "rank": "449", "score": "27.7"}, {"indicator_id": "15", "indicator_name": "International Research Network", "rank": "585", "score": "63"}, {"indicator_id": "18", "indicator_name": "International Faculty Ratio", "rank": "77", "score": "100"}], "Sustainability": [{"indicator_id": "3897497", "indicator_name": "Sustainability Score", "rank": "=86", "score": "91.1"}]}</t>
        </is>
      </c>
      <c r="AQ2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64">
      <c r="A264" t="n">
        <v>263</v>
      </c>
      <c r="B264" t="n">
        <v>39.3</v>
      </c>
      <c r="C264" t="inlineStr">
        <is>
          <t>Indian Institute of Technology Kanpur (IITK)</t>
        </is>
      </c>
      <c r="D264" t="inlineStr">
        <is>
          <t>Kanpur, India</t>
        </is>
      </c>
      <c r="E264" t="inlineStr">
        <is>
          <t>India</t>
        </is>
      </c>
      <c r="F264" t="inlineStr">
        <is>
          <t>Kanpur</t>
        </is>
      </c>
      <c r="G264" t="inlineStr">
        <is>
          <t>Asia</t>
        </is>
      </c>
      <c r="H264" t="inlineStr">
        <is>
          <t>https://www.topuniversities.com/sites/default/files/indian-institute-of-technology-kanpur-iitk_592560cf2aeae70239af4ba5_medium.jpg</t>
        </is>
      </c>
      <c r="I264" t="inlineStr">
        <is>
          <t>/universities/indian-institute-technology-kanpur-iitk</t>
        </is>
      </c>
      <c r="J264" t="inlineStr">
        <is>
          <t>3995867</t>
        </is>
      </c>
      <c r="K264" t="inlineStr">
        <is>
          <t>294240</t>
        </is>
      </c>
      <c r="L264" t="inlineStr">
        <is>
          <t>284</t>
        </is>
      </c>
      <c r="M264" t="n">
        <v>0</v>
      </c>
      <c r="N264" t="inlineStr">
        <is>
          <t>263</t>
        </is>
      </c>
      <c r="O264" t="inlineStr"/>
      <c r="P264" t="b">
        <v>0</v>
      </c>
      <c r="Q264" t="b">
        <v>0</v>
      </c>
      <c r="R264" t="n">
        <v>0</v>
      </c>
      <c r="S264" t="inlineStr">
        <is>
          <t>234</t>
        </is>
      </c>
      <c r="T264" t="n">
        <v>36.9</v>
      </c>
      <c r="U264" t="inlineStr">
        <is>
          <t>142</t>
        </is>
      </c>
      <c r="V264" t="n">
        <v>73.3</v>
      </c>
      <c r="W264" t="inlineStr">
        <is>
          <t>701+</t>
        </is>
      </c>
      <c r="X264" t="n">
        <v>14</v>
      </c>
      <c r="Y264" t="inlineStr">
        <is>
          <t>142</t>
        </is>
      </c>
      <c r="Z264" t="n">
        <v>56.9</v>
      </c>
      <c r="AA264" t="inlineStr">
        <is>
          <t>567</t>
        </is>
      </c>
      <c r="AB264" t="n">
        <v>19.6</v>
      </c>
      <c r="AC264" t="inlineStr">
        <is>
          <t>701+</t>
        </is>
      </c>
      <c r="AD264" t="n">
        <v>1.1</v>
      </c>
      <c r="AE264" t="inlineStr">
        <is>
          <t>701+</t>
        </is>
      </c>
      <c r="AF264" t="n">
        <v>38.8</v>
      </c>
      <c r="AG264" t="inlineStr">
        <is>
          <t>701+</t>
        </is>
      </c>
      <c r="AH264" t="n">
        <v>2.6</v>
      </c>
      <c r="AI264">
        <f>516</f>
        <v/>
      </c>
      <c r="AJ264" t="n">
        <v>22</v>
      </c>
      <c r="AK264" t="inlineStr"/>
      <c r="AL264" t="inlineStr"/>
      <c r="AM264" t="inlineStr"/>
      <c r="AN264" t="inlineStr"/>
      <c r="AO264" t="inlineStr"/>
      <c r="AP264" t="inlineStr">
        <is>
          <t>{"Research &amp; Discovery": [{"indicator_id": "76", "indicator_name": "Academic Reputation", "rank": "234", "score": "36.9"}, {"indicator_id": "73", "indicator_name": "Citations per Faculty", "rank": "142", "score": "73.3"}], "Learning Experience": [{"indicator_id": "36", "indicator_name": "Faculty Student Ratio", "rank": "701+", "score": "14"}], "Employability": [{"indicator_id": "77", "indicator_name": "Employer Reputation", "rank": "142", "score": "56.9"}, {"indicator_id": "3819456", "indicator_name": "Employment Outcomes", "rank": "567", "score": "19.6"}], "Global Engagement": [{"indicator_id": "14", "indicator_name": "International Student Ratio", "rank": "701+", "score": "1.1"}, {"indicator_id": "15", "indicator_name": "International Research Network", "rank": "701+", "score": "38.8"}, {"indicator_id": "18", "indicator_name": "International Faculty Ratio", "rank": "701+", "score": "2.6"}], "Sustainability": [{"indicator_id": "3897497", "indicator_name": "Sustainability Score", "rank": "=516", "score": "22"}]}</t>
        </is>
      </c>
      <c r="AQ2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65">
      <c r="A265" t="n">
        <v>264</v>
      </c>
      <c r="B265" t="n">
        <v>39.1</v>
      </c>
      <c r="C265" t="inlineStr">
        <is>
          <t>Norwegian University of Science And Technology</t>
        </is>
      </c>
      <c r="D265" t="inlineStr">
        <is>
          <t>Trondheim, Norway</t>
        </is>
      </c>
      <c r="E265" t="inlineStr">
        <is>
          <t>Norway</t>
        </is>
      </c>
      <c r="F265" t="inlineStr">
        <is>
          <t>Trondheim</t>
        </is>
      </c>
      <c r="G265" t="inlineStr">
        <is>
          <t>Europe</t>
        </is>
      </c>
      <c r="H265" t="inlineStr">
        <is>
          <t>https://www.topuniversities.com/sites/default/files/norwegian-university-of-science-and-technology_457_medium.jpg</t>
        </is>
      </c>
      <c r="I265" t="inlineStr">
        <is>
          <t>/universities/norwegian-university-science-technology</t>
        </is>
      </c>
      <c r="J265" t="inlineStr">
        <is>
          <t>3995897</t>
        </is>
      </c>
      <c r="K265" t="inlineStr">
        <is>
          <t>294764</t>
        </is>
      </c>
      <c r="L265" t="inlineStr">
        <is>
          <t>457</t>
        </is>
      </c>
      <c r="M265" t="n">
        <v>0</v>
      </c>
      <c r="N265" t="inlineStr">
        <is>
          <t>264</t>
        </is>
      </c>
      <c r="O265" t="inlineStr"/>
      <c r="P265" t="b">
        <v>0</v>
      </c>
      <c r="Q265" t="b">
        <v>0</v>
      </c>
      <c r="R265" t="n">
        <v>0</v>
      </c>
      <c r="S265" t="inlineStr">
        <is>
          <t>264</t>
        </is>
      </c>
      <c r="T265" t="n">
        <v>33.2</v>
      </c>
      <c r="U265" t="inlineStr">
        <is>
          <t>435</t>
        </is>
      </c>
      <c r="V265" t="n">
        <v>30.4</v>
      </c>
      <c r="W265" t="inlineStr">
        <is>
          <t>629</t>
        </is>
      </c>
      <c r="X265" t="n">
        <v>22.3</v>
      </c>
      <c r="Y265" t="inlineStr">
        <is>
          <t>378</t>
        </is>
      </c>
      <c r="Z265" t="n">
        <v>25.2</v>
      </c>
      <c r="AA265" t="inlineStr">
        <is>
          <t>79</t>
        </is>
      </c>
      <c r="AB265" t="n">
        <v>89.40000000000001</v>
      </c>
      <c r="AC265" t="inlineStr">
        <is>
          <t>701+</t>
        </is>
      </c>
      <c r="AD265" t="n">
        <v>9.300000000000001</v>
      </c>
      <c r="AE265" t="inlineStr">
        <is>
          <t>89</t>
        </is>
      </c>
      <c r="AF265" t="n">
        <v>94.40000000000001</v>
      </c>
      <c r="AG265" t="inlineStr">
        <is>
          <t>264</t>
        </is>
      </c>
      <c r="AH265" t="n">
        <v>75.09999999999999</v>
      </c>
      <c r="AI265">
        <f>121</f>
        <v/>
      </c>
      <c r="AJ265" t="n">
        <v>85.8</v>
      </c>
      <c r="AK265" t="inlineStr"/>
      <c r="AL265" t="inlineStr"/>
      <c r="AM265" t="inlineStr"/>
      <c r="AN265" t="inlineStr"/>
      <c r="AO265" t="inlineStr"/>
      <c r="AP265" t="inlineStr">
        <is>
          <t>{"Research &amp; Discovery": [{"indicator_id": "76", "indicator_name": "Academic Reputation", "rank": "264", "score": "33.2"}, {"indicator_id": "73", "indicator_name": "Citations per Faculty", "rank": "435", "score": "30.4"}], "Learning Experience": [{"indicator_id": "36", "indicator_name": "Faculty Student Ratio", "rank": "629", "score": "22.3"}], "Employability": [{"indicator_id": "77", "indicator_name": "Employer Reputation", "rank": "378", "score": "25.2"}, {"indicator_id": "3819456", "indicator_name": "Employment Outcomes", "rank": "79", "score": "89.4"}], "Global Engagement": [{"indicator_id": "14", "indicator_name": "International Student Ratio", "rank": "701+", "score": "9.3"}, {"indicator_id": "15", "indicator_name": "International Research Network", "rank": "89", "score": "94.4"}, {"indicator_id": "18", "indicator_name": "International Faculty Ratio", "rank": "264", "score": "75.1"}], "Sustainability": [{"indicator_id": "3897497", "indicator_name": "Sustainability Score", "rank": "=121", "score": "85.8"}]}</t>
        </is>
      </c>
      <c r="AQ2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66">
      <c r="A266" t="n">
        <v>265</v>
      </c>
      <c r="B266" t="n">
        <v>38.8</v>
      </c>
      <c r="C266" t="inlineStr">
        <is>
          <t>UCSI University</t>
        </is>
      </c>
      <c r="D266" t="inlineStr">
        <is>
          <t>Kuala Lumpur, Malaysia</t>
        </is>
      </c>
      <c r="E266" t="inlineStr">
        <is>
          <t>Malaysia</t>
        </is>
      </c>
      <c r="F266" t="inlineStr">
        <is>
          <t>Kuala Lumpur</t>
        </is>
      </c>
      <c r="G266" t="inlineStr">
        <is>
          <t>Asia</t>
        </is>
      </c>
      <c r="H266" t="inlineStr">
        <is>
          <t>https://www.topuniversities.com/sites/default/files/ucsi-university_592560e09988f300e2320ce5_medium.jpg</t>
        </is>
      </c>
      <c r="I266" t="inlineStr">
        <is>
          <t>/universities/ucsi-university</t>
        </is>
      </c>
      <c r="J266" t="inlineStr">
        <is>
          <t>3995959</t>
        </is>
      </c>
      <c r="K266" t="inlineStr">
        <is>
          <t>295828</t>
        </is>
      </c>
      <c r="L266" t="inlineStr">
        <is>
          <t>22084</t>
        </is>
      </c>
      <c r="M266" t="n">
        <v>0</v>
      </c>
      <c r="N266">
        <f>265</f>
        <v/>
      </c>
      <c r="O266" t="inlineStr"/>
      <c r="P266" t="b">
        <v>0</v>
      </c>
      <c r="Q266" t="b">
        <v>0</v>
      </c>
      <c r="R266" t="n">
        <v>0</v>
      </c>
      <c r="S266" t="inlineStr">
        <is>
          <t>326</t>
        </is>
      </c>
      <c r="T266" t="n">
        <v>27</v>
      </c>
      <c r="U266" t="inlineStr">
        <is>
          <t>701+</t>
        </is>
      </c>
      <c r="V266" t="n">
        <v>3.6</v>
      </c>
      <c r="W266" t="inlineStr">
        <is>
          <t>150</t>
        </is>
      </c>
      <c r="X266" t="n">
        <v>78.09999999999999</v>
      </c>
      <c r="Y266" t="inlineStr">
        <is>
          <t>120</t>
        </is>
      </c>
      <c r="Z266" t="n">
        <v>65.09999999999999</v>
      </c>
      <c r="AA266" t="inlineStr">
        <is>
          <t>701+</t>
        </is>
      </c>
      <c r="AB266" t="n">
        <v>10.2</v>
      </c>
      <c r="AC266" t="inlineStr">
        <is>
          <t>91</t>
        </is>
      </c>
      <c r="AD266" t="n">
        <v>95.8</v>
      </c>
      <c r="AE266" t="inlineStr">
        <is>
          <t>701+</t>
        </is>
      </c>
      <c r="AF266" t="n">
        <v>37.6</v>
      </c>
      <c r="AG266" t="inlineStr">
        <is>
          <t>196</t>
        </is>
      </c>
      <c r="AH266" t="n">
        <v>89.09999999999999</v>
      </c>
      <c r="AI266">
        <f>462</f>
        <v/>
      </c>
      <c r="AJ266" t="n">
        <v>27.9</v>
      </c>
      <c r="AK266" t="inlineStr"/>
      <c r="AL266" t="inlineStr"/>
      <c r="AM266" t="inlineStr"/>
      <c r="AN266" t="inlineStr"/>
      <c r="AO266" t="inlineStr"/>
      <c r="AP266" t="inlineStr">
        <is>
          <t>{"Research &amp; Discovery": [{"indicator_id": "76", "indicator_name": "Academic Reputation", "rank": "326", "score": "27"}, {"indicator_id": "73", "indicator_name": "Citations per Faculty", "rank": "701+", "score": "3.6"}], "Learning Experience": [{"indicator_id": "36", "indicator_name": "Faculty Student Ratio", "rank": "150", "score": "78.1"}], "Employability": [{"indicator_id": "77", "indicator_name": "Employer Reputation", "rank": "120", "score": "65.1"}, {"indicator_id": "3819456", "indicator_name": "Employment Outcomes", "rank": "701+", "score": "10.2"}], "Global Engagement": [{"indicator_id": "14", "indicator_name": "International Student Ratio", "rank": "91", "score": "95.8"}, {"indicator_id": "15", "indicator_name": "International Research Network", "rank": "701+", "score": "37.6"}, {"indicator_id": "18", "indicator_name": "International Faculty Ratio", "rank": "196", "score": "89.1"}], "Sustainability": [{"indicator_id": "3897497", "indicator_name": "Sustainability Score", "rank": "=462", "score": "27.9"}]}</t>
        </is>
      </c>
      <c r="AQ2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67">
      <c r="A267" t="n">
        <v>266</v>
      </c>
      <c r="B267" t="n">
        <v>38.8</v>
      </c>
      <c r="C267" t="inlineStr">
        <is>
          <t>Universitat Pompeu Fabra (Barcelona)</t>
        </is>
      </c>
      <c r="D267" t="inlineStr">
        <is>
          <t>Barcelona, Spain</t>
        </is>
      </c>
      <c r="E267" t="inlineStr">
        <is>
          <t>Spain</t>
        </is>
      </c>
      <c r="F267" t="inlineStr">
        <is>
          <t>Barcelona</t>
        </is>
      </c>
      <c r="G267" t="inlineStr">
        <is>
          <t>Europe</t>
        </is>
      </c>
      <c r="H267" t="inlineStr">
        <is>
          <t>https://www.topuniversities.com/sites/default/files/universitat-pompeu-fabra_504_medium.jpg</t>
        </is>
      </c>
      <c r="I267" t="inlineStr">
        <is>
          <t>/universities/universitat-pompeu-fabra</t>
        </is>
      </c>
      <c r="J267" t="inlineStr">
        <is>
          <t>3995912</t>
        </is>
      </c>
      <c r="K267" t="inlineStr">
        <is>
          <t>297497</t>
        </is>
      </c>
      <c r="L267" t="inlineStr">
        <is>
          <t>504</t>
        </is>
      </c>
      <c r="M267" t="n">
        <v>0</v>
      </c>
      <c r="N267">
        <f>265</f>
        <v/>
      </c>
      <c r="O267" t="inlineStr"/>
      <c r="P267" t="b">
        <v>0</v>
      </c>
      <c r="Q267" t="b">
        <v>0</v>
      </c>
      <c r="R267" t="n">
        <v>0</v>
      </c>
      <c r="S267" t="inlineStr">
        <is>
          <t>279</t>
        </is>
      </c>
      <c r="T267" t="n">
        <v>31.7</v>
      </c>
      <c r="U267" t="inlineStr">
        <is>
          <t>163</t>
        </is>
      </c>
      <c r="V267" t="n">
        <v>67.09999999999999</v>
      </c>
      <c r="W267" t="inlineStr">
        <is>
          <t>701+</t>
        </is>
      </c>
      <c r="X267" t="n">
        <v>12.1</v>
      </c>
      <c r="Y267" t="inlineStr">
        <is>
          <t>319</t>
        </is>
      </c>
      <c r="Z267" t="n">
        <v>29.4</v>
      </c>
      <c r="AA267" t="inlineStr">
        <is>
          <t>626</t>
        </is>
      </c>
      <c r="AB267" t="n">
        <v>16.4</v>
      </c>
      <c r="AC267" t="inlineStr">
        <is>
          <t>482</t>
        </is>
      </c>
      <c r="AD267" t="n">
        <v>24.5</v>
      </c>
      <c r="AE267" t="inlineStr">
        <is>
          <t>421</t>
        </is>
      </c>
      <c r="AF267" t="n">
        <v>74</v>
      </c>
      <c r="AG267" t="inlineStr">
        <is>
          <t>259</t>
        </is>
      </c>
      <c r="AH267" t="n">
        <v>75.59999999999999</v>
      </c>
      <c r="AI267">
        <f>462</f>
        <v/>
      </c>
      <c r="AJ267" t="n">
        <v>27.9</v>
      </c>
      <c r="AK267" t="inlineStr"/>
      <c r="AL267" t="inlineStr"/>
      <c r="AM267" t="inlineStr"/>
      <c r="AN267" t="inlineStr"/>
      <c r="AO267" t="inlineStr"/>
      <c r="AP267" t="inlineStr">
        <is>
          <t>{"Research &amp; Discovery": [{"indicator_id": "76", "indicator_name": "Academic Reputation", "rank": "279", "score": "31.7"}, {"indicator_id": "73", "indicator_name": "Citations per Faculty", "rank": "163", "score": "67.1"}], "Learning Experience": [{"indicator_id": "36", "indicator_name": "Faculty Student Ratio", "rank": "701+", "score": "12.1"}], "Employability": [{"indicator_id": "77", "indicator_name": "Employer Reputation", "rank": "319", "score": "29.4"}, {"indicator_id": "3819456", "indicator_name": "Employment Outcomes", "rank": "626", "score": "16.4"}], "Global Engagement": [{"indicator_id": "14", "indicator_name": "International Student Ratio", "rank": "482", "score": "24.5"}, {"indicator_id": "15", "indicator_name": "International Research Network", "rank": "421", "score": "74"}, {"indicator_id": "18", "indicator_name": "International Faculty Ratio", "rank": "259", "score": "75.6"}], "Sustainability": [{"indicator_id": "3897497", "indicator_name": "Sustainability Score", "rank": "=462", "score": "27.9"}]}</t>
        </is>
      </c>
      <c r="AQ2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68">
      <c r="A268" t="n">
        <v>267</v>
      </c>
      <c r="B268" t="n">
        <v>38.7</v>
      </c>
      <c r="C268" t="inlineStr">
        <is>
          <t>University of Antwerp</t>
        </is>
      </c>
      <c r="D268" t="inlineStr">
        <is>
          <t>Antwerp, Belgium</t>
        </is>
      </c>
      <c r="E268" t="inlineStr">
        <is>
          <t>Belgium</t>
        </is>
      </c>
      <c r="F268" t="inlineStr">
        <is>
          <t>Antwerp</t>
        </is>
      </c>
      <c r="G268" t="inlineStr">
        <is>
          <t>Europe</t>
        </is>
      </c>
      <c r="H268" t="inlineStr">
        <is>
          <t>https://www.topuniversities.com/sites/default/files/220301072725am708442Logo-UAntwerpen-90x90.jpg</t>
        </is>
      </c>
      <c r="I268" t="inlineStr">
        <is>
          <t>/universities/university-antwerp</t>
        </is>
      </c>
      <c r="J268" t="inlineStr">
        <is>
          <t>3995994</t>
        </is>
      </c>
      <c r="K268" t="inlineStr">
        <is>
          <t>294634</t>
        </is>
      </c>
      <c r="L268" t="inlineStr">
        <is>
          <t>21</t>
        </is>
      </c>
      <c r="M268" t="n">
        <v>1</v>
      </c>
      <c r="N268">
        <f>267</f>
        <v/>
      </c>
      <c r="O268" t="inlineStr"/>
      <c r="P268" t="b">
        <v>0</v>
      </c>
      <c r="Q268" t="b">
        <v>0</v>
      </c>
      <c r="R268" t="n">
        <v>0</v>
      </c>
      <c r="S268" t="inlineStr">
        <is>
          <t>361</t>
        </is>
      </c>
      <c r="T268" t="n">
        <v>24.1</v>
      </c>
      <c r="U268" t="inlineStr">
        <is>
          <t>278</t>
        </is>
      </c>
      <c r="V268" t="n">
        <v>48.1</v>
      </c>
      <c r="W268" t="inlineStr">
        <is>
          <t>427</t>
        </is>
      </c>
      <c r="X268" t="n">
        <v>37.5</v>
      </c>
      <c r="Y268" t="inlineStr">
        <is>
          <t>601+</t>
        </is>
      </c>
      <c r="Z268" t="n">
        <v>11.3</v>
      </c>
      <c r="AA268" t="inlineStr">
        <is>
          <t>284</t>
        </is>
      </c>
      <c r="AB268" t="n">
        <v>44.8</v>
      </c>
      <c r="AC268" t="inlineStr">
        <is>
          <t>415</t>
        </is>
      </c>
      <c r="AD268" t="n">
        <v>32</v>
      </c>
      <c r="AE268" t="inlineStr">
        <is>
          <t>85</t>
        </is>
      </c>
      <c r="AF268" t="n">
        <v>94.59999999999999</v>
      </c>
      <c r="AG268" t="inlineStr">
        <is>
          <t>157</t>
        </is>
      </c>
      <c r="AH268" t="n">
        <v>94.40000000000001</v>
      </c>
      <c r="AI268">
        <f>190</f>
        <v/>
      </c>
      <c r="AJ268" t="n">
        <v>74.8</v>
      </c>
      <c r="AK268" t="inlineStr"/>
      <c r="AL268" t="inlineStr"/>
      <c r="AM268" t="inlineStr"/>
      <c r="AN268" t="inlineStr"/>
      <c r="AO268" t="inlineStr"/>
      <c r="AP268" t="inlineStr">
        <is>
          <t>{"Research &amp; Discovery": [{"indicator_id": "76", "indicator_name": "Academic Reputation", "rank": "361", "score": "24.1"}, {"indicator_id": "73", "indicator_name": "Citations per Faculty", "rank": "278", "score": "48.1"}], "Learning Experience": [{"indicator_id": "36", "indicator_name": "Faculty Student Ratio", "rank": "427", "score": "37.5"}], "Employability": [{"indicator_id": "77", "indicator_name": "Employer Reputation", "rank": "601+", "score": "11.3"}, {"indicator_id": "3819456", "indicator_name": "Employment Outcomes", "rank": "284", "score": "44.8"}], "Global Engagement": [{"indicator_id": "14", "indicator_name": "International Student Ratio", "rank": "415", "score": "32"}, {"indicator_id": "15", "indicator_name": "International Research Network", "rank": "85", "score": "94.6"}, {"indicator_id": "18", "indicator_name": "International Faculty Ratio", "rank": "157", "score": "94.4"}], "Sustainability": [{"indicator_id": "3897497", "indicator_name": "Sustainability Score", "rank": "=190", "score": "74.8"}]}</t>
        </is>
      </c>
      <c r="AQ2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69">
      <c r="A269" t="n">
        <v>268</v>
      </c>
      <c r="B269" t="n">
        <v>38.7</v>
      </c>
      <c r="C269" t="inlineStr">
        <is>
          <t>University of Witwatersrand</t>
        </is>
      </c>
      <c r="D269" t="inlineStr">
        <is>
          <t>Johannesburg, South Africa</t>
        </is>
      </c>
      <c r="E269" t="inlineStr">
        <is>
          <t>South Africa</t>
        </is>
      </c>
      <c r="F269" t="inlineStr">
        <is>
          <t>Johannesburg</t>
        </is>
      </c>
      <c r="G269" t="inlineStr">
        <is>
          <t>Africa</t>
        </is>
      </c>
      <c r="H269" t="inlineStr">
        <is>
          <t>https://www.topuniversities.com/sites/default/files/university-of-the-witwatersrand_679_medium.jpg</t>
        </is>
      </c>
      <c r="I269" t="inlineStr">
        <is>
          <t>/universities/university-witwatersrand</t>
        </is>
      </c>
      <c r="J269" t="inlineStr">
        <is>
          <t>3995965</t>
        </is>
      </c>
      <c r="K269" t="inlineStr">
        <is>
          <t>297182</t>
        </is>
      </c>
      <c r="L269" t="inlineStr">
        <is>
          <t>679</t>
        </is>
      </c>
      <c r="M269" t="n">
        <v>0</v>
      </c>
      <c r="N269">
        <f>267</f>
        <v/>
      </c>
      <c r="O269" t="inlineStr"/>
      <c r="P269" t="b">
        <v>0</v>
      </c>
      <c r="Q269" t="b">
        <v>0</v>
      </c>
      <c r="R269" t="n">
        <v>0</v>
      </c>
      <c r="S269" t="inlineStr">
        <is>
          <t>332</t>
        </is>
      </c>
      <c r="T269" t="n">
        <v>26.5</v>
      </c>
      <c r="U269" t="inlineStr">
        <is>
          <t>432</t>
        </is>
      </c>
      <c r="V269" t="n">
        <v>30.5</v>
      </c>
      <c r="W269" t="inlineStr">
        <is>
          <t>701+</t>
        </is>
      </c>
      <c r="X269" t="n">
        <v>8.9</v>
      </c>
      <c r="Y269" t="inlineStr">
        <is>
          <t>223</t>
        </is>
      </c>
      <c r="Z269" t="n">
        <v>42.1</v>
      </c>
      <c r="AA269" t="inlineStr">
        <is>
          <t>18</t>
        </is>
      </c>
      <c r="AB269" t="n">
        <v>98.90000000000001</v>
      </c>
      <c r="AC269" t="inlineStr">
        <is>
          <t>701+</t>
        </is>
      </c>
      <c r="AD269" t="n">
        <v>5.8</v>
      </c>
      <c r="AE269" t="inlineStr">
        <is>
          <t>46</t>
        </is>
      </c>
      <c r="AF269" t="n">
        <v>96.8</v>
      </c>
      <c r="AG269" t="inlineStr">
        <is>
          <t>263</t>
        </is>
      </c>
      <c r="AH269" t="n">
        <v>75.09999999999999</v>
      </c>
      <c r="AI269">
        <f>127</f>
        <v/>
      </c>
      <c r="AJ269" t="n">
        <v>84.8</v>
      </c>
      <c r="AK269" t="inlineStr"/>
      <c r="AL269" t="inlineStr"/>
      <c r="AM269" t="inlineStr"/>
      <c r="AN269" t="inlineStr"/>
      <c r="AO269" t="inlineStr"/>
      <c r="AP269" t="inlineStr">
        <is>
          <t>{"Research &amp; Discovery": [{"indicator_id": "76", "indicator_name": "Academic Reputation", "rank": "332", "score": "26.5"}, {"indicator_id": "73", "indicator_name": "Citations per Faculty", "rank": "432", "score": "30.5"}], "Learning Experience": [{"indicator_id": "36", "indicator_name": "Faculty Student Ratio", "rank": "701+", "score": "8.9"}], "Employability": [{"indicator_id": "77", "indicator_name": "Employer Reputation", "rank": "223", "score": "42.1"}, {"indicator_id": "3819456", "indicator_name": "Employment Outcomes", "rank": "18", "score": "98.9"}], "Global Engagement": [{"indicator_id": "14", "indicator_name": "International Student Ratio", "rank": "701+", "score": "5.8"}, {"indicator_id": "15", "indicator_name": "International Research Network", "rank": "46", "score": "96.8"}, {"indicator_id": "18", "indicator_name": "International Faculty Ratio", "rank": "263", "score": "75.1"}], "Sustainability": [{"indicator_id": "3897497", "indicator_name": "Sustainability Score", "rank": "=127", "score": "84.8"}]}</t>
        </is>
      </c>
      <c r="AQ2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70">
      <c r="A270" t="n">
        <v>269</v>
      </c>
      <c r="B270" t="n">
        <v>38.6</v>
      </c>
      <c r="C270" t="inlineStr">
        <is>
          <t>Tianjin University</t>
        </is>
      </c>
      <c r="D270" t="inlineStr">
        <is>
          <t>Tianjin, China (Mainland)</t>
        </is>
      </c>
      <c r="E270" t="inlineStr">
        <is>
          <t>China (Mainland)</t>
        </is>
      </c>
      <c r="F270" t="inlineStr">
        <is>
          <t>Tianjin</t>
        </is>
      </c>
      <c r="G270" t="inlineStr">
        <is>
          <t>Asia</t>
        </is>
      </c>
      <c r="H270" t="inlineStr">
        <is>
          <t>https://www.topuniversities.com/sites/default/files/tianjin-university_609_medium.jpg</t>
        </is>
      </c>
      <c r="I270" t="inlineStr">
        <is>
          <t>/universities/tianjin-university</t>
        </is>
      </c>
      <c r="J270" t="inlineStr">
        <is>
          <t>3996160</t>
        </is>
      </c>
      <c r="K270" t="inlineStr">
        <is>
          <t>297252</t>
        </is>
      </c>
      <c r="L270" t="inlineStr">
        <is>
          <t>609</t>
        </is>
      </c>
      <c r="M270" t="n">
        <v>0</v>
      </c>
      <c r="N270">
        <f>269</f>
        <v/>
      </c>
      <c r="O270" t="inlineStr"/>
      <c r="P270" t="b">
        <v>0</v>
      </c>
      <c r="Q270" t="b">
        <v>0</v>
      </c>
      <c r="R270" t="n">
        <v>0</v>
      </c>
      <c r="S270" t="inlineStr">
        <is>
          <t>527</t>
        </is>
      </c>
      <c r="T270" t="n">
        <v>17.2</v>
      </c>
      <c r="U270" t="inlineStr">
        <is>
          <t>18</t>
        </is>
      </c>
      <c r="V270" t="n">
        <v>99.5</v>
      </c>
      <c r="W270" t="inlineStr">
        <is>
          <t>407</t>
        </is>
      </c>
      <c r="X270" t="n">
        <v>38.8</v>
      </c>
      <c r="Y270" t="inlineStr">
        <is>
          <t>597</t>
        </is>
      </c>
      <c r="Z270" t="n">
        <v>13.5</v>
      </c>
      <c r="AA270" t="inlineStr">
        <is>
          <t>392</t>
        </is>
      </c>
      <c r="AB270" t="n">
        <v>32.4</v>
      </c>
      <c r="AC270" t="inlineStr">
        <is>
          <t>473</t>
        </is>
      </c>
      <c r="AD270" t="n">
        <v>25.4</v>
      </c>
      <c r="AE270" t="inlineStr">
        <is>
          <t>554</t>
        </is>
      </c>
      <c r="AF270" t="n">
        <v>65.2</v>
      </c>
      <c r="AG270" t="inlineStr">
        <is>
          <t>538</t>
        </is>
      </c>
      <c r="AH270" t="n">
        <v>24.8</v>
      </c>
      <c r="AI270">
        <f>563</f>
        <v/>
      </c>
      <c r="AJ270" t="n">
        <v>16.9</v>
      </c>
      <c r="AK270" t="inlineStr"/>
      <c r="AL270" t="inlineStr"/>
      <c r="AM270" t="inlineStr"/>
      <c r="AN270" t="inlineStr"/>
      <c r="AO270" t="inlineStr"/>
      <c r="AP270" t="inlineStr">
        <is>
          <t>{"Research &amp; Discovery": [{"indicator_id": "76", "indicator_name": "Academic Reputation", "rank": "527", "score": "17.2"}, {"indicator_id": "73", "indicator_name": "Citations per Faculty", "rank": "18", "score": "99.5"}], "Learning Experience": [{"indicator_id": "36", "indicator_name": "Faculty Student Ratio", "rank": "407", "score": "38.8"}], "Employability": [{"indicator_id": "77", "indicator_name": "Employer Reputation", "rank": "597", "score": "13.5"}, {"indicator_id": "3819456", "indicator_name": "Employment Outcomes", "rank": "392", "score": "32.4"}], "Global Engagement": [{"indicator_id": "14", "indicator_name": "International Student Ratio", "rank": "473", "score": "25.4"}, {"indicator_id": "15", "indicator_name": "International Research Network", "rank": "554", "score": "65.2"}, {"indicator_id": "18", "indicator_name": "International Faculty Ratio", "rank": "538", "score": "24.8"}], "Sustainability": [{"indicator_id": "3897497", "indicator_name": "Sustainability Score", "rank": "=563", "score": "16.9"}]}</t>
        </is>
      </c>
      <c r="AQ2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71">
      <c r="A271" t="n">
        <v>270</v>
      </c>
      <c r="B271" t="n">
        <v>38.6</v>
      </c>
      <c r="C271" t="inlineStr">
        <is>
          <t>Universiti Teknologi PETRONAS (UTP)</t>
        </is>
      </c>
      <c r="D271" t="inlineStr">
        <is>
          <t>Seri Iskandar, Malaysia</t>
        </is>
      </c>
      <c r="E271" t="inlineStr">
        <is>
          <t>Malaysia</t>
        </is>
      </c>
      <c r="F271" t="inlineStr">
        <is>
          <t>Seri Iskandar</t>
        </is>
      </c>
      <c r="G271" t="inlineStr">
        <is>
          <t>Asia</t>
        </is>
      </c>
      <c r="H271" t="inlineStr">
        <is>
          <t>https://www.topuniversities.com/sites/default/files/universiti-teknologi-petronas-utp_592560cf2aeae70239af4ef2_medium.jpg</t>
        </is>
      </c>
      <c r="I271" t="inlineStr">
        <is>
          <t>/universities/universiti-teknologi-petronas-utp</t>
        </is>
      </c>
      <c r="J271" t="inlineStr">
        <is>
          <t>3996091</t>
        </is>
      </c>
      <c r="K271" t="inlineStr">
        <is>
          <t>297140</t>
        </is>
      </c>
      <c r="L271" t="inlineStr">
        <is>
          <t>1134</t>
        </is>
      </c>
      <c r="M271" t="n">
        <v>0</v>
      </c>
      <c r="N271">
        <f>269</f>
        <v/>
      </c>
      <c r="O271" t="inlineStr"/>
      <c r="P271" t="b">
        <v>0</v>
      </c>
      <c r="Q271" t="b">
        <v>0</v>
      </c>
      <c r="R271" t="n">
        <v>0</v>
      </c>
      <c r="S271" t="inlineStr">
        <is>
          <t>458</t>
        </is>
      </c>
      <c r="T271" t="n">
        <v>19.5</v>
      </c>
      <c r="U271" t="inlineStr">
        <is>
          <t>117</t>
        </is>
      </c>
      <c r="V271" t="n">
        <v>79</v>
      </c>
      <c r="W271" t="inlineStr">
        <is>
          <t>412</t>
        </is>
      </c>
      <c r="X271" t="n">
        <v>38.5</v>
      </c>
      <c r="Y271" t="inlineStr">
        <is>
          <t>341</t>
        </is>
      </c>
      <c r="Z271" t="n">
        <v>28.1</v>
      </c>
      <c r="AA271" t="inlineStr">
        <is>
          <t>701+</t>
        </is>
      </c>
      <c r="AB271" t="n">
        <v>4.1</v>
      </c>
      <c r="AC271" t="inlineStr">
        <is>
          <t>537</t>
        </is>
      </c>
      <c r="AD271" t="n">
        <v>20.1</v>
      </c>
      <c r="AE271" t="inlineStr">
        <is>
          <t>577</t>
        </is>
      </c>
      <c r="AF271" t="n">
        <v>63.9</v>
      </c>
      <c r="AG271" t="inlineStr">
        <is>
          <t>224</t>
        </is>
      </c>
      <c r="AH271" t="n">
        <v>83.90000000000001</v>
      </c>
      <c r="AI271">
        <f>549</f>
        <v/>
      </c>
      <c r="AJ271" t="n">
        <v>18.4</v>
      </c>
      <c r="AK271" t="inlineStr"/>
      <c r="AL271" t="inlineStr"/>
      <c r="AM271" t="inlineStr"/>
      <c r="AN271" t="inlineStr"/>
      <c r="AO271" t="inlineStr"/>
      <c r="AP271" t="inlineStr">
        <is>
          <t>{"Research &amp; Discovery": [{"indicator_id": "76", "indicator_name": "Academic Reputation", "rank": "458", "score": "19.5"}, {"indicator_id": "73", "indicator_name": "Citations per Faculty", "rank": "117", "score": "79"}], "Learning Experience": [{"indicator_id": "36", "indicator_name": "Faculty Student Ratio", "rank": "412", "score": "38.5"}], "Employability": [{"indicator_id": "77", "indicator_name": "Employer Reputation", "rank": "341", "score": "28.1"}, {"indicator_id": "3819456", "indicator_name": "Employment Outcomes", "rank": "701+", "score": "4.1"}], "Global Engagement": [{"indicator_id": "14", "indicator_name": "International Student Ratio", "rank": "537", "score": "20.1"}, {"indicator_id": "15", "indicator_name": "International Research Network", "rank": "577", "score": "63.9"}, {"indicator_id": "18", "indicator_name": "International Faculty Ratio", "rank": "224", "score": "83.9"}], "Sustainability": [{"indicator_id": "3897497", "indicator_name": "Sustainability Score", "rank": "=549", "score": "18.4"}]}</t>
        </is>
      </c>
      <c r="AQ2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72">
      <c r="A272" t="n">
        <v>271</v>
      </c>
      <c r="B272" t="n">
        <v>38.5</v>
      </c>
      <c r="C272" t="inlineStr">
        <is>
          <t xml:space="preserve">Beijing Normal University </t>
        </is>
      </c>
      <c r="D272" t="inlineStr">
        <is>
          <t>Beijing, China (Mainland)</t>
        </is>
      </c>
      <c r="E272" t="inlineStr">
        <is>
          <t>China (Mainland)</t>
        </is>
      </c>
      <c r="F272" t="inlineStr">
        <is>
          <t>Beijing</t>
        </is>
      </c>
      <c r="G272" t="inlineStr">
        <is>
          <t>Asia</t>
        </is>
      </c>
      <c r="H272" t="inlineStr">
        <is>
          <t>https://www.topuniversities.com/sites/default/files/beijing-normal-university_869_medium.jpg</t>
        </is>
      </c>
      <c r="I272" t="inlineStr">
        <is>
          <t>/universities/beijing-normal-university</t>
        </is>
      </c>
      <c r="J272" t="inlineStr">
        <is>
          <t>3995892</t>
        </is>
      </c>
      <c r="K272" t="inlineStr">
        <is>
          <t>297022</t>
        </is>
      </c>
      <c r="L272" t="inlineStr">
        <is>
          <t>869</t>
        </is>
      </c>
      <c r="M272" t="n">
        <v>0</v>
      </c>
      <c r="N272" t="inlineStr">
        <is>
          <t>271</t>
        </is>
      </c>
      <c r="O272" t="inlineStr"/>
      <c r="P272" t="b">
        <v>0</v>
      </c>
      <c r="Q272" t="b">
        <v>0</v>
      </c>
      <c r="R272" t="n">
        <v>0</v>
      </c>
      <c r="S272" t="inlineStr">
        <is>
          <t>259</t>
        </is>
      </c>
      <c r="T272" t="n">
        <v>33.9</v>
      </c>
      <c r="U272" t="inlineStr">
        <is>
          <t>65</t>
        </is>
      </c>
      <c r="V272" t="n">
        <v>92.59999999999999</v>
      </c>
      <c r="W272" t="inlineStr">
        <is>
          <t>605</t>
        </is>
      </c>
      <c r="X272" t="n">
        <v>24.2</v>
      </c>
      <c r="Y272" t="inlineStr">
        <is>
          <t>601+</t>
        </is>
      </c>
      <c r="Z272" t="n">
        <v>10.3</v>
      </c>
      <c r="AA272" t="inlineStr">
        <is>
          <t>701+</t>
        </is>
      </c>
      <c r="AB272" t="n">
        <v>10.5</v>
      </c>
      <c r="AC272" t="inlineStr">
        <is>
          <t>524</t>
        </is>
      </c>
      <c r="AD272" t="n">
        <v>21.3</v>
      </c>
      <c r="AE272" t="inlineStr">
        <is>
          <t>471</t>
        </is>
      </c>
      <c r="AF272" t="n">
        <v>70.8</v>
      </c>
      <c r="AG272" t="inlineStr">
        <is>
          <t>701+</t>
        </is>
      </c>
      <c r="AH272" t="n">
        <v>6.6</v>
      </c>
      <c r="AI272">
        <f>537</f>
        <v/>
      </c>
      <c r="AJ272" t="n">
        <v>19.7</v>
      </c>
      <c r="AK272" t="inlineStr"/>
      <c r="AL272" t="inlineStr"/>
      <c r="AM272" t="inlineStr"/>
      <c r="AN272" t="inlineStr"/>
      <c r="AO272" t="inlineStr"/>
      <c r="AP272" t="inlineStr">
        <is>
          <t>{"Research &amp; Discovery": [{"indicator_id": "76", "indicator_name": "Academic Reputation", "rank": "259", "score": "33.9"}, {"indicator_id": "73", "indicator_name": "Citations per Faculty", "rank": "65", "score": "92.6"}], "Learning Experience": [{"indicator_id": "36", "indicator_name": "Faculty Student Ratio", "rank": "605", "score": "24.2"}], "Employability": [{"indicator_id": "77", "indicator_name": "Employer Reputation", "rank": "601+", "score": "10.3"}, {"indicator_id": "3819456", "indicator_name": "Employment Outcomes", "rank": "701+", "score": "10.5"}], "Global Engagement": [{"indicator_id": "14", "indicator_name": "International Student Ratio", "rank": "524", "score": "21.3"}, {"indicator_id": "15", "indicator_name": "International Research Network", "rank": "471", "score": "70.8"}, {"indicator_id": "18", "indicator_name": "International Faculty Ratio", "rank": "701+", "score": "6.6"}], "Sustainability": [{"indicator_id": "3897497", "indicator_name": "Sustainability Score", "rank": "=537", "score": "19.7"}]}</t>
        </is>
      </c>
      <c r="AQ2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73">
      <c r="A273" t="n">
        <v>272</v>
      </c>
      <c r="B273" t="n">
        <v>38.4</v>
      </c>
      <c r="C273" t="inlineStr">
        <is>
          <t>Radboud University</t>
        </is>
      </c>
      <c r="D273" t="inlineStr">
        <is>
          <t>Nijmegen, Netherlands</t>
        </is>
      </c>
      <c r="E273" t="inlineStr">
        <is>
          <t>Netherlands</t>
        </is>
      </c>
      <c r="F273" t="inlineStr">
        <is>
          <t>Nijmegen</t>
        </is>
      </c>
      <c r="G273" t="inlineStr">
        <is>
          <t>Europe</t>
        </is>
      </c>
      <c r="H273" t="inlineStr">
        <is>
          <t>https://www.topuniversities.com/sites/default/files/240410065850am767670Logo-Radboud-University-90x90.jpg</t>
        </is>
      </c>
      <c r="I273" t="inlineStr">
        <is>
          <t>/universities/radboud-university</t>
        </is>
      </c>
      <c r="J273" t="inlineStr">
        <is>
          <t>3995948</t>
        </is>
      </c>
      <c r="K273" t="inlineStr">
        <is>
          <t>294777</t>
        </is>
      </c>
      <c r="L273" t="inlineStr">
        <is>
          <t>452</t>
        </is>
      </c>
      <c r="M273" t="n">
        <v>1</v>
      </c>
      <c r="N273" t="inlineStr">
        <is>
          <t>272</t>
        </is>
      </c>
      <c r="O273" t="inlineStr"/>
      <c r="P273" t="b">
        <v>0</v>
      </c>
      <c r="Q273" t="b">
        <v>0</v>
      </c>
      <c r="R273" t="n">
        <v>0</v>
      </c>
      <c r="S273" t="inlineStr">
        <is>
          <t>315</t>
        </is>
      </c>
      <c r="T273" t="n">
        <v>28</v>
      </c>
      <c r="U273" t="inlineStr">
        <is>
          <t>167</t>
        </is>
      </c>
      <c r="V273" t="n">
        <v>66</v>
      </c>
      <c r="W273" t="inlineStr">
        <is>
          <t>561</t>
        </is>
      </c>
      <c r="X273" t="n">
        <v>27</v>
      </c>
      <c r="Y273" t="inlineStr">
        <is>
          <t>582</t>
        </is>
      </c>
      <c r="Z273" t="n">
        <v>14.1</v>
      </c>
      <c r="AA273" t="inlineStr">
        <is>
          <t>571</t>
        </is>
      </c>
      <c r="AB273" t="n">
        <v>19.6</v>
      </c>
      <c r="AC273" t="inlineStr">
        <is>
          <t>573</t>
        </is>
      </c>
      <c r="AD273" t="n">
        <v>18.6</v>
      </c>
      <c r="AE273" t="inlineStr">
        <is>
          <t>101</t>
        </is>
      </c>
      <c r="AF273" t="n">
        <v>93.90000000000001</v>
      </c>
      <c r="AG273" t="inlineStr">
        <is>
          <t>233</t>
        </is>
      </c>
      <c r="AH273" t="n">
        <v>81.3</v>
      </c>
      <c r="AI273">
        <f>369</f>
        <v/>
      </c>
      <c r="AJ273" t="n">
        <v>39.8</v>
      </c>
      <c r="AK273" t="inlineStr"/>
      <c r="AL273" t="inlineStr"/>
      <c r="AM273" t="inlineStr"/>
      <c r="AN273" t="inlineStr"/>
      <c r="AO273" t="inlineStr"/>
      <c r="AP273" t="inlineStr">
        <is>
          <t>{"Research &amp; Discovery": [{"indicator_id": "76", "indicator_name": "Academic Reputation", "rank": "315", "score": "28"}, {"indicator_id": "73", "indicator_name": "Citations per Faculty", "rank": "167", "score": "66"}], "Learning Experience": [{"indicator_id": "36", "indicator_name": "Faculty Student Ratio", "rank": "561", "score": "27"}], "Employability": [{"indicator_id": "77", "indicator_name": "Employer Reputation", "rank": "582", "score": "14.1"}, {"indicator_id": "3819456", "indicator_name": "Employment Outcomes", "rank": "571", "score": "19.6"}], "Global Engagement": [{"indicator_id": "14", "indicator_name": "International Student Ratio", "rank": "573", "score": "18.6"}, {"indicator_id": "15", "indicator_name": "International Research Network", "rank": "101", "score": "93.9"}, {"indicator_id": "18", "indicator_name": "International Faculty Ratio", "rank": "233", "score": "81.3"}], "Sustainability": [{"indicator_id": "3897497", "indicator_name": "Sustainability Score", "rank": "=369", "score": "39.8"}]}</t>
        </is>
      </c>
      <c r="AQ2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74">
      <c r="A274" t="n">
        <v>273</v>
      </c>
      <c r="B274" t="n">
        <v>38.3</v>
      </c>
      <c r="C274" t="inlineStr">
        <is>
          <t>University College Cork</t>
        </is>
      </c>
      <c r="D274" t="inlineStr">
        <is>
          <t>Cork, Ireland</t>
        </is>
      </c>
      <c r="E274" t="inlineStr">
        <is>
          <t>Ireland</t>
        </is>
      </c>
      <c r="F274" t="inlineStr">
        <is>
          <t>Cork</t>
        </is>
      </c>
      <c r="G274" t="inlineStr">
        <is>
          <t>Europe</t>
        </is>
      </c>
      <c r="H274" t="inlineStr">
        <is>
          <t>https://www.topuniversities.com/sites/default/files/university-college-cork_142_medium.jpg</t>
        </is>
      </c>
      <c r="I274" t="inlineStr">
        <is>
          <t>/universities/university-college-cork</t>
        </is>
      </c>
      <c r="J274" t="inlineStr">
        <is>
          <t>3995927</t>
        </is>
      </c>
      <c r="K274" t="inlineStr">
        <is>
          <t>294515</t>
        </is>
      </c>
      <c r="L274" t="inlineStr">
        <is>
          <t>142</t>
        </is>
      </c>
      <c r="M274" t="n">
        <v>0</v>
      </c>
      <c r="N274">
        <f>273</f>
        <v/>
      </c>
      <c r="O274" t="inlineStr"/>
      <c r="P274" t="b">
        <v>0</v>
      </c>
      <c r="Q274" t="b">
        <v>0</v>
      </c>
      <c r="R274" t="n">
        <v>0</v>
      </c>
      <c r="S274" t="inlineStr">
        <is>
          <t>294</t>
        </is>
      </c>
      <c r="T274" t="n">
        <v>30.1</v>
      </c>
      <c r="U274" t="inlineStr">
        <is>
          <t>457</t>
        </is>
      </c>
      <c r="V274" t="n">
        <v>28.5</v>
      </c>
      <c r="W274" t="inlineStr">
        <is>
          <t>636</t>
        </is>
      </c>
      <c r="X274" t="n">
        <v>22.1</v>
      </c>
      <c r="Y274" t="inlineStr">
        <is>
          <t>270</t>
        </is>
      </c>
      <c r="Z274" t="n">
        <v>35.1</v>
      </c>
      <c r="AA274" t="inlineStr">
        <is>
          <t>371</t>
        </is>
      </c>
      <c r="AB274" t="n">
        <v>34</v>
      </c>
      <c r="AC274" t="inlineStr">
        <is>
          <t>281</t>
        </is>
      </c>
      <c r="AD274" t="n">
        <v>52.1</v>
      </c>
      <c r="AE274" t="inlineStr">
        <is>
          <t>497</t>
        </is>
      </c>
      <c r="AF274" t="n">
        <v>69.09999999999999</v>
      </c>
      <c r="AG274" t="inlineStr">
        <is>
          <t>198</t>
        </is>
      </c>
      <c r="AH274" t="n">
        <v>89</v>
      </c>
      <c r="AI274" t="inlineStr">
        <is>
          <t>88</t>
        </is>
      </c>
      <c r="AJ274" t="n">
        <v>91</v>
      </c>
      <c r="AK274" t="inlineStr"/>
      <c r="AL274" t="inlineStr"/>
      <c r="AM274" t="inlineStr"/>
      <c r="AN274" t="inlineStr"/>
      <c r="AO274" t="inlineStr"/>
      <c r="AP274" t="inlineStr">
        <is>
          <t>{"Research &amp; Discovery": [{"indicator_id": "76", "indicator_name": "Academic Reputation", "rank": "294", "score": "30.1"}, {"indicator_id": "73", "indicator_name": "Citations per Faculty", "rank": "457", "score": "28.5"}], "Learning Experience": [{"indicator_id": "36", "indicator_name": "Faculty Student Ratio", "rank": "636", "score": "22.1"}], "Employability": [{"indicator_id": "77", "indicator_name": "Employer Reputation", "rank": "270", "score": "35.1"}, {"indicator_id": "3819456", "indicator_name": "Employment Outcomes", "rank": "371", "score": "34"}], "Global Engagement": [{"indicator_id": "14", "indicator_name": "International Student Ratio", "rank": "281", "score": "52.1"}, {"indicator_id": "15", "indicator_name": "International Research Network", "rank": "497", "score": "69.1"}, {"indicator_id": "18", "indicator_name": "International Faculty Ratio", "rank": "198", "score": "89"}], "Sustainability": [{"indicator_id": "3897497", "indicator_name": "Sustainability Score", "rank": "88", "score": "91"}]}</t>
        </is>
      </c>
      <c r="AQ2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75">
      <c r="A275" t="n">
        <v>274</v>
      </c>
      <c r="B275" t="n">
        <v>38.3</v>
      </c>
      <c r="C275" t="inlineStr">
        <is>
          <t>University of Galway</t>
        </is>
      </c>
      <c r="D275" t="inlineStr">
        <is>
          <t>Galway, Ireland</t>
        </is>
      </c>
      <c r="E275" t="inlineStr">
        <is>
          <t>Ireland</t>
        </is>
      </c>
      <c r="F275" t="inlineStr">
        <is>
          <t>Galway</t>
        </is>
      </c>
      <c r="G275" t="inlineStr">
        <is>
          <t>Europe</t>
        </is>
      </c>
      <c r="H275" t="inlineStr">
        <is>
          <t>https://www.topuniversities.com/sites/default/files/230111113541am417642Logo-QS-90x90.jpg</t>
        </is>
      </c>
      <c r="I275" t="inlineStr">
        <is>
          <t>/universities/university-galway</t>
        </is>
      </c>
      <c r="J275" t="inlineStr">
        <is>
          <t>3995972</t>
        </is>
      </c>
      <c r="K275" t="inlineStr">
        <is>
          <t>294364</t>
        </is>
      </c>
      <c r="L275" t="inlineStr">
        <is>
          <t>220</t>
        </is>
      </c>
      <c r="M275" t="n">
        <v>0</v>
      </c>
      <c r="N275">
        <f>273</f>
        <v/>
      </c>
      <c r="O275" t="inlineStr"/>
      <c r="P275" t="b">
        <v>0</v>
      </c>
      <c r="Q275" t="b">
        <v>0</v>
      </c>
      <c r="R275" t="n">
        <v>0</v>
      </c>
      <c r="S275" t="inlineStr">
        <is>
          <t>339</t>
        </is>
      </c>
      <c r="T275" t="n">
        <v>26.2</v>
      </c>
      <c r="U275" t="inlineStr">
        <is>
          <t>664</t>
        </is>
      </c>
      <c r="V275" t="n">
        <v>13.2</v>
      </c>
      <c r="W275" t="inlineStr">
        <is>
          <t>217</t>
        </is>
      </c>
      <c r="X275" t="n">
        <v>63.2</v>
      </c>
      <c r="Y275" t="inlineStr">
        <is>
          <t>311</t>
        </is>
      </c>
      <c r="Z275" t="n">
        <v>30.3</v>
      </c>
      <c r="AA275" t="inlineStr">
        <is>
          <t>274</t>
        </is>
      </c>
      <c r="AB275" t="n">
        <v>46.6</v>
      </c>
      <c r="AC275" t="inlineStr">
        <is>
          <t>333</t>
        </is>
      </c>
      <c r="AD275" t="n">
        <v>43.2</v>
      </c>
      <c r="AE275" t="inlineStr">
        <is>
          <t>301</t>
        </is>
      </c>
      <c r="AF275" t="n">
        <v>81.3</v>
      </c>
      <c r="AG275" t="inlineStr">
        <is>
          <t>144</t>
        </is>
      </c>
      <c r="AH275" t="n">
        <v>95.2</v>
      </c>
      <c r="AI275" t="inlineStr">
        <is>
          <t>120</t>
        </is>
      </c>
      <c r="AJ275" t="n">
        <v>85.90000000000001</v>
      </c>
      <c r="AK275" t="inlineStr"/>
      <c r="AL275" t="inlineStr"/>
      <c r="AM275" t="inlineStr"/>
      <c r="AN275" t="inlineStr"/>
      <c r="AO275" t="inlineStr"/>
      <c r="AP275" t="inlineStr">
        <is>
          <t>{"Research &amp; Discovery": [{"indicator_id": "76", "indicator_name": "Academic Reputation", "rank": "339", "score": "26.2"}, {"indicator_id": "73", "indicator_name": "Citations per Faculty", "rank": "664", "score": "13.2"}], "Learning Experience": [{"indicator_id": "36", "indicator_name": "Faculty Student Ratio", "rank": "217", "score": "63.2"}], "Employability": [{"indicator_id": "77", "indicator_name": "Employer Reputation", "rank": "311", "score": "30.3"}, {"indicator_id": "3819456", "indicator_name": "Employment Outcomes", "rank": "274", "score": "46.6"}], "Global Engagement": [{"indicator_id": "14", "indicator_name": "International Student Ratio", "rank": "333", "score": "43.2"}, {"indicator_id": "15", "indicator_name": "International Research Network", "rank": "301", "score": "81.3"}, {"indicator_id": "18", "indicator_name": "International Faculty Ratio", "rank": "144", "score": "95.2"}], "Sustainability": [{"indicator_id": "3897497", "indicator_name": "Sustainability Score", "rank": "120", "score": "85.9"}]}</t>
        </is>
      </c>
      <c r="AQ2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76">
      <c r="A276" t="n">
        <v>275</v>
      </c>
      <c r="B276" t="n">
        <v>38.2</v>
      </c>
      <c r="C276" t="inlineStr">
        <is>
          <t>Dalhousie University</t>
        </is>
      </c>
      <c r="D276" t="inlineStr">
        <is>
          <t>Nova Scotia, Canada</t>
        </is>
      </c>
      <c r="E276" t="inlineStr">
        <is>
          <t>Canada</t>
        </is>
      </c>
      <c r="F276" t="inlineStr">
        <is>
          <t>Nova Scotia</t>
        </is>
      </c>
      <c r="G276" t="inlineStr">
        <is>
          <t>North America</t>
        </is>
      </c>
      <c r="H276" t="inlineStr">
        <is>
          <t>https://www.topuniversities.com/sites/default/files/250221040601pm770441logo-200x200-90x90.jpg</t>
        </is>
      </c>
      <c r="I276" t="inlineStr">
        <is>
          <t>/universities/dalhousie-university</t>
        </is>
      </c>
      <c r="J276" t="inlineStr">
        <is>
          <t>3996096</t>
        </is>
      </c>
      <c r="K276" t="inlineStr">
        <is>
          <t>294506</t>
        </is>
      </c>
      <c r="L276" t="inlineStr">
        <is>
          <t>151</t>
        </is>
      </c>
      <c r="M276" t="n">
        <v>1</v>
      </c>
      <c r="N276">
        <f>275</f>
        <v/>
      </c>
      <c r="O276" t="inlineStr"/>
      <c r="P276" t="b">
        <v>0</v>
      </c>
      <c r="Q276" t="b">
        <v>0</v>
      </c>
      <c r="R276" t="n">
        <v>0</v>
      </c>
      <c r="S276" t="inlineStr">
        <is>
          <t>463</t>
        </is>
      </c>
      <c r="T276" t="n">
        <v>19.4</v>
      </c>
      <c r="U276" t="inlineStr">
        <is>
          <t>239</t>
        </is>
      </c>
      <c r="V276" t="n">
        <v>53.5</v>
      </c>
      <c r="W276" t="inlineStr">
        <is>
          <t>701+</t>
        </is>
      </c>
      <c r="X276" t="n">
        <v>12.9</v>
      </c>
      <c r="Y276" t="inlineStr">
        <is>
          <t>513</t>
        </is>
      </c>
      <c r="Z276" t="n">
        <v>16.7</v>
      </c>
      <c r="AA276" t="inlineStr">
        <is>
          <t>416</t>
        </is>
      </c>
      <c r="AB276" t="n">
        <v>30.1</v>
      </c>
      <c r="AC276" t="inlineStr">
        <is>
          <t>189</t>
        </is>
      </c>
      <c r="AD276" t="n">
        <v>74.59999999999999</v>
      </c>
      <c r="AE276" t="inlineStr">
        <is>
          <t>369</t>
        </is>
      </c>
      <c r="AF276" t="n">
        <v>77.40000000000001</v>
      </c>
      <c r="AG276" t="inlineStr">
        <is>
          <t>86</t>
        </is>
      </c>
      <c r="AH276" t="n">
        <v>99.90000000000001</v>
      </c>
      <c r="AI276" t="inlineStr">
        <is>
          <t>109</t>
        </is>
      </c>
      <c r="AJ276" t="n">
        <v>87.90000000000001</v>
      </c>
      <c r="AK276" t="inlineStr"/>
      <c r="AL276" t="inlineStr"/>
      <c r="AM276" t="inlineStr"/>
      <c r="AN276" t="inlineStr"/>
      <c r="AO276" t="inlineStr"/>
      <c r="AP276" t="inlineStr">
        <is>
          <t>{"Research &amp; Discovery": [{"indicator_id": "76", "indicator_name": "Academic Reputation", "rank": "463", "score": "19.4"}, {"indicator_id": "73", "indicator_name": "Citations per Faculty", "rank": "239", "score": "53.5"}], "Learning Experience": [{"indicator_id": "36", "indicator_name": "Faculty Student Ratio", "rank": "701+", "score": "12.9"}], "Employability": [{"indicator_id": "77", "indicator_name": "Employer Reputation", "rank": "513", "score": "16.7"}, {"indicator_id": "3819456", "indicator_name": "Employment Outcomes", "rank": "416", "score": "30.1"}], "Global Engagement": [{"indicator_id": "14", "indicator_name": "International Student Ratio", "rank": "189", "score": "74.6"}, {"indicator_id": "15", "indicator_name": "International Research Network", "rank": "369", "score": "77.4"}, {"indicator_id": "18", "indicator_name": "International Faculty Ratio", "rank": "86", "score": "99.9"}], "Sustainability": [{"indicator_id": "3897497", "indicator_name": "Sustainability Score", "rank": "109", "score": "87.9"}]}</t>
        </is>
      </c>
      <c r="AQ2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77">
      <c r="A277" t="n">
        <v>276</v>
      </c>
      <c r="B277" t="n">
        <v>38.2</v>
      </c>
      <c r="C277" t="inlineStr">
        <is>
          <t>University of Massachusetts Amherst</t>
        </is>
      </c>
      <c r="D277" t="inlineStr">
        <is>
          <t>Amherst, United States</t>
        </is>
      </c>
      <c r="E277" t="inlineStr">
        <is>
          <t>United States</t>
        </is>
      </c>
      <c r="F277" t="inlineStr">
        <is>
          <t>Amherst</t>
        </is>
      </c>
      <c r="G277" t="inlineStr">
        <is>
          <t>North America</t>
        </is>
      </c>
      <c r="H277" t="inlineStr">
        <is>
          <t>https://www.topuniversities.com/sites/default/files/university-of-massachusetts-amherst_592560cf2aeae70239af4c0e_medium.jpg</t>
        </is>
      </c>
      <c r="I277" t="inlineStr">
        <is>
          <t>/universities/university-massachusetts-amherst</t>
        </is>
      </c>
      <c r="J277" t="inlineStr">
        <is>
          <t>3995857</t>
        </is>
      </c>
      <c r="K277" t="inlineStr">
        <is>
          <t>294866</t>
        </is>
      </c>
      <c r="L277" t="inlineStr">
        <is>
          <t>394</t>
        </is>
      </c>
      <c r="M277" t="n">
        <v>0</v>
      </c>
      <c r="N277">
        <f>275</f>
        <v/>
      </c>
      <c r="O277" t="inlineStr"/>
      <c r="P277" t="b">
        <v>0</v>
      </c>
      <c r="Q277" t="b">
        <v>0</v>
      </c>
      <c r="R277" t="n">
        <v>0</v>
      </c>
      <c r="S277" t="inlineStr">
        <is>
          <t>224</t>
        </is>
      </c>
      <c r="T277" t="n">
        <v>38.2</v>
      </c>
      <c r="U277" t="inlineStr">
        <is>
          <t>274</t>
        </is>
      </c>
      <c r="V277" t="n">
        <v>48.8</v>
      </c>
      <c r="W277" t="inlineStr">
        <is>
          <t>701+</t>
        </is>
      </c>
      <c r="X277" t="n">
        <v>10</v>
      </c>
      <c r="Y277" t="inlineStr">
        <is>
          <t>498</t>
        </is>
      </c>
      <c r="Z277" t="n">
        <v>17.2</v>
      </c>
      <c r="AA277" t="inlineStr">
        <is>
          <t>411</t>
        </is>
      </c>
      <c r="AB277" t="n">
        <v>30.6</v>
      </c>
      <c r="AC277" t="inlineStr">
        <is>
          <t>474</t>
        </is>
      </c>
      <c r="AD277" t="n">
        <v>25.3</v>
      </c>
      <c r="AE277" t="inlineStr">
        <is>
          <t>327</t>
        </is>
      </c>
      <c r="AF277" t="n">
        <v>79.8</v>
      </c>
      <c r="AG277" t="inlineStr">
        <is>
          <t>321</t>
        </is>
      </c>
      <c r="AH277" t="n">
        <v>61</v>
      </c>
      <c r="AI277">
        <f>136</f>
        <v/>
      </c>
      <c r="AJ277" t="n">
        <v>83.40000000000001</v>
      </c>
      <c r="AK277" t="inlineStr"/>
      <c r="AL277" t="inlineStr"/>
      <c r="AM277" t="inlineStr"/>
      <c r="AN277" t="inlineStr"/>
      <c r="AO277" t="inlineStr"/>
      <c r="AP277" t="inlineStr">
        <is>
          <t>{"Research &amp; Discovery": [{"indicator_id": "76", "indicator_name": "Academic Reputation", "rank": "224", "score": "38.2"}, {"indicator_id": "73", "indicator_name": "Citations per Faculty", "rank": "274", "score": "48.8"}], "Learning Experience": [{"indicator_id": "36", "indicator_name": "Faculty Student Ratio", "rank": "701+", "score": "10"}], "Employability": [{"indicator_id": "77", "indicator_name": "Employer Reputation", "rank": "498", "score": "17.2"}, {"indicator_id": "3819456", "indicator_name": "Employment Outcomes", "rank": "411", "score": "30.6"}], "Global Engagement": [{"indicator_id": "14", "indicator_name": "International Student Ratio", "rank": "474", "score": "25.3"}, {"indicator_id": "15", "indicator_name": "International Research Network", "rank": "327", "score": "79.8"}, {"indicator_id": "18", "indicator_name": "International Faculty Ratio", "rank": "321", "score": "61"}], "Sustainability": [{"indicator_id": "3897497", "indicator_name": "Sustainability Score", "rank": "=136", "score": "83.4"}]}</t>
        </is>
      </c>
      <c r="AQ2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78">
      <c r="A278" t="n">
        <v>277</v>
      </c>
      <c r="B278" t="n">
        <v>38.2</v>
      </c>
      <c r="C278" t="inlineStr">
        <is>
          <t>University of Pittsburgh</t>
        </is>
      </c>
      <c r="D278" t="inlineStr">
        <is>
          <t>Pittsburgh, United States</t>
        </is>
      </c>
      <c r="E278" t="inlineStr">
        <is>
          <t>United States</t>
        </is>
      </c>
      <c r="F278" t="inlineStr">
        <is>
          <t>Pittsburgh</t>
        </is>
      </c>
      <c r="G278" t="inlineStr">
        <is>
          <t>North America</t>
        </is>
      </c>
      <c r="H278" t="inlineStr">
        <is>
          <t>https://www.topuniversities.com/sites/default/files/university-of-pittsburgh_500_medium.jpg</t>
        </is>
      </c>
      <c r="I278" t="inlineStr">
        <is>
          <t>/universities/university-pittsburgh</t>
        </is>
      </c>
      <c r="J278" t="inlineStr">
        <is>
          <t>3995884</t>
        </is>
      </c>
      <c r="K278" t="inlineStr">
        <is>
          <t>297561</t>
        </is>
      </c>
      <c r="L278" t="inlineStr">
        <is>
          <t>500</t>
        </is>
      </c>
      <c r="M278" t="n">
        <v>0</v>
      </c>
      <c r="N278">
        <f>275</f>
        <v/>
      </c>
      <c r="O278" t="inlineStr"/>
      <c r="P278" t="b">
        <v>0</v>
      </c>
      <c r="Q278" t="b">
        <v>0</v>
      </c>
      <c r="R278" t="n">
        <v>0</v>
      </c>
      <c r="S278" t="inlineStr">
        <is>
          <t>251</t>
        </is>
      </c>
      <c r="T278" t="n">
        <v>35</v>
      </c>
      <c r="U278" t="inlineStr">
        <is>
          <t>420</t>
        </is>
      </c>
      <c r="V278" t="n">
        <v>31.3</v>
      </c>
      <c r="W278" t="inlineStr">
        <is>
          <t>52</t>
        </is>
      </c>
      <c r="X278" t="n">
        <v>96.3</v>
      </c>
      <c r="Y278" t="inlineStr">
        <is>
          <t>601+</t>
        </is>
      </c>
      <c r="Z278" t="n">
        <v>12.7</v>
      </c>
      <c r="AA278" t="inlineStr">
        <is>
          <t>303</t>
        </is>
      </c>
      <c r="AB278" t="n">
        <v>42.6</v>
      </c>
      <c r="AC278" t="inlineStr">
        <is>
          <t>650</t>
        </is>
      </c>
      <c r="AD278" t="n">
        <v>13.5</v>
      </c>
      <c r="AE278" t="inlineStr">
        <is>
          <t>141</t>
        </is>
      </c>
      <c r="AF278" t="n">
        <v>91.7</v>
      </c>
      <c r="AG278" t="inlineStr">
        <is>
          <t>701+</t>
        </is>
      </c>
      <c r="AH278" t="n">
        <v>9.5</v>
      </c>
      <c r="AI278">
        <f>295</f>
        <v/>
      </c>
      <c r="AJ278" t="n">
        <v>53.5</v>
      </c>
      <c r="AK278" t="inlineStr"/>
      <c r="AL278" t="inlineStr"/>
      <c r="AM278" t="inlineStr"/>
      <c r="AN278" t="inlineStr"/>
      <c r="AO278" t="inlineStr"/>
      <c r="AP278" t="inlineStr">
        <is>
          <t>{"Research &amp; Discovery": [{"indicator_id": "76", "indicator_name": "Academic Reputation", "rank": "251", "score": "35"}, {"indicator_id": "73", "indicator_name": "Citations per Faculty", "rank": "420", "score": "31.3"}], "Learning Experience": [{"indicator_id": "36", "indicator_name": "Faculty Student Ratio", "rank": "52", "score": "96.3"}], "Employability": [{"indicator_id": "77", "indicator_name": "Employer Reputation", "rank": "601+", "score": "12.7"}, {"indicator_id": "3819456", "indicator_name": "Employment Outcomes", "rank": "303", "score": "42.6"}], "Global Engagement": [{"indicator_id": "14", "indicator_name": "International Student Ratio", "rank": "650", "score": "13.5"}, {"indicator_id": "15", "indicator_name": "International Research Network", "rank": "141", "score": "91.7"}, {"indicator_id": "18", "indicator_name": "International Faculty Ratio", "rank": "701+", "score": "9.5"}], "Sustainability": [{"indicator_id": "3897497", "indicator_name": "Sustainability Score", "rank": "=295", "score": "53.5"}]}</t>
        </is>
      </c>
      <c r="AQ2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79">
      <c r="A279" t="n">
        <v>278</v>
      </c>
      <c r="B279" t="n">
        <v>38.1</v>
      </c>
      <c r="C279" t="inlineStr">
        <is>
          <t>University of Porto</t>
        </is>
      </c>
      <c r="D279" t="inlineStr">
        <is>
          <t>Porto, Portugal</t>
        </is>
      </c>
      <c r="E279" t="inlineStr">
        <is>
          <t>Portugal</t>
        </is>
      </c>
      <c r="F279" t="inlineStr">
        <is>
          <t>Porto</t>
        </is>
      </c>
      <c r="G279" t="inlineStr">
        <is>
          <t>Europe</t>
        </is>
      </c>
      <c r="H279" t="inlineStr">
        <is>
          <t>https://www.topuniversities.com/sites/default/files/220603114500am903324university-of-porto-logo-90x90.jpg</t>
        </is>
      </c>
      <c r="I279" t="inlineStr">
        <is>
          <t>/universities/university-porto</t>
        </is>
      </c>
      <c r="J279" t="inlineStr">
        <is>
          <t>3995839</t>
        </is>
      </c>
      <c r="K279" t="inlineStr">
        <is>
          <t>297070</t>
        </is>
      </c>
      <c r="L279" t="inlineStr">
        <is>
          <t>760</t>
        </is>
      </c>
      <c r="M279" t="n">
        <v>1</v>
      </c>
      <c r="N279">
        <f>278</f>
        <v/>
      </c>
      <c r="O279" t="inlineStr"/>
      <c r="P279" t="b">
        <v>0</v>
      </c>
      <c r="Q279" t="b">
        <v>0</v>
      </c>
      <c r="R279" t="n">
        <v>0</v>
      </c>
      <c r="S279" t="inlineStr">
        <is>
          <t>206</t>
        </is>
      </c>
      <c r="T279" t="n">
        <v>41.3</v>
      </c>
      <c r="U279" t="inlineStr">
        <is>
          <t>205</t>
        </is>
      </c>
      <c r="V279" t="n">
        <v>59.6</v>
      </c>
      <c r="W279" t="inlineStr">
        <is>
          <t>701+</t>
        </is>
      </c>
      <c r="X279" t="n">
        <v>10.8</v>
      </c>
      <c r="Y279" t="inlineStr">
        <is>
          <t>492</t>
        </is>
      </c>
      <c r="Z279" t="n">
        <v>17.9</v>
      </c>
      <c r="AA279" t="inlineStr">
        <is>
          <t>327</t>
        </is>
      </c>
      <c r="AB279" t="n">
        <v>39.1</v>
      </c>
      <c r="AC279" t="inlineStr">
        <is>
          <t>543</t>
        </is>
      </c>
      <c r="AD279" t="n">
        <v>19.8</v>
      </c>
      <c r="AE279" t="inlineStr">
        <is>
          <t>77</t>
        </is>
      </c>
      <c r="AF279" t="n">
        <v>95.09999999999999</v>
      </c>
      <c r="AG279" t="inlineStr">
        <is>
          <t>701+</t>
        </is>
      </c>
      <c r="AH279" t="n">
        <v>6.6</v>
      </c>
      <c r="AI279">
        <f>298</f>
        <v/>
      </c>
      <c r="AJ279" t="n">
        <v>53.1</v>
      </c>
      <c r="AK279" t="inlineStr"/>
      <c r="AL279" t="inlineStr"/>
      <c r="AM279" t="inlineStr"/>
      <c r="AN279" t="inlineStr"/>
      <c r="AO279" t="inlineStr"/>
      <c r="AP279" t="inlineStr">
        <is>
          <t>{"Research &amp; Discovery": [{"indicator_id": "76", "indicator_name": "Academic Reputation", "rank": "206", "score": "41.3"}, {"indicator_id": "73", "indicator_name": "Citations per Faculty", "rank": "205", "score": "59.6"}], "Learning Experience": [{"indicator_id": "36", "indicator_name": "Faculty Student Ratio", "rank": "701+", "score": "10.8"}], "Employability": [{"indicator_id": "77", "indicator_name": "Employer Reputation", "rank": "492", "score": "17.9"}, {"indicator_id": "3819456", "indicator_name": "Employment Outcomes", "rank": "327", "score": "39.1"}], "Global Engagement": [{"indicator_id": "14", "indicator_name": "International Student Ratio", "rank": "543", "score": "19.8"}, {"indicator_id": "15", "indicator_name": "International Research Network", "rank": "77", "score": "95.1"}, {"indicator_id": "18", "indicator_name": "International Faculty Ratio", "rank": "701+", "score": "6.6"}], "Sustainability": [{"indicator_id": "3897497", "indicator_name": "Sustainability Score", "rank": "=298", "score": "53.1"}]}</t>
        </is>
      </c>
      <c r="AQ2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80">
      <c r="A280" t="n">
        <v>279</v>
      </c>
      <c r="B280" t="n">
        <v>38.1</v>
      </c>
      <c r="C280" t="inlineStr">
        <is>
          <t>Vrije Universiteit Brussel (VUB)</t>
        </is>
      </c>
      <c r="D280" t="inlineStr">
        <is>
          <t>Brussels, Belgium</t>
        </is>
      </c>
      <c r="E280" t="inlineStr">
        <is>
          <t>Belgium</t>
        </is>
      </c>
      <c r="F280" t="inlineStr">
        <is>
          <t>Brussels</t>
        </is>
      </c>
      <c r="G280" t="inlineStr">
        <is>
          <t>Europe</t>
        </is>
      </c>
      <c r="H280" t="inlineStr">
        <is>
          <t>https://www.topuniversities.com/sites/default/files/vrije-universiteit-brussel-vub_74_medium.jpg</t>
        </is>
      </c>
      <c r="I280" t="inlineStr">
        <is>
          <t>/universities/vrije-universiteit-brussel-vub</t>
        </is>
      </c>
      <c r="J280" t="inlineStr">
        <is>
          <t>3996014</t>
        </is>
      </c>
      <c r="K280" t="inlineStr">
        <is>
          <t>294582</t>
        </is>
      </c>
      <c r="L280" t="inlineStr">
        <is>
          <t>74</t>
        </is>
      </c>
      <c r="M280" t="n">
        <v>0</v>
      </c>
      <c r="N280">
        <f>278</f>
        <v/>
      </c>
      <c r="O280" t="inlineStr"/>
      <c r="P280" t="b">
        <v>0</v>
      </c>
      <c r="Q280" t="b">
        <v>0</v>
      </c>
      <c r="R280" t="n">
        <v>0</v>
      </c>
      <c r="S280" t="inlineStr">
        <is>
          <t>381</t>
        </is>
      </c>
      <c r="T280" t="n">
        <v>23.3</v>
      </c>
      <c r="U280" t="inlineStr">
        <is>
          <t>581</t>
        </is>
      </c>
      <c r="V280" t="n">
        <v>18.2</v>
      </c>
      <c r="W280" t="inlineStr">
        <is>
          <t>159</t>
        </is>
      </c>
      <c r="X280" t="n">
        <v>76.09999999999999</v>
      </c>
      <c r="Y280" t="inlineStr">
        <is>
          <t>592</t>
        </is>
      </c>
      <c r="Z280" t="n">
        <v>13.7</v>
      </c>
      <c r="AA280" t="inlineStr">
        <is>
          <t>243</t>
        </is>
      </c>
      <c r="AB280" t="n">
        <v>51.8</v>
      </c>
      <c r="AC280" t="inlineStr">
        <is>
          <t>255</t>
        </is>
      </c>
      <c r="AD280" t="n">
        <v>58.2</v>
      </c>
      <c r="AE280" t="inlineStr">
        <is>
          <t>115</t>
        </is>
      </c>
      <c r="AF280" t="n">
        <v>93.09999999999999</v>
      </c>
      <c r="AG280" t="inlineStr">
        <is>
          <t>165</t>
        </is>
      </c>
      <c r="AH280" t="n">
        <v>93.59999999999999</v>
      </c>
      <c r="AI280">
        <f>208</f>
        <v/>
      </c>
      <c r="AJ280" t="n">
        <v>72.09999999999999</v>
      </c>
      <c r="AK280" t="inlineStr"/>
      <c r="AL280" t="inlineStr"/>
      <c r="AM280" t="inlineStr"/>
      <c r="AN280" t="inlineStr"/>
      <c r="AO280" t="inlineStr"/>
      <c r="AP280" t="inlineStr">
        <is>
          <t>{"Research &amp; Discovery": [{"indicator_id": "76", "indicator_name": "Academic Reputation", "rank": "381", "score": "23.3"}, {"indicator_id": "73", "indicator_name": "Citations per Faculty", "rank": "581", "score": "18.2"}], "Learning Experience": [{"indicator_id": "36", "indicator_name": "Faculty Student Ratio", "rank": "159", "score": "76.1"}], "Employability": [{"indicator_id": "77", "indicator_name": "Employer Reputation", "rank": "592", "score": "13.7"}, {"indicator_id": "3819456", "indicator_name": "Employment Outcomes", "rank": "243", "score": "51.8"}], "Global Engagement": [{"indicator_id": "14", "indicator_name": "International Student Ratio", "rank": "255", "score": "58.2"}, {"indicator_id": "15", "indicator_name": "International Research Network", "rank": "115", "score": "93.1"}, {"indicator_id": "18", "indicator_name": "International Faculty Ratio", "rank": "165", "score": "93.6"}], "Sustainability": [{"indicator_id": "3897497", "indicator_name": "Sustainability Score", "rank": "=208", "score": "72.1"}]}</t>
        </is>
      </c>
      <c r="AQ2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81">
      <c r="A281" t="n">
        <v>280</v>
      </c>
      <c r="B281" t="n">
        <v>38</v>
      </c>
      <c r="C281" t="inlineStr">
        <is>
          <t>Ulsan National Institute of Science and Technology (UNIST)</t>
        </is>
      </c>
      <c r="D281" t="inlineStr">
        <is>
          <t>Ulsan, South Korea</t>
        </is>
      </c>
      <c r="E281" t="inlineStr">
        <is>
          <t>South Korea</t>
        </is>
      </c>
      <c r="F281" t="inlineStr">
        <is>
          <t>Ulsan</t>
        </is>
      </c>
      <c r="G281" t="inlineStr">
        <is>
          <t>Asia</t>
        </is>
      </c>
      <c r="H281" t="inlineStr">
        <is>
          <t>https://www.topuniversities.com/sites/default/files/ulsan-national-institute-of-science-and-technology-unist_5ba37add9ed419611e043517_medium.jpg</t>
        </is>
      </c>
      <c r="I281" t="inlineStr">
        <is>
          <t>/universities/ulsan-national-institute-science-technology-unist</t>
        </is>
      </c>
      <c r="J281" t="inlineStr">
        <is>
          <t>3996734</t>
        </is>
      </c>
      <c r="K281" t="inlineStr">
        <is>
          <t>955279</t>
        </is>
      </c>
      <c r="L281" t="inlineStr">
        <is>
          <t>38192</t>
        </is>
      </c>
      <c r="M281" t="n">
        <v>0</v>
      </c>
      <c r="N281" t="inlineStr">
        <is>
          <t>280</t>
        </is>
      </c>
      <c r="O281" t="inlineStr"/>
      <c r="P281" t="b">
        <v>0</v>
      </c>
      <c r="Q281" t="b">
        <v>0</v>
      </c>
      <c r="R281" t="n">
        <v>0</v>
      </c>
      <c r="S281" t="inlineStr">
        <is>
          <t>601+</t>
        </is>
      </c>
      <c r="T281" t="n">
        <v>13.6</v>
      </c>
      <c r="U281" t="inlineStr">
        <is>
          <t>34</t>
        </is>
      </c>
      <c r="V281" t="n">
        <v>98.09999999999999</v>
      </c>
      <c r="W281" t="inlineStr">
        <is>
          <t>95</t>
        </is>
      </c>
      <c r="X281" t="n">
        <v>87.90000000000001</v>
      </c>
      <c r="Y281" t="inlineStr">
        <is>
          <t>601+</t>
        </is>
      </c>
      <c r="Z281" t="n">
        <v>13.5</v>
      </c>
      <c r="AA281" t="inlineStr">
        <is>
          <t>701+</t>
        </is>
      </c>
      <c r="AB281" t="n">
        <v>3.3</v>
      </c>
      <c r="AC281" t="inlineStr">
        <is>
          <t>701+</t>
        </is>
      </c>
      <c r="AD281" t="n">
        <v>9.6</v>
      </c>
      <c r="AE281" t="inlineStr">
        <is>
          <t>701+</t>
        </is>
      </c>
      <c r="AF281" t="n">
        <v>24.8</v>
      </c>
      <c r="AG281" t="inlineStr">
        <is>
          <t>499</t>
        </is>
      </c>
      <c r="AH281" t="n">
        <v>29.3</v>
      </c>
      <c r="AI281">
        <f>577</f>
        <v/>
      </c>
      <c r="AJ281" t="n">
        <v>16.1</v>
      </c>
      <c r="AK281" t="inlineStr"/>
      <c r="AL281" t="inlineStr"/>
      <c r="AM281" t="inlineStr"/>
      <c r="AN281" t="inlineStr"/>
      <c r="AO281" t="inlineStr"/>
      <c r="AP281" t="inlineStr">
        <is>
          <t>{"Research &amp; Discovery": [{"indicator_id": "76", "indicator_name": "Academic Reputation", "rank": "601+", "score": "13.6"}, {"indicator_id": "73", "indicator_name": "Citations per Faculty", "rank": "34", "score": "98.1"}], "Learning Experience": [{"indicator_id": "36", "indicator_name": "Faculty Student Ratio", "rank": "95", "score": "87.9"}], "Employability": [{"indicator_id": "77", "indicator_name": "Employer Reputation", "rank": "601+", "score": "13.5"}, {"indicator_id": "3819456", "indicator_name": "Employment Outcomes", "rank": "701+", "score": "3.3"}], "Global Engagement": [{"indicator_id": "14", "indicator_name": "International Student Ratio", "rank": "701+", "score": "9.6"}, {"indicator_id": "15", "indicator_name": "International Research Network", "rank": "701+", "score": "24.8"}, {"indicator_id": "18", "indicator_name": "International Faculty Ratio", "rank": "499", "score": "29.3"}], "Sustainability": [{"indicator_id": "3897497", "indicator_name": "Sustainability Score", "rank": "=577", "score": "16.1"}]}</t>
        </is>
      </c>
      <c r="AQ2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82">
      <c r="A282" t="n">
        <v>281</v>
      </c>
      <c r="B282" t="n">
        <v>37.9</v>
      </c>
      <c r="C282" t="inlineStr">
        <is>
          <t>The Hebrew University of Jerusalem</t>
        </is>
      </c>
      <c r="D282" t="inlineStr">
        <is>
          <t>Jerusalem, Israel</t>
        </is>
      </c>
      <c r="E282" t="inlineStr">
        <is>
          <t>Israel</t>
        </is>
      </c>
      <c r="F282" t="inlineStr">
        <is>
          <t>Jerusalem</t>
        </is>
      </c>
      <c r="G282" t="inlineStr">
        <is>
          <t>Asia</t>
        </is>
      </c>
      <c r="H282" t="inlineStr">
        <is>
          <t>https://www.topuniversities.com/sites/default/files/the-hebrew-university-of-jerusalem_256_medium.jpg</t>
        </is>
      </c>
      <c r="I282" t="inlineStr">
        <is>
          <t>/universities/hebrew-university-jerusalem</t>
        </is>
      </c>
      <c r="J282" t="inlineStr">
        <is>
          <t>3995902</t>
        </is>
      </c>
      <c r="K282" t="inlineStr">
        <is>
          <t>294267</t>
        </is>
      </c>
      <c r="L282" t="inlineStr">
        <is>
          <t>256</t>
        </is>
      </c>
      <c r="M282" t="n">
        <v>0</v>
      </c>
      <c r="N282">
        <f>281</f>
        <v/>
      </c>
      <c r="O282" t="inlineStr"/>
      <c r="P282" t="b">
        <v>0</v>
      </c>
      <c r="Q282" t="b">
        <v>0</v>
      </c>
      <c r="R282" t="n">
        <v>0</v>
      </c>
      <c r="S282" t="inlineStr">
        <is>
          <t>269</t>
        </is>
      </c>
      <c r="T282" t="n">
        <v>32.8</v>
      </c>
      <c r="U282" t="inlineStr">
        <is>
          <t>563</t>
        </is>
      </c>
      <c r="V282" t="n">
        <v>19.4</v>
      </c>
      <c r="W282" t="inlineStr">
        <is>
          <t>143</t>
        </is>
      </c>
      <c r="X282" t="n">
        <v>79.3</v>
      </c>
      <c r="Y282" t="inlineStr">
        <is>
          <t>484</t>
        </is>
      </c>
      <c r="Z282" t="n">
        <v>18.2</v>
      </c>
      <c r="AA282" t="inlineStr">
        <is>
          <t>54</t>
        </is>
      </c>
      <c r="AB282" t="n">
        <v>94.59999999999999</v>
      </c>
      <c r="AC282" t="inlineStr">
        <is>
          <t>492</t>
        </is>
      </c>
      <c r="AD282" t="n">
        <v>23.8</v>
      </c>
      <c r="AE282" t="inlineStr">
        <is>
          <t>364</t>
        </is>
      </c>
      <c r="AF282" t="n">
        <v>77.8</v>
      </c>
      <c r="AG282" t="inlineStr">
        <is>
          <t>349</t>
        </is>
      </c>
      <c r="AH282" t="n">
        <v>53.2</v>
      </c>
      <c r="AI282">
        <f>413</f>
        <v/>
      </c>
      <c r="AJ282" t="n">
        <v>34.2</v>
      </c>
      <c r="AK282" t="inlineStr"/>
      <c r="AL282" t="inlineStr"/>
      <c r="AM282" t="inlineStr"/>
      <c r="AN282" t="inlineStr"/>
      <c r="AO282" t="inlineStr"/>
      <c r="AP282" t="inlineStr">
        <is>
          <t>{"Research &amp; Discovery": [{"indicator_id": "76", "indicator_name": "Academic Reputation", "rank": "269", "score": "32.8"}, {"indicator_id": "73", "indicator_name": "Citations per Faculty", "rank": "563", "score": "19.4"}], "Learning Experience": [{"indicator_id": "36", "indicator_name": "Faculty Student Ratio", "rank": "143", "score": "79.3"}], "Employability": [{"indicator_id": "77", "indicator_name": "Employer Reputation", "rank": "484", "score": "18.2"}, {"indicator_id": "3819456", "indicator_name": "Employment Outcomes", "rank": "54", "score": "94.6"}], "Global Engagement": [{"indicator_id": "14", "indicator_name": "International Student Ratio", "rank": "492", "score": "23.8"}, {"indicator_id": "15", "indicator_name": "International Research Network", "rank": "364", "score": "77.8"}, {"indicator_id": "18", "indicator_name": "International Faculty Ratio", "rank": "349", "score": "53.2"}], "Sustainability": [{"indicator_id": "3897497", "indicator_name": "Sustainability Score", "rank": "=413", "score": "34.2"}]}</t>
        </is>
      </c>
      <c r="AQ2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83">
      <c r="A283" t="n">
        <v>282</v>
      </c>
      <c r="B283" t="n">
        <v>37.9</v>
      </c>
      <c r="C283" t="inlineStr">
        <is>
          <t>University of Strathclyde</t>
        </is>
      </c>
      <c r="D283" t="inlineStr">
        <is>
          <t>Glasgow, United Kingdom</t>
        </is>
      </c>
      <c r="E283" t="inlineStr">
        <is>
          <t>United Kingdom</t>
        </is>
      </c>
      <c r="F283" t="inlineStr">
        <is>
          <t>Glasgow</t>
        </is>
      </c>
      <c r="G283" t="inlineStr">
        <is>
          <t>Europe</t>
        </is>
      </c>
      <c r="H283" t="inlineStr">
        <is>
          <t>https://www.topuniversities.com/sites/default/files/university-of-strathclyde_579_medium.jpg</t>
        </is>
      </c>
      <c r="I283" t="inlineStr">
        <is>
          <t>/universities/university-strathclyde</t>
        </is>
      </c>
      <c r="J283" t="inlineStr">
        <is>
          <t>3995976</t>
        </is>
      </c>
      <c r="K283" t="inlineStr">
        <is>
          <t>297470</t>
        </is>
      </c>
      <c r="L283" t="inlineStr">
        <is>
          <t>579</t>
        </is>
      </c>
      <c r="M283" t="n">
        <v>0</v>
      </c>
      <c r="N283">
        <f>281</f>
        <v/>
      </c>
      <c r="O283" t="inlineStr"/>
      <c r="P283" t="b">
        <v>0</v>
      </c>
      <c r="Q283" t="b">
        <v>0</v>
      </c>
      <c r="R283" t="n">
        <v>0</v>
      </c>
      <c r="S283" t="inlineStr">
        <is>
          <t>343</t>
        </is>
      </c>
      <c r="T283" t="n">
        <v>25.9</v>
      </c>
      <c r="U283" t="inlineStr">
        <is>
          <t>416</t>
        </is>
      </c>
      <c r="V283" t="n">
        <v>31.8</v>
      </c>
      <c r="W283" t="inlineStr">
        <is>
          <t>701+</t>
        </is>
      </c>
      <c r="X283" t="n">
        <v>16.7</v>
      </c>
      <c r="Y283" t="inlineStr">
        <is>
          <t>314</t>
        </is>
      </c>
      <c r="Z283" t="n">
        <v>30</v>
      </c>
      <c r="AA283" t="inlineStr">
        <is>
          <t>376</t>
        </is>
      </c>
      <c r="AB283" t="n">
        <v>33.6</v>
      </c>
      <c r="AC283" t="inlineStr">
        <is>
          <t>235</t>
        </is>
      </c>
      <c r="AD283" t="n">
        <v>64</v>
      </c>
      <c r="AE283" t="inlineStr">
        <is>
          <t>246</t>
        </is>
      </c>
      <c r="AF283" t="n">
        <v>85</v>
      </c>
      <c r="AG283" t="inlineStr">
        <is>
          <t>170</t>
        </is>
      </c>
      <c r="AH283" t="n">
        <v>93</v>
      </c>
      <c r="AI283" t="inlineStr">
        <is>
          <t>107</t>
        </is>
      </c>
      <c r="AJ283" t="n">
        <v>88.59999999999999</v>
      </c>
      <c r="AK283" t="inlineStr"/>
      <c r="AL283" t="inlineStr"/>
      <c r="AM283" t="inlineStr"/>
      <c r="AN283" t="inlineStr"/>
      <c r="AO283" t="inlineStr"/>
      <c r="AP283" t="inlineStr">
        <is>
          <t>{"Research &amp; Discovery": [{"indicator_id": "76", "indicator_name": "Academic Reputation", "rank": "343", "score": "25.9"}, {"indicator_id": "73", "indicator_name": "Citations per Faculty", "rank": "416", "score": "31.8"}], "Learning Experience": [{"indicator_id": "36", "indicator_name": "Faculty Student Ratio", "rank": "701+", "score": "16.7"}], "Employability": [{"indicator_id": "77", "indicator_name": "Employer Reputation", "rank": "314", "score": "30"}, {"indicator_id": "3819456", "indicator_name": "Employment Outcomes", "rank": "376", "score": "33.6"}], "Global Engagement": [{"indicator_id": "14", "indicator_name": "International Student Ratio", "rank": "235", "score": "64"}, {"indicator_id": "15", "indicator_name": "International Research Network", "rank": "246", "score": "85"}, {"indicator_id": "18", "indicator_name": "International Faculty Ratio", "rank": "170", "score": "93"}], "Sustainability": [{"indicator_id": "3897497", "indicator_name": "Sustainability Score", "rank": "107", "score": "88.6"}]}</t>
        </is>
      </c>
      <c r="AQ2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84">
      <c r="A284" t="n">
        <v>283</v>
      </c>
      <c r="B284" t="n">
        <v>37.5</v>
      </c>
      <c r="C284" t="inlineStr">
        <is>
          <t>Université Paris 1 Panthéon-Sorbonne</t>
        </is>
      </c>
      <c r="D284" t="inlineStr">
        <is>
          <t>Paris, France</t>
        </is>
      </c>
      <c r="E284" t="inlineStr">
        <is>
          <t>France</t>
        </is>
      </c>
      <c r="F284" t="inlineStr">
        <is>
          <t>Paris</t>
        </is>
      </c>
      <c r="G284" t="inlineStr">
        <is>
          <t>Europe</t>
        </is>
      </c>
      <c r="H284" t="inlineStr">
        <is>
          <t>https://www.topuniversities.com/sites/default/files/universit-paris-1-panthon-sorbonne_482_medium.jpg</t>
        </is>
      </c>
      <c r="I284" t="inlineStr">
        <is>
          <t>/universities/universite-paris-1-pantheon-sorbonne</t>
        </is>
      </c>
      <c r="J284" t="inlineStr">
        <is>
          <t>3995737</t>
        </is>
      </c>
      <c r="K284" t="inlineStr">
        <is>
          <t>297554</t>
        </is>
      </c>
      <c r="L284" t="inlineStr">
        <is>
          <t>482</t>
        </is>
      </c>
      <c r="M284" t="n">
        <v>0</v>
      </c>
      <c r="N284" t="inlineStr">
        <is>
          <t>283</t>
        </is>
      </c>
      <c r="O284" t="inlineStr"/>
      <c r="P284" t="b">
        <v>0</v>
      </c>
      <c r="Q284" t="b">
        <v>0</v>
      </c>
      <c r="R284" t="n">
        <v>0</v>
      </c>
      <c r="S284" t="inlineStr">
        <is>
          <t>104</t>
        </is>
      </c>
      <c r="T284" t="n">
        <v>65.59999999999999</v>
      </c>
      <c r="U284" t="inlineStr">
        <is>
          <t>701+</t>
        </is>
      </c>
      <c r="V284" t="n">
        <v>2.9</v>
      </c>
      <c r="W284" t="inlineStr">
        <is>
          <t>701+</t>
        </is>
      </c>
      <c r="X284" t="n">
        <v>4.6</v>
      </c>
      <c r="Y284" t="inlineStr">
        <is>
          <t>280</t>
        </is>
      </c>
      <c r="Z284" t="n">
        <v>33.3</v>
      </c>
      <c r="AA284" t="inlineStr">
        <is>
          <t>140</t>
        </is>
      </c>
      <c r="AB284" t="n">
        <v>74.8</v>
      </c>
      <c r="AC284" t="inlineStr">
        <is>
          <t>317</t>
        </is>
      </c>
      <c r="AD284" t="n">
        <v>46.5</v>
      </c>
      <c r="AE284" t="inlineStr">
        <is>
          <t>481</t>
        </is>
      </c>
      <c r="AF284" t="n">
        <v>70.3</v>
      </c>
      <c r="AG284" t="inlineStr">
        <is>
          <t>467</t>
        </is>
      </c>
      <c r="AH284" t="n">
        <v>34.3</v>
      </c>
      <c r="AI284">
        <f>500</f>
        <v/>
      </c>
      <c r="AJ284" t="n">
        <v>23.7</v>
      </c>
      <c r="AK284" t="inlineStr"/>
      <c r="AL284" t="inlineStr"/>
      <c r="AM284" t="inlineStr"/>
      <c r="AN284" t="inlineStr"/>
      <c r="AO284" t="inlineStr"/>
      <c r="AP284" t="inlineStr">
        <is>
          <t>{"Research &amp; Discovery": [{"indicator_id": "76", "indicator_name": "Academic Reputation", "rank": "104", "score": "65.6"}, {"indicator_id": "73", "indicator_name": "Citations per Faculty", "rank": "701+", "score": "2.9"}], "Learning Experience": [{"indicator_id": "36", "indicator_name": "Faculty Student Ratio", "rank": "701+", "score": "4.6"}], "Employability": [{"indicator_id": "77", "indicator_name": "Employer Reputation", "rank": "280", "score": "33.3"}, {"indicator_id": "3819456", "indicator_name": "Employment Outcomes", "rank": "140", "score": "74.8"}], "Global Engagement": [{"indicator_id": "14", "indicator_name": "International Student Ratio", "rank": "317", "score": "46.5"}, {"indicator_id": "15", "indicator_name": "International Research Network", "rank": "481", "score": "70.3"}, {"indicator_id": "18", "indicator_name": "International Faculty Ratio", "rank": "467", "score": "34.3"}], "Sustainability": [{"indicator_id": "3897497", "indicator_name": "Sustainability Score", "rank": "=500", "score": "23.7"}]}</t>
        </is>
      </c>
      <c r="AQ2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85">
      <c r="A285" t="n">
        <v>284</v>
      </c>
      <c r="B285" t="n">
        <v>37.3</v>
      </c>
      <c r="C285" t="inlineStr">
        <is>
          <t>Southern University of Science and Technology (SUSTech)</t>
        </is>
      </c>
      <c r="D285" t="inlineStr">
        <is>
          <t>Shenzhen, China (Mainland)</t>
        </is>
      </c>
      <c r="E285" t="inlineStr">
        <is>
          <t>China (Mainland)</t>
        </is>
      </c>
      <c r="F285" t="inlineStr">
        <is>
          <t>Shenzhen</t>
        </is>
      </c>
      <c r="G285" t="inlineStr">
        <is>
          <t>Asia</t>
        </is>
      </c>
      <c r="H285" t="inlineStr">
        <is>
          <t>https://www.topuniversities.com/sites/default/files/220530064029am250629Screenshot-at-May-30-14-39-50-90x90.jpg</t>
        </is>
      </c>
      <c r="I285" t="inlineStr">
        <is>
          <t>/universities/southern-university-science-technology-sustech</t>
        </is>
      </c>
      <c r="J285" t="inlineStr">
        <is>
          <t>3996665</t>
        </is>
      </c>
      <c r="K285" t="inlineStr">
        <is>
          <t>884447</t>
        </is>
      </c>
      <c r="L285" t="inlineStr">
        <is>
          <t>32793</t>
        </is>
      </c>
      <c r="M285" t="n">
        <v>0</v>
      </c>
      <c r="N285" t="inlineStr">
        <is>
          <t>284</t>
        </is>
      </c>
      <c r="O285" t="inlineStr"/>
      <c r="P285" t="b">
        <v>0</v>
      </c>
      <c r="Q285" t="b">
        <v>0</v>
      </c>
      <c r="R285" t="n">
        <v>0</v>
      </c>
      <c r="S285" t="inlineStr">
        <is>
          <t>601+</t>
        </is>
      </c>
      <c r="T285" t="n">
        <v>9.300000000000001</v>
      </c>
      <c r="U285" t="inlineStr">
        <is>
          <t>29</t>
        </is>
      </c>
      <c r="V285" t="n">
        <v>98.8</v>
      </c>
      <c r="W285" t="inlineStr">
        <is>
          <t>85</t>
        </is>
      </c>
      <c r="X285" t="n">
        <v>89.7</v>
      </c>
      <c r="Y285" t="inlineStr">
        <is>
          <t>601+</t>
        </is>
      </c>
      <c r="Z285" t="n">
        <v>2.5</v>
      </c>
      <c r="AA285" t="inlineStr">
        <is>
          <t>701+</t>
        </is>
      </c>
      <c r="AB285" t="n">
        <v>1.6</v>
      </c>
      <c r="AC285" t="inlineStr">
        <is>
          <t>701+</t>
        </is>
      </c>
      <c r="AD285" t="n">
        <v>1.4</v>
      </c>
      <c r="AE285" t="inlineStr">
        <is>
          <t>701+</t>
        </is>
      </c>
      <c r="AF285" t="n">
        <v>48.3</v>
      </c>
      <c r="AG285" t="inlineStr">
        <is>
          <t>430</t>
        </is>
      </c>
      <c r="AH285" t="n">
        <v>37.5</v>
      </c>
      <c r="AI285">
        <f>432</f>
        <v/>
      </c>
      <c r="AJ285" t="n">
        <v>31.6</v>
      </c>
      <c r="AK285" t="inlineStr"/>
      <c r="AL285" t="inlineStr"/>
      <c r="AM285" t="inlineStr"/>
      <c r="AN285" t="inlineStr"/>
      <c r="AO285" t="inlineStr"/>
      <c r="AP285" t="inlineStr">
        <is>
          <t>{"Research &amp; Discovery": [{"indicator_id": "76", "indicator_name": "Academic Reputation", "rank": "601+", "score": "9.3"}, {"indicator_id": "73", "indicator_name": "Citations per Faculty", "rank": "29", "score": "98.8"}], "Learning Experience": [{"indicator_id": "36", "indicator_name": "Faculty Student Ratio", "rank": "85", "score": "89.7"}], "Employability": [{"indicator_id": "77", "indicator_name": "Employer Reputation", "rank": "601+", "score": "2.5"}, {"indicator_id": "3819456", "indicator_name": "Employment Outcomes", "rank": "701+", "score": "1.6"}], "Global Engagement": [{"indicator_id": "14", "indicator_name": "International Student Ratio", "rank": "701+", "score": "1.4"}, {"indicator_id": "15", "indicator_name": "International Research Network", "rank": "701+", "score": "48.3"}, {"indicator_id": "18", "indicator_name": "International Faculty Ratio", "rank": "430", "score": "37.5"}], "Sustainability": [{"indicator_id": "3897497", "indicator_name": "Sustainability Score", "rank": "=432", "score": "31.6"}]}</t>
        </is>
      </c>
      <c r="AQ2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86">
      <c r="A286" t="n">
        <v>285</v>
      </c>
      <c r="B286" t="n">
        <v>37.2</v>
      </c>
      <c r="C286" t="inlineStr">
        <is>
          <t>Middle East Technical University</t>
        </is>
      </c>
      <c r="D286" t="inlineStr">
        <is>
          <t>Ankara, Türkiye</t>
        </is>
      </c>
      <c r="E286" t="inlineStr">
        <is>
          <t>Türkiye</t>
        </is>
      </c>
      <c r="F286" t="inlineStr">
        <is>
          <t>Ankara</t>
        </is>
      </c>
      <c r="G286" t="inlineStr">
        <is>
          <t>Asia</t>
        </is>
      </c>
      <c r="H286" t="inlineStr">
        <is>
          <t>https://www.topuniversities.com/sites/default/files/middle-east-technical-university_2110_medium.jpg</t>
        </is>
      </c>
      <c r="I286" t="inlineStr">
        <is>
          <t>/universities/middle-east-technical-university</t>
        </is>
      </c>
      <c r="J286" t="inlineStr">
        <is>
          <t>3995919</t>
        </is>
      </c>
      <c r="K286" t="inlineStr">
        <is>
          <t>296110</t>
        </is>
      </c>
      <c r="L286" t="inlineStr">
        <is>
          <t>2110</t>
        </is>
      </c>
      <c r="M286" t="n">
        <v>0</v>
      </c>
      <c r="N286">
        <f>285</f>
        <v/>
      </c>
      <c r="O286" t="inlineStr"/>
      <c r="P286" t="b">
        <v>0</v>
      </c>
      <c r="Q286" t="b">
        <v>0</v>
      </c>
      <c r="R286" t="n">
        <v>0</v>
      </c>
      <c r="S286" t="inlineStr">
        <is>
          <t>286</t>
        </is>
      </c>
      <c r="T286" t="n">
        <v>31.2</v>
      </c>
      <c r="U286" t="inlineStr">
        <is>
          <t>528</t>
        </is>
      </c>
      <c r="V286" t="n">
        <v>22.3</v>
      </c>
      <c r="W286" t="inlineStr">
        <is>
          <t>701+</t>
        </is>
      </c>
      <c r="X286" t="n">
        <v>9</v>
      </c>
      <c r="Y286" t="inlineStr">
        <is>
          <t>101</t>
        </is>
      </c>
      <c r="Z286" t="n">
        <v>70.2</v>
      </c>
      <c r="AA286" t="inlineStr">
        <is>
          <t>130</t>
        </is>
      </c>
      <c r="AB286" t="n">
        <v>77.5</v>
      </c>
      <c r="AC286" t="inlineStr">
        <is>
          <t>576</t>
        </is>
      </c>
      <c r="AD286" t="n">
        <v>18.3</v>
      </c>
      <c r="AE286" t="inlineStr">
        <is>
          <t>412</t>
        </is>
      </c>
      <c r="AF286" t="n">
        <v>74.7</v>
      </c>
      <c r="AG286" t="inlineStr">
        <is>
          <t>701+</t>
        </is>
      </c>
      <c r="AH286" t="n">
        <v>12</v>
      </c>
      <c r="AI286">
        <f>223</f>
        <v/>
      </c>
      <c r="AJ286" t="n">
        <v>69.5</v>
      </c>
      <c r="AK286" t="inlineStr"/>
      <c r="AL286" t="inlineStr"/>
      <c r="AM286" t="inlineStr"/>
      <c r="AN286" t="inlineStr"/>
      <c r="AO286" t="inlineStr"/>
      <c r="AP286" t="inlineStr">
        <is>
          <t>{"Research &amp; Discovery": [{"indicator_id": "76", "indicator_name": "Academic Reputation", "rank": "286", "score": "31.2"}, {"indicator_id": "73", "indicator_name": "Citations per Faculty", "rank": "528", "score": "22.3"}], "Learning Experience": [{"indicator_id": "36", "indicator_name": "Faculty Student Ratio", "rank": "701+", "score": "9"}], "Employability": [{"indicator_id": "77", "indicator_name": "Employer Reputation", "rank": "101", "score": "70.2"}, {"indicator_id": "3819456", "indicator_name": "Employment Outcomes", "rank": "130", "score": "77.5"}], "Global Engagement": [{"indicator_id": "14", "indicator_name": "International Student Ratio", "rank": "576", "score": "18.3"}, {"indicator_id": "15", "indicator_name": "International Research Network", "rank": "412", "score": "74.7"}, {"indicator_id": "18", "indicator_name": "International Faculty Ratio", "rank": "701+", "score": "12"}], "Sustainability": [{"indicator_id": "3897497", "indicator_name": "Sustainability Score", "rank": "=223", "score": "69.5"}]}</t>
        </is>
      </c>
      <c r="AQ2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87">
      <c r="A287" t="n">
        <v>286</v>
      </c>
      <c r="B287" t="n">
        <v>37.2</v>
      </c>
      <c r="C287" t="inlineStr">
        <is>
          <t>Universidad Carlos III de Madrid (UC3M)</t>
        </is>
      </c>
      <c r="D287" t="inlineStr">
        <is>
          <t>Madrid, Spain</t>
        </is>
      </c>
      <c r="E287" t="inlineStr">
        <is>
          <t>Spain</t>
        </is>
      </c>
      <c r="F287" t="inlineStr">
        <is>
          <t>Madrid</t>
        </is>
      </c>
      <c r="G287" t="inlineStr">
        <is>
          <t>Europe</t>
        </is>
      </c>
      <c r="H287" t="inlineStr">
        <is>
          <t>https://www.topuniversities.com/sites/default/files/universidad-carlos-iii-de-madrid-uc3m_1509_medium.jpg</t>
        </is>
      </c>
      <c r="I287" t="inlineStr">
        <is>
          <t>/universities/universidad-carlos-iii-de-madrid-uc3m</t>
        </is>
      </c>
      <c r="J287" t="inlineStr">
        <is>
          <t>3995893</t>
        </is>
      </c>
      <c r="K287" t="inlineStr">
        <is>
          <t>296463</t>
        </is>
      </c>
      <c r="L287" t="inlineStr">
        <is>
          <t>1509</t>
        </is>
      </c>
      <c r="M287" t="n">
        <v>1</v>
      </c>
      <c r="N287">
        <f>285</f>
        <v/>
      </c>
      <c r="O287" t="inlineStr"/>
      <c r="P287" t="b">
        <v>0</v>
      </c>
      <c r="Q287" t="b">
        <v>0</v>
      </c>
      <c r="R287" t="n">
        <v>0</v>
      </c>
      <c r="S287" t="inlineStr">
        <is>
          <t>260</t>
        </is>
      </c>
      <c r="T287" t="n">
        <v>33.5</v>
      </c>
      <c r="U287" t="inlineStr">
        <is>
          <t>701+</t>
        </is>
      </c>
      <c r="V287" t="n">
        <v>4.1</v>
      </c>
      <c r="W287" t="inlineStr">
        <is>
          <t>316</t>
        </is>
      </c>
      <c r="X287" t="n">
        <v>49.5</v>
      </c>
      <c r="Y287" t="inlineStr">
        <is>
          <t>147</t>
        </is>
      </c>
      <c r="Z287" t="n">
        <v>56.3</v>
      </c>
      <c r="AA287" t="inlineStr">
        <is>
          <t>551</t>
        </is>
      </c>
      <c r="AB287" t="n">
        <v>20.7</v>
      </c>
      <c r="AC287" t="inlineStr">
        <is>
          <t>279</t>
        </is>
      </c>
      <c r="AD287" t="n">
        <v>52.3</v>
      </c>
      <c r="AE287" t="inlineStr">
        <is>
          <t>534</t>
        </is>
      </c>
      <c r="AF287" t="n">
        <v>66.3</v>
      </c>
      <c r="AG287" t="inlineStr">
        <is>
          <t>302</t>
        </is>
      </c>
      <c r="AH287" t="n">
        <v>64.8</v>
      </c>
      <c r="AI287" t="inlineStr">
        <is>
          <t>227</t>
        </is>
      </c>
      <c r="AJ287" t="n">
        <v>68.3</v>
      </c>
      <c r="AK287" t="inlineStr"/>
      <c r="AL287" t="inlineStr"/>
      <c r="AM287" t="inlineStr"/>
      <c r="AN287" t="inlineStr"/>
      <c r="AO287" t="inlineStr"/>
      <c r="AP287" t="inlineStr">
        <is>
          <t>{"Research &amp; Discovery": [{"indicator_id": "76", "indicator_name": "Academic Reputation", "rank": "260", "score": "33.5"}, {"indicator_id": "73", "indicator_name": "Citations per Faculty", "rank": "701+", "score": "4.1"}], "Learning Experience": [{"indicator_id": "36", "indicator_name": "Faculty Student Ratio", "rank": "316", "score": "49.5"}], "Employability": [{"indicator_id": "77", "indicator_name": "Employer Reputation", "rank": "147", "score": "56.3"}, {"indicator_id": "3819456", "indicator_name": "Employment Outcomes", "rank": "551", "score": "20.7"}], "Global Engagement": [{"indicator_id": "14", "indicator_name": "International Student Ratio", "rank": "279", "score": "52.3"}, {"indicator_id": "15", "indicator_name": "International Research Network", "rank": "534", "score": "66.3"}, {"indicator_id": "18", "indicator_name": "International Faculty Ratio", "rank": "302", "score": "64.8"}], "Sustainability": [{"indicator_id": "3897497", "indicator_name": "Sustainability Score", "rank": "227", "score": "68.3"}]}</t>
        </is>
      </c>
      <c r="AQ2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88">
      <c r="A288" t="n">
        <v>287</v>
      </c>
      <c r="B288" t="n">
        <v>37.2</v>
      </c>
      <c r="C288" t="inlineStr">
        <is>
          <t>University of Cologne</t>
        </is>
      </c>
      <c r="D288" t="inlineStr">
        <is>
          <t>Cologne, Germany</t>
        </is>
      </c>
      <c r="E288" t="inlineStr">
        <is>
          <t>Germany</t>
        </is>
      </c>
      <c r="F288" t="inlineStr">
        <is>
          <t>Cologne</t>
        </is>
      </c>
      <c r="G288" t="inlineStr">
        <is>
          <t>Europe</t>
        </is>
      </c>
      <c r="H288" t="inlineStr">
        <is>
          <t>https://www.topuniversities.com/sites/default/files/university-of-cologne_592560cf2aeae70239af4bc6_medium.jpg</t>
        </is>
      </c>
      <c r="I288" t="inlineStr">
        <is>
          <t>/universities/university-cologne</t>
        </is>
      </c>
      <c r="J288" t="inlineStr">
        <is>
          <t>3995883</t>
        </is>
      </c>
      <c r="K288" t="inlineStr">
        <is>
          <t>294130</t>
        </is>
      </c>
      <c r="L288" t="inlineStr">
        <is>
          <t>322</t>
        </is>
      </c>
      <c r="M288" t="n">
        <v>0</v>
      </c>
      <c r="N288">
        <f>285</f>
        <v/>
      </c>
      <c r="O288" t="inlineStr"/>
      <c r="P288" t="b">
        <v>0</v>
      </c>
      <c r="Q288" t="b">
        <v>0</v>
      </c>
      <c r="R288" t="n">
        <v>0</v>
      </c>
      <c r="S288" t="inlineStr">
        <is>
          <t>250</t>
        </is>
      </c>
      <c r="T288" t="n">
        <v>35.2</v>
      </c>
      <c r="U288" t="inlineStr">
        <is>
          <t>440</t>
        </is>
      </c>
      <c r="V288" t="n">
        <v>29.3</v>
      </c>
      <c r="W288" t="inlineStr">
        <is>
          <t>701+</t>
        </is>
      </c>
      <c r="X288" t="n">
        <v>15.7</v>
      </c>
      <c r="Y288" t="inlineStr">
        <is>
          <t>310</t>
        </is>
      </c>
      <c r="Z288" t="n">
        <v>30.4</v>
      </c>
      <c r="AA288" t="inlineStr">
        <is>
          <t>212</t>
        </is>
      </c>
      <c r="AB288" t="n">
        <v>56.8</v>
      </c>
      <c r="AC288" t="inlineStr">
        <is>
          <t>429</t>
        </is>
      </c>
      <c r="AD288" t="n">
        <v>30.1</v>
      </c>
      <c r="AE288" t="inlineStr">
        <is>
          <t>158</t>
        </is>
      </c>
      <c r="AF288" t="n">
        <v>90.8</v>
      </c>
      <c r="AG288" t="inlineStr">
        <is>
          <t>444</t>
        </is>
      </c>
      <c r="AH288" t="n">
        <v>35.9</v>
      </c>
      <c r="AI288">
        <f>78</f>
        <v/>
      </c>
      <c r="AJ288" t="n">
        <v>91.90000000000001</v>
      </c>
      <c r="AK288" t="inlineStr"/>
      <c r="AL288" t="inlineStr"/>
      <c r="AM288" t="inlineStr"/>
      <c r="AN288" t="inlineStr"/>
      <c r="AO288" t="inlineStr"/>
      <c r="AP288" t="inlineStr">
        <is>
          <t>{"Research &amp; Discovery": [{"indicator_id": "76", "indicator_name": "Academic Reputation", "rank": "250", "score": "35.2"}, {"indicator_id": "73", "indicator_name": "Citations per Faculty", "rank": "440", "score": "29.3"}], "Learning Experience": [{"indicator_id": "36", "indicator_name": "Faculty Student Ratio", "rank": "701+", "score": "15.7"}], "Employability": [{"indicator_id": "77", "indicator_name": "Employer Reputation", "rank": "310", "score": "30.4"}, {"indicator_id": "3819456", "indicator_name": "Employment Outcomes", "rank": "212", "score": "56.8"}], "Global Engagement": [{"indicator_id": "14", "indicator_name": "International Student Ratio", "rank": "429", "score": "30.1"}, {"indicator_id": "15", "indicator_name": "International Research Network", "rank": "158", "score": "90.8"}, {"indicator_id": "18", "indicator_name": "International Faculty Ratio", "rank": "444", "score": "35.9"}], "Sustainability": [{"indicator_id": "3897497", "indicator_name": "Sustainability Score", "rank": "=78", "score": "91.9"}]}</t>
        </is>
      </c>
      <c r="AQ2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89">
      <c r="A289" t="n">
        <v>288</v>
      </c>
      <c r="B289" t="n">
        <v>37.2</v>
      </c>
      <c r="C289" t="inlineStr">
        <is>
          <t>University of Leicester</t>
        </is>
      </c>
      <c r="D289" t="inlineStr">
        <is>
          <t>Leicester, United Kingdom</t>
        </is>
      </c>
      <c r="E289" t="inlineStr">
        <is>
          <t>United Kingdom</t>
        </is>
      </c>
      <c r="F289" t="inlineStr">
        <is>
          <t>Leicester</t>
        </is>
      </c>
      <c r="G289" t="inlineStr">
        <is>
          <t>Europe</t>
        </is>
      </c>
      <c r="H289" t="inlineStr">
        <is>
          <t>https://www.topuniversities.com/sites/default/files/university-of-leicester_339_medium.jpg</t>
        </is>
      </c>
      <c r="I289" t="inlineStr">
        <is>
          <t>/universities/university-leicester</t>
        </is>
      </c>
      <c r="J289" t="inlineStr">
        <is>
          <t>3996086</t>
        </is>
      </c>
      <c r="K289" t="inlineStr">
        <is>
          <t>294075</t>
        </is>
      </c>
      <c r="L289" t="inlineStr">
        <is>
          <t>339</t>
        </is>
      </c>
      <c r="M289" t="n">
        <v>0</v>
      </c>
      <c r="N289">
        <f>285</f>
        <v/>
      </c>
      <c r="O289" t="inlineStr"/>
      <c r="P289" t="b">
        <v>0</v>
      </c>
      <c r="Q289" t="b">
        <v>0</v>
      </c>
      <c r="R289" t="n">
        <v>0</v>
      </c>
      <c r="S289" t="inlineStr">
        <is>
          <t>453</t>
        </is>
      </c>
      <c r="T289" t="n">
        <v>19.8</v>
      </c>
      <c r="U289" t="inlineStr">
        <is>
          <t>316</t>
        </is>
      </c>
      <c r="V289" t="n">
        <v>43.4</v>
      </c>
      <c r="W289" t="inlineStr">
        <is>
          <t>511</t>
        </is>
      </c>
      <c r="X289" t="n">
        <v>30.8</v>
      </c>
      <c r="Y289" t="inlineStr">
        <is>
          <t>594</t>
        </is>
      </c>
      <c r="Z289" t="n">
        <v>13.7</v>
      </c>
      <c r="AA289" t="inlineStr">
        <is>
          <t>504</t>
        </is>
      </c>
      <c r="AB289" t="n">
        <v>22.7</v>
      </c>
      <c r="AC289" t="inlineStr">
        <is>
          <t>95</t>
        </is>
      </c>
      <c r="AD289" t="n">
        <v>95.3</v>
      </c>
      <c r="AE289" t="inlineStr">
        <is>
          <t>187</t>
        </is>
      </c>
      <c r="AF289" t="n">
        <v>88.8</v>
      </c>
      <c r="AG289" t="inlineStr">
        <is>
          <t>238</t>
        </is>
      </c>
      <c r="AH289" t="n">
        <v>80</v>
      </c>
      <c r="AI289">
        <f>186</f>
        <v/>
      </c>
      <c r="AJ289" t="n">
        <v>75</v>
      </c>
      <c r="AK289" t="inlineStr"/>
      <c r="AL289" t="inlineStr"/>
      <c r="AM289" t="inlineStr"/>
      <c r="AN289" t="inlineStr"/>
      <c r="AO289" t="inlineStr"/>
      <c r="AP289" t="inlineStr">
        <is>
          <t>{"Research &amp; Discovery": [{"indicator_id": "76", "indicator_name": "Academic Reputation", "rank": "453", "score": "19.8"}, {"indicator_id": "73", "indicator_name": "Citations per Faculty", "rank": "316", "score": "43.4"}], "Learning Experience": [{"indicator_id": "36", "indicator_name": "Faculty Student Ratio", "rank": "511", "score": "30.8"}], "Employability": [{"indicator_id": "77", "indicator_name": "Employer Reputation", "rank": "594", "score": "13.7"}, {"indicator_id": "3819456", "indicator_name": "Employment Outcomes", "rank": "504", "score": "22.7"}], "Global Engagement": [{"indicator_id": "14", "indicator_name": "International Student Ratio", "rank": "95", "score": "95.3"}, {"indicator_id": "15", "indicator_name": "International Research Network", "rank": "187", "score": "88.8"}, {"indicator_id": "18", "indicator_name": "International Faculty Ratio", "rank": "238", "score": "80"}], "Sustainability": [{"indicator_id": "3897497", "indicator_name": "Sustainability Score", "rank": "=186", "score": "75"}]}</t>
        </is>
      </c>
      <c r="AQ2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90">
      <c r="A290" t="n">
        <v>289</v>
      </c>
      <c r="B290" t="n">
        <v>37.2</v>
      </c>
      <c r="C290" t="inlineStr">
        <is>
          <t>University of Milan</t>
        </is>
      </c>
      <c r="D290" t="inlineStr">
        <is>
          <t>Milan, Italy</t>
        </is>
      </c>
      <c r="E290" t="inlineStr">
        <is>
          <t>Italy</t>
        </is>
      </c>
      <c r="F290" t="inlineStr">
        <is>
          <t>Milan</t>
        </is>
      </c>
      <c r="G290" t="inlineStr">
        <is>
          <t>Europe</t>
        </is>
      </c>
      <c r="H290" t="inlineStr">
        <is>
          <t>https://www.topuniversities.com/sites/default/files/230331095733am940735university-of-milan-1873-large-90x90.jpg</t>
        </is>
      </c>
      <c r="I290" t="inlineStr">
        <is>
          <t>/universities/university-milan</t>
        </is>
      </c>
      <c r="J290" t="inlineStr">
        <is>
          <t>3995785</t>
        </is>
      </c>
      <c r="K290" t="inlineStr">
        <is>
          <t>294778</t>
        </is>
      </c>
      <c r="L290" t="inlineStr">
        <is>
          <t>1873</t>
        </is>
      </c>
      <c r="M290" t="n">
        <v>1</v>
      </c>
      <c r="N290">
        <f>285</f>
        <v/>
      </c>
      <c r="O290" t="inlineStr"/>
      <c r="P290" t="b">
        <v>0</v>
      </c>
      <c r="Q290" t="b">
        <v>0</v>
      </c>
      <c r="R290" t="n">
        <v>0</v>
      </c>
      <c r="S290" t="inlineStr">
        <is>
          <t>152</t>
        </is>
      </c>
      <c r="T290" t="n">
        <v>52.8</v>
      </c>
      <c r="U290" t="inlineStr">
        <is>
          <t>356</t>
        </is>
      </c>
      <c r="V290" t="n">
        <v>39.6</v>
      </c>
      <c r="W290" t="inlineStr">
        <is>
          <t>701+</t>
        </is>
      </c>
      <c r="X290" t="n">
        <v>6.4</v>
      </c>
      <c r="Y290" t="inlineStr">
        <is>
          <t>505</t>
        </is>
      </c>
      <c r="Z290" t="n">
        <v>17</v>
      </c>
      <c r="AA290" t="inlineStr">
        <is>
          <t>290</t>
        </is>
      </c>
      <c r="AB290" t="n">
        <v>44.1</v>
      </c>
      <c r="AC290" t="inlineStr">
        <is>
          <t>701+</t>
        </is>
      </c>
      <c r="AD290" t="n">
        <v>6.8</v>
      </c>
      <c r="AE290" t="inlineStr">
        <is>
          <t>239</t>
        </is>
      </c>
      <c r="AF290" t="n">
        <v>85.5</v>
      </c>
      <c r="AG290" t="inlineStr">
        <is>
          <t>701+</t>
        </is>
      </c>
      <c r="AH290" t="n">
        <v>6.5</v>
      </c>
      <c r="AI290">
        <f>190</f>
        <v/>
      </c>
      <c r="AJ290" t="n">
        <v>74.8</v>
      </c>
      <c r="AK290" t="inlineStr"/>
      <c r="AL290" t="inlineStr"/>
      <c r="AM290" t="inlineStr"/>
      <c r="AN290" t="inlineStr"/>
      <c r="AO290" t="inlineStr"/>
      <c r="AP290" t="inlineStr">
        <is>
          <t>{"Research &amp; Discovery": [{"indicator_id": "76", "indicator_name": "Academic Reputation", "rank": "152", "score": "52.8"}, {"indicator_id": "73", "indicator_name": "Citations per Faculty", "rank": "356", "score": "39.6"}], "Learning Experience": [{"indicator_id": "36", "indicator_name": "Faculty Student Ratio", "rank": "701+", "score": "6.4"}], "Employability": [{"indicator_id": "77", "indicator_name": "Employer Reputation", "rank": "505", "score": "17"}, {"indicator_id": "3819456", "indicator_name": "Employment Outcomes", "rank": "290", "score": "44.1"}], "Global Engagement": [{"indicator_id": "14", "indicator_name": "International Student Ratio", "rank": "701+", "score": "6.8"}, {"indicator_id": "15", "indicator_name": "International Research Network", "rank": "239", "score": "85.5"}, {"indicator_id": "18", "indicator_name": "International Faculty Ratio", "rank": "701+", "score": "6.5"}], "Sustainability": [{"indicator_id": "3897497", "indicator_name": "Sustainability Score", "rank": "=190", "score": "74.8"}]}</t>
        </is>
      </c>
      <c r="AQ2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91">
      <c r="A291" t="n">
        <v>290</v>
      </c>
      <c r="B291" t="n">
        <v>37.2</v>
      </c>
      <c r="C291" t="inlineStr">
        <is>
          <t>University of Surrey</t>
        </is>
      </c>
      <c r="D291" t="inlineStr">
        <is>
          <t>Guildford, United Kingdom</t>
        </is>
      </c>
      <c r="E291" t="inlineStr">
        <is>
          <t>United Kingdom</t>
        </is>
      </c>
      <c r="F291" t="inlineStr">
        <is>
          <t>Guildford</t>
        </is>
      </c>
      <c r="G291" t="inlineStr">
        <is>
          <t>Europe</t>
        </is>
      </c>
      <c r="H291" t="inlineStr">
        <is>
          <t>https://www.topuniversities.com/sites/default/files/230822021755pm944389Surrey-Logo-200x200px-90x90.jpg</t>
        </is>
      </c>
      <c r="I291" t="inlineStr">
        <is>
          <t>/universities/university-surrey</t>
        </is>
      </c>
      <c r="J291" t="inlineStr">
        <is>
          <t>3996087</t>
        </is>
      </c>
      <c r="K291" t="inlineStr">
        <is>
          <t>297275</t>
        </is>
      </c>
      <c r="L291" t="inlineStr">
        <is>
          <t>584</t>
        </is>
      </c>
      <c r="M291" t="n">
        <v>0</v>
      </c>
      <c r="N291">
        <f>285</f>
        <v/>
      </c>
      <c r="O291" t="inlineStr"/>
      <c r="P291" t="b">
        <v>0</v>
      </c>
      <c r="Q291" t="b">
        <v>0</v>
      </c>
      <c r="R291" t="n">
        <v>0</v>
      </c>
      <c r="S291" t="inlineStr">
        <is>
          <t>454</t>
        </is>
      </c>
      <c r="T291" t="n">
        <v>19.7</v>
      </c>
      <c r="U291" t="inlineStr">
        <is>
          <t>227</t>
        </is>
      </c>
      <c r="V291" t="n">
        <v>55.2</v>
      </c>
      <c r="W291" t="inlineStr">
        <is>
          <t>625</t>
        </is>
      </c>
      <c r="X291" t="n">
        <v>22.8</v>
      </c>
      <c r="Y291" t="inlineStr">
        <is>
          <t>490</t>
        </is>
      </c>
      <c r="Z291" t="n">
        <v>17.9</v>
      </c>
      <c r="AA291" t="inlineStr">
        <is>
          <t>557</t>
        </is>
      </c>
      <c r="AB291" t="n">
        <v>20.4</v>
      </c>
      <c r="AC291" t="inlineStr">
        <is>
          <t>139</t>
        </is>
      </c>
      <c r="AD291" t="n">
        <v>87.09999999999999</v>
      </c>
      <c r="AE291" t="inlineStr">
        <is>
          <t>226</t>
        </is>
      </c>
      <c r="AF291" t="n">
        <v>86.40000000000001</v>
      </c>
      <c r="AG291" t="inlineStr">
        <is>
          <t>129</t>
        </is>
      </c>
      <c r="AH291" t="n">
        <v>97.09999999999999</v>
      </c>
      <c r="AI291">
        <f>456</f>
        <v/>
      </c>
      <c r="AJ291" t="n">
        <v>28.4</v>
      </c>
      <c r="AK291" t="inlineStr"/>
      <c r="AL291" t="inlineStr"/>
      <c r="AM291" t="inlineStr"/>
      <c r="AN291" t="inlineStr"/>
      <c r="AO291" t="inlineStr"/>
      <c r="AP291" t="inlineStr">
        <is>
          <t>{"Research &amp; Discovery": [{"indicator_id": "76", "indicator_name": "Academic Reputation", "rank": "454", "score": "19.7"}, {"indicator_id": "73", "indicator_name": "Citations per Faculty", "rank": "227", "score": "55.2"}], "Learning Experience": [{"indicator_id": "36", "indicator_name": "Faculty Student Ratio", "rank": "625", "score": "22.8"}], "Employability": [{"indicator_id": "77", "indicator_name": "Employer Reputation", "rank": "490", "score": "17.9"}, {"indicator_id": "3819456", "indicator_name": "Employment Outcomes", "rank": "557", "score": "20.4"}], "Global Engagement": [{"indicator_id": "14", "indicator_name": "International Student Ratio", "rank": "139", "score": "87.1"}, {"indicator_id": "15", "indicator_name": "International Research Network", "rank": "226", "score": "86.4"}, {"indicator_id": "18", "indicator_name": "International Faculty Ratio", "rank": "129", "score": "97.1"}], "Sustainability": [{"indicator_id": "3897497", "indicator_name": "Sustainability Score", "rank": "=456", "score": "28.4"}]}</t>
        </is>
      </c>
      <c r="AQ2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92">
      <c r="A292" t="n">
        <v>291</v>
      </c>
      <c r="B292" t="n">
        <v>37.1</v>
      </c>
      <c r="C292" t="inlineStr">
        <is>
          <t>Swinburne University of Technology</t>
        </is>
      </c>
      <c r="D292" t="inlineStr">
        <is>
          <t>Melbourne, Australia</t>
        </is>
      </c>
      <c r="E292" t="inlineStr">
        <is>
          <t>Australia</t>
        </is>
      </c>
      <c r="F292" t="inlineStr">
        <is>
          <t>Melbourne</t>
        </is>
      </c>
      <c r="G292" t="inlineStr">
        <is>
          <t>Oceania</t>
        </is>
      </c>
      <c r="H292" t="inlineStr">
        <is>
          <t>https://www.topuniversities.com/sites/default/files/swinburne-university-of-technology_759_medium.jpg</t>
        </is>
      </c>
      <c r="I292" t="inlineStr">
        <is>
          <t>/universities/swinburne-university-technology</t>
        </is>
      </c>
      <c r="J292" t="inlineStr">
        <is>
          <t>3996680</t>
        </is>
      </c>
      <c r="K292" t="inlineStr">
        <is>
          <t>297071</t>
        </is>
      </c>
      <c r="L292" t="inlineStr">
        <is>
          <t>759</t>
        </is>
      </c>
      <c r="M292" t="n">
        <v>0</v>
      </c>
      <c r="N292">
        <f>291</f>
        <v/>
      </c>
      <c r="O292" t="inlineStr"/>
      <c r="P292" t="b">
        <v>0</v>
      </c>
      <c r="Q292" t="b">
        <v>0</v>
      </c>
      <c r="R292" t="n">
        <v>0</v>
      </c>
      <c r="S292" t="inlineStr">
        <is>
          <t>601+</t>
        </is>
      </c>
      <c r="T292" t="n">
        <v>13.9</v>
      </c>
      <c r="U292" t="inlineStr">
        <is>
          <t>88</t>
        </is>
      </c>
      <c r="V292" t="n">
        <v>86.5</v>
      </c>
      <c r="W292" t="inlineStr">
        <is>
          <t>701+</t>
        </is>
      </c>
      <c r="X292" t="n">
        <v>12.4</v>
      </c>
      <c r="Y292" t="inlineStr">
        <is>
          <t>601+</t>
        </is>
      </c>
      <c r="Z292" t="n">
        <v>11.4</v>
      </c>
      <c r="AA292" t="inlineStr">
        <is>
          <t>696</t>
        </is>
      </c>
      <c r="AB292" t="n">
        <v>13.9</v>
      </c>
      <c r="AC292" t="inlineStr">
        <is>
          <t>183</t>
        </is>
      </c>
      <c r="AD292" t="n">
        <v>77.3</v>
      </c>
      <c r="AE292" t="inlineStr">
        <is>
          <t>538</t>
        </is>
      </c>
      <c r="AF292" t="n">
        <v>66.09999999999999</v>
      </c>
      <c r="AG292" t="inlineStr">
        <is>
          <t>150</t>
        </is>
      </c>
      <c r="AH292" t="n">
        <v>94.90000000000001</v>
      </c>
      <c r="AI292">
        <f>585</f>
        <v/>
      </c>
      <c r="AJ292" t="n">
        <v>15.4</v>
      </c>
      <c r="AK292" t="inlineStr"/>
      <c r="AL292" t="inlineStr"/>
      <c r="AM292" t="inlineStr"/>
      <c r="AN292" t="inlineStr"/>
      <c r="AO292" t="inlineStr"/>
      <c r="AP292" t="inlineStr">
        <is>
          <t>{"Research &amp; Discovery": [{"indicator_id": "76", "indicator_name": "Academic Reputation", "rank": "601+", "score": "13.9"}, {"indicator_id": "73", "indicator_name": "Citations per Faculty", "rank": "88", "score": "86.5"}], "Learning Experience": [{"indicator_id": "36", "indicator_name": "Faculty Student Ratio", "rank": "701+", "score": "12.4"}], "Employability": [{"indicator_id": "77", "indicator_name": "Employer Reputation", "rank": "601+", "score": "11.4"}, {"indicator_id": "3819456", "indicator_name": "Employment Outcomes", "rank": "696", "score": "13.9"}], "Global Engagement": [{"indicator_id": "14", "indicator_name": "International Student Ratio", "rank": "183", "score": "77.3"}, {"indicator_id": "15", "indicator_name": "International Research Network", "rank": "538", "score": "66.1"}, {"indicator_id": "18", "indicator_name": "International Faculty Ratio", "rank": "150", "score": "94.9"}], "Sustainability": [{"indicator_id": "3897497", "indicator_name": "Sustainability Score", "rank": "=585", "score": "15.4"}]}</t>
        </is>
      </c>
      <c r="AQ2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93">
      <c r="A293" t="n">
        <v>292</v>
      </c>
      <c r="B293" t="n">
        <v>37.1</v>
      </c>
      <c r="C293" t="inlineStr">
        <is>
          <t>University of Bergen</t>
        </is>
      </c>
      <c r="D293" t="inlineStr">
        <is>
          <t>Bergen, Norway</t>
        </is>
      </c>
      <c r="E293" t="inlineStr">
        <is>
          <t>Norway</t>
        </is>
      </c>
      <c r="F293" t="inlineStr">
        <is>
          <t>Bergen</t>
        </is>
      </c>
      <c r="G293" t="inlineStr">
        <is>
          <t>Europe</t>
        </is>
      </c>
      <c r="H293" t="inlineStr">
        <is>
          <t>https://www.topuniversities.com/sites/default/files/university-of-bergen_53_medium.jpg</t>
        </is>
      </c>
      <c r="I293" t="inlineStr">
        <is>
          <t>/universities/university-bergen</t>
        </is>
      </c>
      <c r="J293" t="inlineStr">
        <is>
          <t>3995913</t>
        </is>
      </c>
      <c r="K293" t="inlineStr">
        <is>
          <t>294603</t>
        </is>
      </c>
      <c r="L293" t="inlineStr">
        <is>
          <t>53</t>
        </is>
      </c>
      <c r="M293" t="n">
        <v>0</v>
      </c>
      <c r="N293">
        <f>291</f>
        <v/>
      </c>
      <c r="O293" t="inlineStr"/>
      <c r="P293" t="b">
        <v>0</v>
      </c>
      <c r="Q293" t="b">
        <v>0</v>
      </c>
      <c r="R293" t="n">
        <v>0</v>
      </c>
      <c r="S293" t="inlineStr">
        <is>
          <t>280</t>
        </is>
      </c>
      <c r="T293" t="n">
        <v>31.6</v>
      </c>
      <c r="U293" t="inlineStr">
        <is>
          <t>460</t>
        </is>
      </c>
      <c r="V293" t="n">
        <v>28.3</v>
      </c>
      <c r="W293" t="inlineStr">
        <is>
          <t>205</t>
        </is>
      </c>
      <c r="X293" t="n">
        <v>64.90000000000001</v>
      </c>
      <c r="Y293" t="inlineStr">
        <is>
          <t>601+</t>
        </is>
      </c>
      <c r="Z293" t="n">
        <v>8.300000000000001</v>
      </c>
      <c r="AA293" t="inlineStr">
        <is>
          <t>184</t>
        </is>
      </c>
      <c r="AB293" t="n">
        <v>63.9</v>
      </c>
      <c r="AC293" t="inlineStr">
        <is>
          <t>589</t>
        </is>
      </c>
      <c r="AD293" t="n">
        <v>16.9</v>
      </c>
      <c r="AE293" t="inlineStr">
        <is>
          <t>160</t>
        </is>
      </c>
      <c r="AF293" t="n">
        <v>90.7</v>
      </c>
      <c r="AG293" t="inlineStr">
        <is>
          <t>167</t>
        </is>
      </c>
      <c r="AH293" t="n">
        <v>93.3</v>
      </c>
      <c r="AI293">
        <f>416</f>
        <v/>
      </c>
      <c r="AJ293" t="n">
        <v>33.6</v>
      </c>
      <c r="AK293" t="inlineStr"/>
      <c r="AL293" t="inlineStr"/>
      <c r="AM293" t="inlineStr"/>
      <c r="AN293" t="inlineStr"/>
      <c r="AO293" t="inlineStr"/>
      <c r="AP293" t="inlineStr">
        <is>
          <t>{"Research &amp; Discovery": [{"indicator_id": "76", "indicator_name": "Academic Reputation", "rank": "280", "score": "31.6"}, {"indicator_id": "73", "indicator_name": "Citations per Faculty", "rank": "460", "score": "28.3"}], "Learning Experience": [{"indicator_id": "36", "indicator_name": "Faculty Student Ratio", "rank": "205", "score": "64.9"}], "Employability": [{"indicator_id": "77", "indicator_name": "Employer Reputation", "rank": "601+", "score": "8.3"}, {"indicator_id": "3819456", "indicator_name": "Employment Outcomes", "rank": "184", "score": "63.9"}], "Global Engagement": [{"indicator_id": "14", "indicator_name": "International Student Ratio", "rank": "589", "score": "16.9"}, {"indicator_id": "15", "indicator_name": "International Research Network", "rank": "160", "score": "90.7"}, {"indicator_id": "18", "indicator_name": "International Faculty Ratio", "rank": "167", "score": "93.3"}], "Sustainability": [{"indicator_id": "3897497", "indicator_name": "Sustainability Score", "rank": "=416", "score": "33.6"}]}</t>
        </is>
      </c>
      <c r="AQ2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94">
      <c r="A294" t="n">
        <v>293</v>
      </c>
      <c r="B294" t="n">
        <v>37</v>
      </c>
      <c r="C294" t="inlineStr">
        <is>
          <t>The University of Arizona</t>
        </is>
      </c>
      <c r="D294" t="inlineStr">
        <is>
          <t>Tucson, United States</t>
        </is>
      </c>
      <c r="E294" t="inlineStr">
        <is>
          <t>United States</t>
        </is>
      </c>
      <c r="F294" t="inlineStr">
        <is>
          <t>Tucson</t>
        </is>
      </c>
      <c r="G294" t="inlineStr">
        <is>
          <t>North America</t>
        </is>
      </c>
      <c r="H294" t="inlineStr">
        <is>
          <t>https://www.topuniversities.com/sites/default/files/the-university-of-arizona_26_medium.jpg</t>
        </is>
      </c>
      <c r="I294" t="inlineStr">
        <is>
          <t>/universities/university-arizona</t>
        </is>
      </c>
      <c r="J294" t="inlineStr">
        <is>
          <t>3995864</t>
        </is>
      </c>
      <c r="K294" t="inlineStr">
        <is>
          <t>294630</t>
        </is>
      </c>
      <c r="L294" t="inlineStr">
        <is>
          <t>26</t>
        </is>
      </c>
      <c r="M294" t="n">
        <v>0</v>
      </c>
      <c r="N294">
        <f>293</f>
        <v/>
      </c>
      <c r="O294" t="inlineStr"/>
      <c r="P294" t="b">
        <v>0</v>
      </c>
      <c r="Q294" t="b">
        <v>0</v>
      </c>
      <c r="R294" t="n">
        <v>0</v>
      </c>
      <c r="S294" t="inlineStr">
        <is>
          <t>231</t>
        </is>
      </c>
      <c r="T294" t="n">
        <v>37.3</v>
      </c>
      <c r="U294" t="inlineStr">
        <is>
          <t>360</t>
        </is>
      </c>
      <c r="V294" t="n">
        <v>38.8</v>
      </c>
      <c r="W294" t="inlineStr">
        <is>
          <t>349</t>
        </is>
      </c>
      <c r="X294" t="n">
        <v>44.4</v>
      </c>
      <c r="Y294" t="inlineStr">
        <is>
          <t>420</t>
        </is>
      </c>
      <c r="Z294" t="n">
        <v>22.2</v>
      </c>
      <c r="AA294" t="inlineStr">
        <is>
          <t>344</t>
        </is>
      </c>
      <c r="AB294" t="n">
        <v>37.1</v>
      </c>
      <c r="AC294" t="inlineStr">
        <is>
          <t>620</t>
        </is>
      </c>
      <c r="AD294" t="n">
        <v>15.1</v>
      </c>
      <c r="AE294" t="inlineStr">
        <is>
          <t>98</t>
        </is>
      </c>
      <c r="AF294" t="n">
        <v>94.09999999999999</v>
      </c>
      <c r="AG294" t="inlineStr">
        <is>
          <t>486</t>
        </is>
      </c>
      <c r="AH294" t="n">
        <v>31.6</v>
      </c>
      <c r="AI294">
        <f>363</f>
        <v/>
      </c>
      <c r="AJ294" t="n">
        <v>40.4</v>
      </c>
      <c r="AK294" t="inlineStr"/>
      <c r="AL294" t="inlineStr"/>
      <c r="AM294" t="inlineStr"/>
      <c r="AN294" t="inlineStr"/>
      <c r="AO294" t="inlineStr"/>
      <c r="AP294" t="inlineStr">
        <is>
          <t>{"Research &amp; Discovery": [{"indicator_id": "76", "indicator_name": "Academic Reputation", "rank": "231", "score": "37.3"}, {"indicator_id": "73", "indicator_name": "Citations per Faculty", "rank": "360", "score": "38.8"}], "Learning Experience": [{"indicator_id": "36", "indicator_name": "Faculty Student Ratio", "rank": "349", "score": "44.4"}], "Employability": [{"indicator_id": "77", "indicator_name": "Employer Reputation", "rank": "420", "score": "22.2"}, {"indicator_id": "3819456", "indicator_name": "Employment Outcomes", "rank": "344", "score": "37.1"}], "Global Engagement": [{"indicator_id": "14", "indicator_name": "International Student Ratio", "rank": "620", "score": "15.1"}, {"indicator_id": "15", "indicator_name": "International Research Network", "rank": "98", "score": "94.1"}, {"indicator_id": "18", "indicator_name": "International Faculty Ratio", "rank": "486", "score": "31.6"}], "Sustainability": [{"indicator_id": "3897497", "indicator_name": "Sustainability Score", "rank": "=363", "score": "40.4"}]}</t>
        </is>
      </c>
      <c r="AQ2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95">
      <c r="A295" t="n">
        <v>294</v>
      </c>
      <c r="B295" t="n">
        <v>37</v>
      </c>
      <c r="C295" t="inlineStr">
        <is>
          <t>University of Tasmania</t>
        </is>
      </c>
      <c r="D295" t="inlineStr">
        <is>
          <t>Hobart, Australia</t>
        </is>
      </c>
      <c r="E295" t="inlineStr">
        <is>
          <t>Australia</t>
        </is>
      </c>
      <c r="F295" t="inlineStr">
        <is>
          <t>Hobart</t>
        </is>
      </c>
      <c r="G295" t="inlineStr">
        <is>
          <t>Oceania</t>
        </is>
      </c>
      <c r="H295" t="inlineStr">
        <is>
          <t>https://www.topuniversities.com/sites/default/files/250410012459am759799UniTas-BM-V-Pos-Col-RGB-250x250-90x90.jpg</t>
        </is>
      </c>
      <c r="I295" t="inlineStr">
        <is>
          <t>/universities/university-tasmania</t>
        </is>
      </c>
      <c r="J295" t="inlineStr">
        <is>
          <t>3996185</t>
        </is>
      </c>
      <c r="K295" t="inlineStr">
        <is>
          <t>297268</t>
        </is>
      </c>
      <c r="L295" t="inlineStr">
        <is>
          <t>593</t>
        </is>
      </c>
      <c r="M295" t="n">
        <v>0</v>
      </c>
      <c r="N295">
        <f>293</f>
        <v/>
      </c>
      <c r="O295" t="inlineStr"/>
      <c r="P295" t="b">
        <v>0</v>
      </c>
      <c r="Q295" t="b">
        <v>0</v>
      </c>
      <c r="R295" t="n">
        <v>0</v>
      </c>
      <c r="S295" t="inlineStr">
        <is>
          <t>552</t>
        </is>
      </c>
      <c r="T295" t="n">
        <v>16</v>
      </c>
      <c r="U295" t="inlineStr">
        <is>
          <t>203</t>
        </is>
      </c>
      <c r="V295" t="n">
        <v>59.8</v>
      </c>
      <c r="W295" t="inlineStr">
        <is>
          <t>635</t>
        </is>
      </c>
      <c r="X295" t="n">
        <v>22.1</v>
      </c>
      <c r="Y295" t="inlineStr">
        <is>
          <t>601+</t>
        </is>
      </c>
      <c r="Z295" t="n">
        <v>7.4</v>
      </c>
      <c r="AA295" t="inlineStr">
        <is>
          <t>636</t>
        </is>
      </c>
      <c r="AB295" t="n">
        <v>15.9</v>
      </c>
      <c r="AC295" t="inlineStr">
        <is>
          <t>123</t>
        </is>
      </c>
      <c r="AD295" t="n">
        <v>89.7</v>
      </c>
      <c r="AE295" t="inlineStr">
        <is>
          <t>323</t>
        </is>
      </c>
      <c r="AF295" t="n">
        <v>80</v>
      </c>
      <c r="AG295" t="inlineStr">
        <is>
          <t>240</t>
        </is>
      </c>
      <c r="AH295" t="n">
        <v>79.90000000000001</v>
      </c>
      <c r="AI295" t="inlineStr">
        <is>
          <t>123</t>
        </is>
      </c>
      <c r="AJ295" t="n">
        <v>85.59999999999999</v>
      </c>
      <c r="AK295" t="inlineStr"/>
      <c r="AL295" t="inlineStr"/>
      <c r="AM295" t="inlineStr"/>
      <c r="AN295" t="inlineStr"/>
      <c r="AO295" t="inlineStr"/>
      <c r="AP295" t="inlineStr">
        <is>
          <t>{"Research &amp; Discovery": [{"indicator_id": "76", "indicator_name": "Academic Reputation", "rank": "552", "score": "16"}, {"indicator_id": "73", "indicator_name": "Citations per Faculty", "rank": "203", "score": "59.8"}], "Learning Experience": [{"indicator_id": "36", "indicator_name": "Faculty Student Ratio", "rank": "635", "score": "22.1"}], "Employability": [{"indicator_id": "77", "indicator_name": "Employer Reputation", "rank": "601+", "score": "7.4"}, {"indicator_id": "3819456", "indicator_name": "Employment Outcomes", "rank": "636", "score": "15.9"}], "Global Engagement": [{"indicator_id": "14", "indicator_name": "International Student Ratio", "rank": "123", "score": "89.7"}, {"indicator_id": "15", "indicator_name": "International Research Network", "rank": "323", "score": "80"}, {"indicator_id": "18", "indicator_name": "International Faculty Ratio", "rank": "240", "score": "79.9"}], "Sustainability": [{"indicator_id": "3897497", "indicator_name": "Sustainability Score", "rank": "123", "score": "85.6"}]}</t>
        </is>
      </c>
      <c r="AQ2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96">
      <c r="A296" t="n">
        <v>295</v>
      </c>
      <c r="B296" t="n">
        <v>36.9</v>
      </c>
      <c r="C296" t="inlineStr">
        <is>
          <t>Xi’an Jiaotong University</t>
        </is>
      </c>
      <c r="D296" t="inlineStr">
        <is>
          <t>Xi'an, China (Mainland)</t>
        </is>
      </c>
      <c r="E296" t="inlineStr">
        <is>
          <t>China (Mainland)</t>
        </is>
      </c>
      <c r="F296" t="inlineStr">
        <is>
          <t>Xi'an</t>
        </is>
      </c>
      <c r="G296" t="inlineStr">
        <is>
          <t>Asia</t>
        </is>
      </c>
      <c r="H296" t="inlineStr">
        <is>
          <t>https://www.topuniversities.com/sites/default/files/xian-jiaotong-university_683_medium.jpg</t>
        </is>
      </c>
      <c r="I296" t="inlineStr">
        <is>
          <t>/universities/xian-jiaotong-university</t>
        </is>
      </c>
      <c r="J296" t="inlineStr">
        <is>
          <t>3996107</t>
        </is>
      </c>
      <c r="K296" t="inlineStr">
        <is>
          <t>297178</t>
        </is>
      </c>
      <c r="L296" t="inlineStr">
        <is>
          <t>683</t>
        </is>
      </c>
      <c r="M296" t="n">
        <v>0</v>
      </c>
      <c r="N296" t="inlineStr">
        <is>
          <t>295</t>
        </is>
      </c>
      <c r="O296" t="inlineStr"/>
      <c r="P296" t="b">
        <v>0</v>
      </c>
      <c r="Q296" t="b">
        <v>0</v>
      </c>
      <c r="R296" t="n">
        <v>0</v>
      </c>
      <c r="S296" t="inlineStr">
        <is>
          <t>474</t>
        </is>
      </c>
      <c r="T296" t="n">
        <v>19</v>
      </c>
      <c r="U296" t="inlineStr">
        <is>
          <t>77</t>
        </is>
      </c>
      <c r="V296" t="n">
        <v>89.5</v>
      </c>
      <c r="W296" t="inlineStr">
        <is>
          <t>701+</t>
        </is>
      </c>
      <c r="X296" t="n">
        <v>14</v>
      </c>
      <c r="Y296" t="inlineStr">
        <is>
          <t>238</t>
        </is>
      </c>
      <c r="Z296" t="n">
        <v>39.4</v>
      </c>
      <c r="AA296" t="inlineStr">
        <is>
          <t>448</t>
        </is>
      </c>
      <c r="AB296" t="n">
        <v>26.4</v>
      </c>
      <c r="AC296" t="inlineStr">
        <is>
          <t>701+</t>
        </is>
      </c>
      <c r="AD296" t="n">
        <v>3.8</v>
      </c>
      <c r="AE296" t="inlineStr">
        <is>
          <t>315</t>
        </is>
      </c>
      <c r="AF296" t="n">
        <v>80.5</v>
      </c>
      <c r="AG296" t="inlineStr">
        <is>
          <t>701+</t>
        </is>
      </c>
      <c r="AH296" t="n">
        <v>3.9</v>
      </c>
      <c r="AI296">
        <f>553</f>
        <v/>
      </c>
      <c r="AJ296" t="n">
        <v>18.2</v>
      </c>
      <c r="AK296" t="inlineStr"/>
      <c r="AL296" t="inlineStr"/>
      <c r="AM296" t="inlineStr"/>
      <c r="AN296" t="inlineStr"/>
      <c r="AO296" t="inlineStr"/>
      <c r="AP296" t="inlineStr">
        <is>
          <t>{"Research &amp; Discovery": [{"indicator_id": "76", "indicator_name": "Academic Reputation", "rank": "474", "score": "19"}, {"indicator_id": "73", "indicator_name": "Citations per Faculty", "rank": "77", "score": "89.5"}], "Learning Experience": [{"indicator_id": "36", "indicator_name": "Faculty Student Ratio", "rank": "701+", "score": "14"}], "Employability": [{"indicator_id": "77", "indicator_name": "Employer Reputation", "rank": "238", "score": "39.4"}, {"indicator_id": "3819456", "indicator_name": "Employment Outcomes", "rank": "448", "score": "26.4"}], "Global Engagement": [{"indicator_id": "14", "indicator_name": "International Student Ratio", "rank": "701+", "score": "3.8"}, {"indicator_id": "15", "indicator_name": "International Research Network", "rank": "315", "score": "80.5"}, {"indicator_id": "18", "indicator_name": "International Faculty Ratio", "rank": "701+", "score": "3.9"}], "Sustainability": [{"indicator_id": "3897497", "indicator_name": "Sustainability Score", "rank": "=553", "score": "18.2"}]}</t>
        </is>
      </c>
      <c r="AQ2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97">
      <c r="A297" t="n">
        <v>296</v>
      </c>
      <c r="B297" t="n">
        <v>36.7</v>
      </c>
      <c r="C297" t="inlineStr">
        <is>
          <t>Stellenbosch University</t>
        </is>
      </c>
      <c r="D297" t="inlineStr">
        <is>
          <t>Stellenbosch, South Africa</t>
        </is>
      </c>
      <c r="E297" t="inlineStr">
        <is>
          <t>South Africa</t>
        </is>
      </c>
      <c r="F297" t="inlineStr">
        <is>
          <t>Stellenbosch</t>
        </is>
      </c>
      <c r="G297" t="inlineStr">
        <is>
          <t>Africa</t>
        </is>
      </c>
      <c r="H297" t="inlineStr">
        <is>
          <t>https://www.topuniversities.com/sites/default/files/231205074857am619842su-logo-200x200-90x90.jpg</t>
        </is>
      </c>
      <c r="I297" t="inlineStr">
        <is>
          <t>/universities/stellenbosch-university</t>
        </is>
      </c>
      <c r="J297" t="inlineStr">
        <is>
          <t>3995975</t>
        </is>
      </c>
      <c r="K297" t="inlineStr">
        <is>
          <t>297281</t>
        </is>
      </c>
      <c r="L297" t="inlineStr">
        <is>
          <t>574</t>
        </is>
      </c>
      <c r="M297" t="n">
        <v>0</v>
      </c>
      <c r="N297" t="inlineStr">
        <is>
          <t>296</t>
        </is>
      </c>
      <c r="O297" t="inlineStr"/>
      <c r="P297" t="b">
        <v>0</v>
      </c>
      <c r="Q297" t="b">
        <v>0</v>
      </c>
      <c r="R297" t="n">
        <v>0</v>
      </c>
      <c r="S297" t="inlineStr">
        <is>
          <t>342</t>
        </is>
      </c>
      <c r="T297" t="n">
        <v>26.1</v>
      </c>
      <c r="U297" t="inlineStr">
        <is>
          <t>190</t>
        </is>
      </c>
      <c r="V297" t="n">
        <v>61.9</v>
      </c>
      <c r="W297" t="inlineStr">
        <is>
          <t>701+</t>
        </is>
      </c>
      <c r="X297" t="n">
        <v>3.5</v>
      </c>
      <c r="Y297" t="inlineStr">
        <is>
          <t>262</t>
        </is>
      </c>
      <c r="Z297" t="n">
        <v>35.8</v>
      </c>
      <c r="AA297" t="inlineStr">
        <is>
          <t>101</t>
        </is>
      </c>
      <c r="AB297" t="n">
        <v>85.2</v>
      </c>
      <c r="AC297" t="inlineStr">
        <is>
          <t>701+</t>
        </is>
      </c>
      <c r="AD297" t="n">
        <v>8</v>
      </c>
      <c r="AE297" t="inlineStr">
        <is>
          <t>80</t>
        </is>
      </c>
      <c r="AF297" t="n">
        <v>94.8</v>
      </c>
      <c r="AG297" t="inlineStr">
        <is>
          <t>605</t>
        </is>
      </c>
      <c r="AH297" t="n">
        <v>19.7</v>
      </c>
      <c r="AI297">
        <f>516</f>
        <v/>
      </c>
      <c r="AJ297" t="n">
        <v>22</v>
      </c>
      <c r="AK297" t="inlineStr"/>
      <c r="AL297" t="inlineStr"/>
      <c r="AM297" t="inlineStr"/>
      <c r="AN297" t="inlineStr"/>
      <c r="AO297" t="inlineStr"/>
      <c r="AP297" t="inlineStr">
        <is>
          <t>{"Research &amp; Discovery": [{"indicator_id": "76", "indicator_name": "Academic Reputation", "rank": "342", "score": "26.1"}, {"indicator_id": "73", "indicator_name": "Citations per Faculty", "rank": "190", "score": "61.9"}], "Learning Experience": [{"indicator_id": "36", "indicator_name": "Faculty Student Ratio", "rank": "701+", "score": "3.5"}], "Employability": [{"indicator_id": "77", "indicator_name": "Employer Reputation", "rank": "262", "score": "35.8"}, {"indicator_id": "3819456", "indicator_name": "Employment Outcomes", "rank": "101", "score": "85.2"}], "Global Engagement": [{"indicator_id": "14", "indicator_name": "International Student Ratio", "rank": "701+", "score": "8"}, {"indicator_id": "15", "indicator_name": "International Research Network", "rank": "80", "score": "94.8"}, {"indicator_id": "18", "indicator_name": "International Faculty Ratio", "rank": "605", "score": "19.7"}], "Sustainability": [{"indicator_id": "3897497", "indicator_name": "Sustainability Score", "rank": "=516", "score": "22"}]}</t>
        </is>
      </c>
      <c r="AQ2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98">
      <c r="A298" t="n">
        <v>297</v>
      </c>
      <c r="B298" t="n">
        <v>36.6</v>
      </c>
      <c r="C298" t="inlineStr">
        <is>
          <t>University of Virginia</t>
        </is>
      </c>
      <c r="D298" t="inlineStr">
        <is>
          <t>Charlottesville, United States</t>
        </is>
      </c>
      <c r="E298" t="inlineStr">
        <is>
          <t>United States</t>
        </is>
      </c>
      <c r="F298" t="inlineStr">
        <is>
          <t>Charlottesville</t>
        </is>
      </c>
      <c r="G298" t="inlineStr">
        <is>
          <t>North America</t>
        </is>
      </c>
      <c r="H298" t="inlineStr">
        <is>
          <t>https://www.topuniversities.com/sites/default/files/university-of-virginia_656_medium.jpg</t>
        </is>
      </c>
      <c r="I298" t="inlineStr">
        <is>
          <t>/universities/university-virginia</t>
        </is>
      </c>
      <c r="J298" t="inlineStr">
        <is>
          <t>3995863</t>
        </is>
      </c>
      <c r="K298" t="inlineStr">
        <is>
          <t>297205</t>
        </is>
      </c>
      <c r="L298" t="inlineStr">
        <is>
          <t>656</t>
        </is>
      </c>
      <c r="M298" t="n">
        <v>0</v>
      </c>
      <c r="N298" t="inlineStr">
        <is>
          <t>297</t>
        </is>
      </c>
      <c r="O298" t="inlineStr"/>
      <c r="P298" t="b">
        <v>0</v>
      </c>
      <c r="Q298" t="b">
        <v>0</v>
      </c>
      <c r="R298" t="n">
        <v>0</v>
      </c>
      <c r="S298" t="inlineStr">
        <is>
          <t>230</t>
        </is>
      </c>
      <c r="T298" t="n">
        <v>37.3</v>
      </c>
      <c r="U298" t="inlineStr">
        <is>
          <t>446</t>
        </is>
      </c>
      <c r="V298" t="n">
        <v>29.1</v>
      </c>
      <c r="W298" t="inlineStr">
        <is>
          <t>267</t>
        </is>
      </c>
      <c r="X298" t="n">
        <v>55.8</v>
      </c>
      <c r="Y298" t="inlineStr">
        <is>
          <t>353</t>
        </is>
      </c>
      <c r="Z298" t="n">
        <v>27.3</v>
      </c>
      <c r="AA298" t="inlineStr">
        <is>
          <t>129</t>
        </is>
      </c>
      <c r="AB298" t="n">
        <v>77.90000000000001</v>
      </c>
      <c r="AC298" t="inlineStr">
        <is>
          <t>690</t>
        </is>
      </c>
      <c r="AD298" t="n">
        <v>11.3</v>
      </c>
      <c r="AE298" t="inlineStr">
        <is>
          <t>295</t>
        </is>
      </c>
      <c r="AF298" t="n">
        <v>81.59999999999999</v>
      </c>
      <c r="AG298" t="inlineStr">
        <is>
          <t>701+</t>
        </is>
      </c>
      <c r="AH298" t="n">
        <v>6.1</v>
      </c>
      <c r="AI298">
        <f>400</f>
        <v/>
      </c>
      <c r="AJ298" t="n">
        <v>35.4</v>
      </c>
      <c r="AK298" t="inlineStr"/>
      <c r="AL298" t="inlineStr"/>
      <c r="AM298" t="inlineStr"/>
      <c r="AN298" t="inlineStr"/>
      <c r="AO298" t="inlineStr"/>
      <c r="AP298" t="inlineStr">
        <is>
          <t>{"Research &amp; Discovery": [{"indicator_id": "76", "indicator_name": "Academic Reputation", "rank": "230", "score": "37.3"}, {"indicator_id": "73", "indicator_name": "Citations per Faculty", "rank": "446", "score": "29.1"}], "Learning Experience": [{"indicator_id": "36", "indicator_name": "Faculty Student Ratio", "rank": "267", "score": "55.8"}], "Employability": [{"indicator_id": "77", "indicator_name": "Employer Reputation", "rank": "353", "score": "27.3"}, {"indicator_id": "3819456", "indicator_name": "Employment Outcomes", "rank": "129", "score": "77.9"}], "Global Engagement": [{"indicator_id": "14", "indicator_name": "International Student Ratio", "rank": "690", "score": "11.3"}, {"indicator_id": "15", "indicator_name": "International Research Network", "rank": "295", "score": "81.6"}, {"indicator_id": "18", "indicator_name": "International Faculty Ratio", "rank": "701+", "score": "6.1"}], "Sustainability": [{"indicator_id": "3897497", "indicator_name": "Sustainability Score", "rank": "=400", "score": "35.4"}]}</t>
        </is>
      </c>
      <c r="AQ2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299">
      <c r="A299" t="n">
        <v>298</v>
      </c>
      <c r="B299" t="n">
        <v>36.5</v>
      </c>
      <c r="C299" t="inlineStr">
        <is>
          <t>Bauman Moscow State Technical University</t>
        </is>
      </c>
      <c r="D299" t="inlineStr">
        <is>
          <t>Moscow, Russia</t>
        </is>
      </c>
      <c r="E299" t="inlineStr">
        <is>
          <t>Russia</t>
        </is>
      </c>
      <c r="F299" t="inlineStr">
        <is>
          <t>Moscow</t>
        </is>
      </c>
      <c r="G299" t="inlineStr">
        <is>
          <t>Europe</t>
        </is>
      </c>
      <c r="H299" t="inlineStr">
        <is>
          <t>https://www.topuniversities.com/sites/default/files/bauman-moscow-state-technical-university_592560cf2aeae70239af505c_medium.jpg</t>
        </is>
      </c>
      <c r="I299" t="inlineStr">
        <is>
          <t>/universities/bauman-moscow-state-technical-university</t>
        </is>
      </c>
      <c r="J299" t="inlineStr">
        <is>
          <t>3995875</t>
        </is>
      </c>
      <c r="K299" t="inlineStr">
        <is>
          <t>296473</t>
        </is>
      </c>
      <c r="L299" t="inlineStr">
        <is>
          <t>1496</t>
        </is>
      </c>
      <c r="M299" t="n">
        <v>0</v>
      </c>
      <c r="N299">
        <f>298</f>
        <v/>
      </c>
      <c r="O299" t="inlineStr"/>
      <c r="P299" t="b">
        <v>0</v>
      </c>
      <c r="Q299" t="b">
        <v>1</v>
      </c>
      <c r="R299" t="n">
        <v>0</v>
      </c>
      <c r="S299" t="inlineStr">
        <is>
          <t>242</t>
        </is>
      </c>
      <c r="T299" t="n">
        <v>36.2</v>
      </c>
      <c r="U299" t="inlineStr">
        <is>
          <t>701+</t>
        </is>
      </c>
      <c r="V299" t="n">
        <v>1.4</v>
      </c>
      <c r="W299" t="inlineStr">
        <is>
          <t>22</t>
        </is>
      </c>
      <c r="X299" t="n">
        <v>99.90000000000001</v>
      </c>
      <c r="Y299" t="inlineStr">
        <is>
          <t>169</t>
        </is>
      </c>
      <c r="Z299" t="n">
        <v>51.9</v>
      </c>
      <c r="AA299" t="inlineStr">
        <is>
          <t>701+</t>
        </is>
      </c>
      <c r="AB299" t="n">
        <v>7.7</v>
      </c>
      <c r="AC299" t="inlineStr">
        <is>
          <t>210</t>
        </is>
      </c>
      <c r="AD299" t="n">
        <v>70</v>
      </c>
      <c r="AE299" t="inlineStr">
        <is>
          <t>701+</t>
        </is>
      </c>
      <c r="AF299" t="n">
        <v>15.2</v>
      </c>
      <c r="AG299" t="inlineStr">
        <is>
          <t>298</t>
        </is>
      </c>
      <c r="AH299" t="n">
        <v>65.59999999999999</v>
      </c>
      <c r="AI299" t="inlineStr">
        <is>
          <t>701+</t>
        </is>
      </c>
      <c r="AJ299" t="n">
        <v>6.8</v>
      </c>
      <c r="AK299" t="inlineStr"/>
      <c r="AL299" t="inlineStr"/>
      <c r="AM299" t="inlineStr"/>
      <c r="AN299" t="inlineStr"/>
      <c r="AO299" t="inlineStr"/>
      <c r="AP299" t="inlineStr">
        <is>
          <t>{"Research &amp; Discovery": [{"indicator_id": "76", "indicator_name": "Academic Reputation", "rank": "242", "score": "36.2"}, {"indicator_id": "73", "indicator_name": "Citations per Faculty", "rank": "701+", "score": "1.4"}], "Learning Experience": [{"indicator_id": "36", "indicator_name": "Faculty Student Ratio", "rank": "22", "score": "99.9"}], "Employability": [{"indicator_id": "77", "indicator_name": "Employer Reputation", "rank": "169", "score": "51.9"}, {"indicator_id": "3819456", "indicator_name": "Employment Outcomes", "rank": "701+", "score": "7.7"}], "Global Engagement": [{"indicator_id": "14", "indicator_name": "International Student Ratio", "rank": "210", "score": "70"}, {"indicator_id": "15", "indicator_name": "International Research Network", "rank": "701+", "score": "15.2"}, {"indicator_id": "18", "indicator_name": "International Faculty Ratio", "rank": "298", "score": "65.6"}], "Sustainability": [{"indicator_id": "3897497", "indicator_name": "Sustainability Score", "rank": "701+", "score": "6.8"}]}</t>
        </is>
      </c>
      <c r="AQ2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00">
      <c r="A300" t="n">
        <v>299</v>
      </c>
      <c r="B300" t="n">
        <v>36.5</v>
      </c>
      <c r="C300" t="inlineStr">
        <is>
          <t>Swansea University</t>
        </is>
      </c>
      <c r="D300" t="inlineStr">
        <is>
          <t>Swansea, United Kingdom</t>
        </is>
      </c>
      <c r="E300" t="inlineStr">
        <is>
          <t>United Kingdom</t>
        </is>
      </c>
      <c r="F300" t="inlineStr">
        <is>
          <t>Swansea</t>
        </is>
      </c>
      <c r="G300" t="inlineStr">
        <is>
          <t>Europe</t>
        </is>
      </c>
      <c r="H300" t="inlineStr">
        <is>
          <t>https://www.topuniversities.com/sites/default/files/220308050407pm529761Swansea-Uni-logo-200x200-photo-90x90.jpg</t>
        </is>
      </c>
      <c r="I300" t="inlineStr">
        <is>
          <t>/universities/swansea-university</t>
        </is>
      </c>
      <c r="J300" t="inlineStr">
        <is>
          <t>3996020</t>
        </is>
      </c>
      <c r="K300" t="inlineStr">
        <is>
          <t>297274</t>
        </is>
      </c>
      <c r="L300" t="inlineStr">
        <is>
          <t>586</t>
        </is>
      </c>
      <c r="M300" t="n">
        <v>1</v>
      </c>
      <c r="N300">
        <f>298</f>
        <v/>
      </c>
      <c r="O300" t="inlineStr"/>
      <c r="P300" t="b">
        <v>0</v>
      </c>
      <c r="Q300" t="b">
        <v>0</v>
      </c>
      <c r="R300" t="n">
        <v>0</v>
      </c>
      <c r="S300" t="inlineStr">
        <is>
          <t>387</t>
        </is>
      </c>
      <c r="T300" t="n">
        <v>23.1</v>
      </c>
      <c r="U300" t="inlineStr">
        <is>
          <t>467</t>
        </is>
      </c>
      <c r="V300" t="n">
        <v>27.9</v>
      </c>
      <c r="W300" t="inlineStr">
        <is>
          <t>591</t>
        </is>
      </c>
      <c r="X300" t="n">
        <v>25.1</v>
      </c>
      <c r="Y300" t="inlineStr">
        <is>
          <t>214</t>
        </is>
      </c>
      <c r="Z300" t="n">
        <v>43.1</v>
      </c>
      <c r="AA300" t="inlineStr">
        <is>
          <t>701+</t>
        </is>
      </c>
      <c r="AB300" t="n">
        <v>8.300000000000001</v>
      </c>
      <c r="AC300" t="inlineStr">
        <is>
          <t>249</t>
        </is>
      </c>
      <c r="AD300" t="n">
        <v>59.6</v>
      </c>
      <c r="AE300" t="inlineStr">
        <is>
          <t>286</t>
        </is>
      </c>
      <c r="AF300" t="n">
        <v>82.3</v>
      </c>
      <c r="AG300" t="inlineStr">
        <is>
          <t>278</t>
        </is>
      </c>
      <c r="AH300" t="n">
        <v>71</v>
      </c>
      <c r="AI300" t="inlineStr">
        <is>
          <t>80</t>
        </is>
      </c>
      <c r="AJ300" t="n">
        <v>91.8</v>
      </c>
      <c r="AK300" t="inlineStr"/>
      <c r="AL300" t="inlineStr"/>
      <c r="AM300" t="inlineStr"/>
      <c r="AN300" t="inlineStr"/>
      <c r="AO300" t="inlineStr"/>
      <c r="AP300" t="inlineStr">
        <is>
          <t>{"Research &amp; Discovery": [{"indicator_id": "76", "indicator_name": "Academic Reputation", "rank": "387", "score": "23.1"}, {"indicator_id": "73", "indicator_name": "Citations per Faculty", "rank": "467", "score": "27.9"}], "Learning Experience": [{"indicator_id": "36", "indicator_name": "Faculty Student Ratio", "rank": "591", "score": "25.1"}], "Employability": [{"indicator_id": "77", "indicator_name": "Employer Reputation", "rank": "214", "score": "43.1"}, {"indicator_id": "3819456", "indicator_name": "Employment Outcomes", "rank": "701+", "score": "8.3"}], "Global Engagement": [{"indicator_id": "14", "indicator_name": "International Student Ratio", "rank": "249", "score": "59.6"}, {"indicator_id": "15", "indicator_name": "International Research Network", "rank": "286", "score": "82.3"}, {"indicator_id": "18", "indicator_name": "International Faculty Ratio", "rank": "278", "score": "71"}], "Sustainability": [{"indicator_id": "3897497", "indicator_name": "Sustainability Score", "rank": "80", "score": "91.8"}]}</t>
        </is>
      </c>
      <c r="AQ3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01">
      <c r="A301" t="n">
        <v>300</v>
      </c>
      <c r="B301" t="n">
        <v>36.4</v>
      </c>
      <c r="C301" t="inlineStr">
        <is>
          <t>Huazhong University of Science and Technology</t>
        </is>
      </c>
      <c r="D301" t="inlineStr">
        <is>
          <t>Wuhan, China (Mainland)</t>
        </is>
      </c>
      <c r="E301" t="inlineStr">
        <is>
          <t>China (Mainland)</t>
        </is>
      </c>
      <c r="F301" t="inlineStr">
        <is>
          <t>Wuhan</t>
        </is>
      </c>
      <c r="G301" t="inlineStr">
        <is>
          <t>Asia</t>
        </is>
      </c>
      <c r="H301" t="inlineStr">
        <is>
          <t>https://www.topuniversities.com/sites/default/files/huazhong-university-of-science-and-technology_592560cf2aeae70239af5256_medium.jpg</t>
        </is>
      </c>
      <c r="I301" t="inlineStr">
        <is>
          <t>/universities/huazhong-university-science-technology</t>
        </is>
      </c>
      <c r="J301" t="inlineStr">
        <is>
          <t>3996064</t>
        </is>
      </c>
      <c r="K301" t="inlineStr">
        <is>
          <t>294971</t>
        </is>
      </c>
      <c r="L301" t="inlineStr">
        <is>
          <t>2001</t>
        </is>
      </c>
      <c r="M301" t="n">
        <v>0</v>
      </c>
      <c r="N301" t="inlineStr">
        <is>
          <t>300</t>
        </is>
      </c>
      <c r="O301" t="inlineStr"/>
      <c r="P301" t="b">
        <v>0</v>
      </c>
      <c r="Q301" t="b">
        <v>0</v>
      </c>
      <c r="R301" t="n">
        <v>0</v>
      </c>
      <c r="S301" t="inlineStr">
        <is>
          <t>431</t>
        </is>
      </c>
      <c r="T301" t="n">
        <v>20.4</v>
      </c>
      <c r="U301" t="inlineStr">
        <is>
          <t>10</t>
        </is>
      </c>
      <c r="V301" t="n">
        <v>99.90000000000001</v>
      </c>
      <c r="W301" t="inlineStr">
        <is>
          <t>701+</t>
        </is>
      </c>
      <c r="X301" t="n">
        <v>7.9</v>
      </c>
      <c r="Y301" t="inlineStr">
        <is>
          <t>337</t>
        </is>
      </c>
      <c r="Z301" t="n">
        <v>28.2</v>
      </c>
      <c r="AA301" t="inlineStr">
        <is>
          <t>606</t>
        </is>
      </c>
      <c r="AB301" t="n">
        <v>17.6</v>
      </c>
      <c r="AC301" t="inlineStr">
        <is>
          <t>701+</t>
        </is>
      </c>
      <c r="AD301" t="n">
        <v>2.7</v>
      </c>
      <c r="AE301" t="inlineStr">
        <is>
          <t>335</t>
        </is>
      </c>
      <c r="AF301" t="n">
        <v>79.40000000000001</v>
      </c>
      <c r="AG301" t="inlineStr">
        <is>
          <t>701+</t>
        </is>
      </c>
      <c r="AH301" t="n">
        <v>5.2</v>
      </c>
      <c r="AI301">
        <f>592</f>
        <v/>
      </c>
      <c r="AJ301" t="n">
        <v>15</v>
      </c>
      <c r="AK301" t="inlineStr"/>
      <c r="AL301" t="inlineStr"/>
      <c r="AM301" t="inlineStr"/>
      <c r="AN301" t="inlineStr"/>
      <c r="AO301" t="inlineStr"/>
      <c r="AP301" t="inlineStr">
        <is>
          <t>{"Research &amp; Discovery": [{"indicator_id": "76", "indicator_name": "Academic Reputation", "rank": "431", "score": "20.4"}, {"indicator_id": "73", "indicator_name": "Citations per Faculty", "rank": "10", "score": "99.9"}], "Learning Experience": [{"indicator_id": "36", "indicator_name": "Faculty Student Ratio", "rank": "701+", "score": "7.9"}], "Employability": [{"indicator_id": "77", "indicator_name": "Employer Reputation", "rank": "337", "score": "28.2"}, {"indicator_id": "3819456", "indicator_name": "Employment Outcomes", "rank": "606", "score": "17.6"}], "Global Engagement": [{"indicator_id": "14", "indicator_name": "International Student Ratio", "rank": "701+", "score": "2.7"}, {"indicator_id": "15", "indicator_name": "International Research Network", "rank": "335", "score": "79.4"}, {"indicator_id": "18", "indicator_name": "International Faculty Ratio", "rank": "701+", "score": "5.2"}], "Sustainability": [{"indicator_id": "3897497", "indicator_name": "Sustainability Score", "rank": "=592", "score": "15"}]}</t>
        </is>
      </c>
      <c r="AQ3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02">
      <c r="A302" t="n">
        <v>301</v>
      </c>
      <c r="B302" t="n">
        <v>36.3</v>
      </c>
      <c r="C302" t="inlineStr">
        <is>
          <t>Georgetown University</t>
        </is>
      </c>
      <c r="D302" t="inlineStr">
        <is>
          <t>Washington D.C., United States</t>
        </is>
      </c>
      <c r="E302" t="inlineStr">
        <is>
          <t>United States</t>
        </is>
      </c>
      <c r="F302" t="inlineStr">
        <is>
          <t>Washington D.C.</t>
        </is>
      </c>
      <c r="G302" t="inlineStr">
        <is>
          <t>North America</t>
        </is>
      </c>
      <c r="H302" t="inlineStr">
        <is>
          <t>https://www.topuniversities.com/sites/default/files/220714055746am997087Georgetown-90x90.jpg</t>
        </is>
      </c>
      <c r="I302" t="inlineStr">
        <is>
          <t>/universities/georgetown-university</t>
        </is>
      </c>
      <c r="J302" t="inlineStr">
        <is>
          <t>3995935</t>
        </is>
      </c>
      <c r="K302" t="inlineStr">
        <is>
          <t>294355</t>
        </is>
      </c>
      <c r="L302" t="inlineStr">
        <is>
          <t>224</t>
        </is>
      </c>
      <c r="M302" t="n">
        <v>0</v>
      </c>
      <c r="N302" t="inlineStr">
        <is>
          <t>301</t>
        </is>
      </c>
      <c r="O302" t="inlineStr"/>
      <c r="P302" t="b">
        <v>0</v>
      </c>
      <c r="Q302" t="b">
        <v>0</v>
      </c>
      <c r="R302" t="n">
        <v>0</v>
      </c>
      <c r="S302" t="inlineStr">
        <is>
          <t>302</t>
        </is>
      </c>
      <c r="T302" t="n">
        <v>29.3</v>
      </c>
      <c r="U302" t="inlineStr">
        <is>
          <t>655</t>
        </is>
      </c>
      <c r="V302" t="n">
        <v>14</v>
      </c>
      <c r="W302" t="inlineStr">
        <is>
          <t>218</t>
        </is>
      </c>
      <c r="X302" t="n">
        <v>63</v>
      </c>
      <c r="Y302" t="inlineStr">
        <is>
          <t>224</t>
        </is>
      </c>
      <c r="Z302" t="n">
        <v>41.9</v>
      </c>
      <c r="AA302" t="inlineStr">
        <is>
          <t>71</t>
        </is>
      </c>
      <c r="AB302" t="n">
        <v>90.90000000000001</v>
      </c>
      <c r="AC302" t="inlineStr">
        <is>
          <t>377</t>
        </is>
      </c>
      <c r="AD302" t="n">
        <v>37.3</v>
      </c>
      <c r="AE302" t="inlineStr">
        <is>
          <t>597</t>
        </is>
      </c>
      <c r="AF302" t="n">
        <v>62.5</v>
      </c>
      <c r="AG302" t="inlineStr">
        <is>
          <t>506</t>
        </is>
      </c>
      <c r="AH302" t="n">
        <v>28</v>
      </c>
      <c r="AI302">
        <f>391</f>
        <v/>
      </c>
      <c r="AJ302" t="n">
        <v>37</v>
      </c>
      <c r="AK302" t="inlineStr"/>
      <c r="AL302" t="inlineStr"/>
      <c r="AM302" t="inlineStr"/>
      <c r="AN302" t="inlineStr"/>
      <c r="AO302" t="inlineStr"/>
      <c r="AP302" t="inlineStr">
        <is>
          <t>{"Research &amp; Discovery": [{"indicator_id": "76", "indicator_name": "Academic Reputation", "rank": "302", "score": "29.3"}, {"indicator_id": "73", "indicator_name": "Citations per Faculty", "rank": "655", "score": "14"}], "Learning Experience": [{"indicator_id": "36", "indicator_name": "Faculty Student Ratio", "rank": "218", "score": "63"}], "Employability": [{"indicator_id": "77", "indicator_name": "Employer Reputation", "rank": "224", "score": "41.9"}, {"indicator_id": "3819456", "indicator_name": "Employment Outcomes", "rank": "71", "score": "90.9"}], "Global Engagement": [{"indicator_id": "14", "indicator_name": "International Student Ratio", "rank": "377", "score": "37.3"}, {"indicator_id": "15", "indicator_name": "International Research Network", "rank": "597", "score": "62.5"}, {"indicator_id": "18", "indicator_name": "International Faculty Ratio", "rank": "506", "score": "28"}], "Sustainability": [{"indicator_id": "3897497", "indicator_name": "Sustainability Score", "rank": "=391", "score": "37"}]}</t>
        </is>
      </c>
      <c r="AQ3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03">
      <c r="A303" t="n">
        <v>302</v>
      </c>
      <c r="B303" t="n">
        <v>35.9</v>
      </c>
      <c r="C303" t="inlineStr">
        <is>
          <t>Beijing Institute of Technology</t>
        </is>
      </c>
      <c r="D303" t="inlineStr">
        <is>
          <t>Beijing, China (Mainland)</t>
        </is>
      </c>
      <c r="E303" t="inlineStr">
        <is>
          <t>China (Mainland)</t>
        </is>
      </c>
      <c r="F303" t="inlineStr">
        <is>
          <t>Beijing</t>
        </is>
      </c>
      <c r="G303" t="inlineStr">
        <is>
          <t>Asia</t>
        </is>
      </c>
      <c r="H303" t="inlineStr">
        <is>
          <t>https://www.topuniversities.com/sites/default/files/beijing-institute-of-technology_868_medium.jpg</t>
        </is>
      </c>
      <c r="I303" t="inlineStr">
        <is>
          <t>/universities/beijing-institute-technology</t>
        </is>
      </c>
      <c r="J303" t="inlineStr">
        <is>
          <t>3996017</t>
        </is>
      </c>
      <c r="K303" t="inlineStr">
        <is>
          <t>297023</t>
        </is>
      </c>
      <c r="L303" t="inlineStr">
        <is>
          <t>868</t>
        </is>
      </c>
      <c r="M303" t="n">
        <v>0</v>
      </c>
      <c r="N303">
        <f>302</f>
        <v/>
      </c>
      <c r="O303" t="inlineStr"/>
      <c r="P303" t="b">
        <v>0</v>
      </c>
      <c r="Q303" t="b">
        <v>0</v>
      </c>
      <c r="R303" t="n">
        <v>0</v>
      </c>
      <c r="S303" t="inlineStr">
        <is>
          <t>384</t>
        </is>
      </c>
      <c r="T303" t="n">
        <v>23.2</v>
      </c>
      <c r="U303" t="inlineStr">
        <is>
          <t>103</t>
        </is>
      </c>
      <c r="V303" t="n">
        <v>82</v>
      </c>
      <c r="W303" t="inlineStr">
        <is>
          <t>361</t>
        </is>
      </c>
      <c r="X303" t="n">
        <v>43.4</v>
      </c>
      <c r="Y303" t="inlineStr">
        <is>
          <t>396</t>
        </is>
      </c>
      <c r="Z303" t="n">
        <v>24.3</v>
      </c>
      <c r="AA303" t="inlineStr">
        <is>
          <t>681</t>
        </is>
      </c>
      <c r="AB303" t="n">
        <v>14.3</v>
      </c>
      <c r="AC303" t="inlineStr">
        <is>
          <t>701+</t>
        </is>
      </c>
      <c r="AD303" t="n">
        <v>6.7</v>
      </c>
      <c r="AE303" t="inlineStr">
        <is>
          <t>505</t>
        </is>
      </c>
      <c r="AF303" t="n">
        <v>68.59999999999999</v>
      </c>
      <c r="AG303" t="inlineStr">
        <is>
          <t>701+</t>
        </is>
      </c>
      <c r="AH303" t="n">
        <v>5.7</v>
      </c>
      <c r="AI303">
        <f>661</f>
        <v/>
      </c>
      <c r="AJ303" t="n">
        <v>10.1</v>
      </c>
      <c r="AK303" t="inlineStr"/>
      <c r="AL303" t="inlineStr"/>
      <c r="AM303" t="inlineStr"/>
      <c r="AN303" t="inlineStr"/>
      <c r="AO303" t="inlineStr"/>
      <c r="AP303" t="inlineStr">
        <is>
          <t>{"Research &amp; Discovery": [{"indicator_id": "76", "indicator_name": "Academic Reputation", "rank": "384", "score": "23.2"}, {"indicator_id": "73", "indicator_name": "Citations per Faculty", "rank": "103", "score": "82"}], "Learning Experience": [{"indicator_id": "36", "indicator_name": "Faculty Student Ratio", "rank": "361", "score": "43.4"}], "Employability": [{"indicator_id": "77", "indicator_name": "Employer Reputation", "rank": "396", "score": "24.3"}, {"indicator_id": "3819456", "indicator_name": "Employment Outcomes", "rank": "681", "score": "14.3"}], "Global Engagement": [{"indicator_id": "14", "indicator_name": "International Student Ratio", "rank": "701+", "score": "6.7"}, {"indicator_id": "15", "indicator_name": "International Research Network", "rank": "505", "score": "68.6"}, {"indicator_id": "18", "indicator_name": "International Faculty Ratio", "rank": "701+", "score": "5.7"}], "Sustainability": [{"indicator_id": "3897497", "indicator_name": "Sustainability Score", "rank": "=661", "score": "10.1"}]}</t>
        </is>
      </c>
      <c r="AQ3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04">
      <c r="A304" t="n">
        <v>303</v>
      </c>
      <c r="B304" t="n">
        <v>35.9</v>
      </c>
      <c r="C304" t="inlineStr">
        <is>
          <t>Université Paris Cité</t>
        </is>
      </c>
      <c r="D304" t="inlineStr">
        <is>
          <t>Paris, France</t>
        </is>
      </c>
      <c r="E304" t="inlineStr">
        <is>
          <t>France</t>
        </is>
      </c>
      <c r="F304" t="inlineStr">
        <is>
          <t>Paris</t>
        </is>
      </c>
      <c r="G304" t="inlineStr">
        <is>
          <t>Europe</t>
        </is>
      </c>
      <c r="H304" t="inlineStr">
        <is>
          <t>https://www.topuniversities.com/sites/default/files/250116084043am603532Logo5Years-QS-200px-90x90.jpg</t>
        </is>
      </c>
      <c r="I304" t="inlineStr">
        <is>
          <t>/universities/universite-paris-cite</t>
        </is>
      </c>
      <c r="J304" t="inlineStr">
        <is>
          <t>3995952</t>
        </is>
      </c>
      <c r="K304" t="inlineStr">
        <is>
          <t>924190</t>
        </is>
      </c>
      <c r="L304" t="inlineStr">
        <is>
          <t>44542</t>
        </is>
      </c>
      <c r="M304" t="n">
        <v>1</v>
      </c>
      <c r="N304">
        <f>302</f>
        <v/>
      </c>
      <c r="O304" t="inlineStr"/>
      <c r="P304" t="b">
        <v>0</v>
      </c>
      <c r="Q304" t="b">
        <v>0</v>
      </c>
      <c r="R304" t="n">
        <v>0</v>
      </c>
      <c r="S304" t="inlineStr">
        <is>
          <t>319</t>
        </is>
      </c>
      <c r="T304" t="n">
        <v>27.8</v>
      </c>
      <c r="U304" t="inlineStr">
        <is>
          <t>87</t>
        </is>
      </c>
      <c r="V304" t="n">
        <v>87</v>
      </c>
      <c r="W304" t="inlineStr">
        <is>
          <t>701+</t>
        </is>
      </c>
      <c r="X304" t="n">
        <v>9.199999999999999</v>
      </c>
      <c r="Y304" t="inlineStr">
        <is>
          <t>601+</t>
        </is>
      </c>
      <c r="Z304" t="n">
        <v>6.2</v>
      </c>
      <c r="AA304" t="inlineStr">
        <is>
          <t>655</t>
        </is>
      </c>
      <c r="AB304" t="n">
        <v>15.2</v>
      </c>
      <c r="AC304" t="inlineStr">
        <is>
          <t>388</t>
        </is>
      </c>
      <c r="AD304" t="n">
        <v>35.2</v>
      </c>
      <c r="AE304" t="inlineStr">
        <is>
          <t>11</t>
        </is>
      </c>
      <c r="AF304" t="n">
        <v>99.2</v>
      </c>
      <c r="AG304" t="inlineStr">
        <is>
          <t>701+</t>
        </is>
      </c>
      <c r="AH304" t="n">
        <v>12</v>
      </c>
      <c r="AI304">
        <f>549</f>
        <v/>
      </c>
      <c r="AJ304" t="n">
        <v>18.4</v>
      </c>
      <c r="AK304" t="inlineStr"/>
      <c r="AL304" t="inlineStr"/>
      <c r="AM304" t="inlineStr"/>
      <c r="AN304" t="inlineStr"/>
      <c r="AO304" t="inlineStr"/>
      <c r="AP304" t="inlineStr">
        <is>
          <t>{"Research &amp; Discovery": [{"indicator_id": "76", "indicator_name": "Academic Reputation", "rank": "319", "score": "27.8"}, {"indicator_id": "73", "indicator_name": "Citations per Faculty", "rank": "87", "score": "87"}], "Learning Experience": [{"indicator_id": "36", "indicator_name": "Faculty Student Ratio", "rank": "701+", "score": "9.2"}], "Employability": [{"indicator_id": "77", "indicator_name": "Employer Reputation", "rank": "601+", "score": "6.2"}, {"indicator_id": "3819456", "indicator_name": "Employment Outcomes", "rank": "655", "score": "15.2"}], "Global Engagement": [{"indicator_id": "14", "indicator_name": "International Student Ratio", "rank": "388", "score": "35.2"}, {"indicator_id": "15", "indicator_name": "International Research Network", "rank": "11", "score": "99.2"}, {"indicator_id": "18", "indicator_name": "International Faculty Ratio", "rank": "701+", "score": "12"}], "Sustainability": [{"indicator_id": "3897497", "indicator_name": "Sustainability Score", "rank": "=549", "score": "18.4"}]}</t>
        </is>
      </c>
      <c r="AQ3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05">
      <c r="A305" t="n">
        <v>304</v>
      </c>
      <c r="B305" t="n">
        <v>35.8</v>
      </c>
      <c r="C305" t="inlineStr">
        <is>
          <t>Linköping University</t>
        </is>
      </c>
      <c r="D305" t="inlineStr">
        <is>
          <t>Linköping, Sweden</t>
        </is>
      </c>
      <c r="E305" t="inlineStr">
        <is>
          <t>Sweden</t>
        </is>
      </c>
      <c r="F305" t="inlineStr">
        <is>
          <t>Linköping</t>
        </is>
      </c>
      <c r="G305" t="inlineStr">
        <is>
          <t>Europe</t>
        </is>
      </c>
      <c r="H305" t="inlineStr">
        <is>
          <t>https://www.topuniversities.com/sites/default/files/linkping-university_348_medium.jpg</t>
        </is>
      </c>
      <c r="I305" t="inlineStr">
        <is>
          <t>/universities/linkoping-university</t>
        </is>
      </c>
      <c r="J305" t="inlineStr">
        <is>
          <t>3996122</t>
        </is>
      </c>
      <c r="K305" t="inlineStr">
        <is>
          <t>294051</t>
        </is>
      </c>
      <c r="L305" t="inlineStr">
        <is>
          <t>348</t>
        </is>
      </c>
      <c r="M305" t="n">
        <v>0</v>
      </c>
      <c r="N305">
        <f>304</f>
        <v/>
      </c>
      <c r="O305" t="inlineStr"/>
      <c r="P305" t="b">
        <v>0</v>
      </c>
      <c r="Q305" t="b">
        <v>0</v>
      </c>
      <c r="R305" t="n">
        <v>0</v>
      </c>
      <c r="S305" t="inlineStr">
        <is>
          <t>489</t>
        </is>
      </c>
      <c r="T305" t="n">
        <v>18.5</v>
      </c>
      <c r="U305" t="inlineStr">
        <is>
          <t>304</t>
        </is>
      </c>
      <c r="V305" t="n">
        <v>45.4</v>
      </c>
      <c r="W305" t="inlineStr">
        <is>
          <t>420</t>
        </is>
      </c>
      <c r="X305" t="n">
        <v>37.9</v>
      </c>
      <c r="Y305" t="inlineStr">
        <is>
          <t>360</t>
        </is>
      </c>
      <c r="Z305" t="n">
        <v>26.6</v>
      </c>
      <c r="AA305" t="inlineStr">
        <is>
          <t>305</t>
        </is>
      </c>
      <c r="AB305" t="n">
        <v>42.4</v>
      </c>
      <c r="AC305" t="inlineStr">
        <is>
          <t>409</t>
        </is>
      </c>
      <c r="AD305" t="n">
        <v>32.6</v>
      </c>
      <c r="AE305" t="inlineStr">
        <is>
          <t>253</t>
        </is>
      </c>
      <c r="AF305" t="n">
        <v>84.59999999999999</v>
      </c>
      <c r="AG305" t="inlineStr">
        <is>
          <t>231</t>
        </is>
      </c>
      <c r="AH305" t="n">
        <v>81.90000000000001</v>
      </c>
      <c r="AI305">
        <f>360</f>
        <v/>
      </c>
      <c r="AJ305" t="n">
        <v>41</v>
      </c>
      <c r="AK305" t="inlineStr"/>
      <c r="AL305" t="inlineStr"/>
      <c r="AM305" t="inlineStr"/>
      <c r="AN305" t="inlineStr"/>
      <c r="AO305" t="inlineStr"/>
      <c r="AP305" t="inlineStr">
        <is>
          <t>{"Research &amp; Discovery": [{"indicator_id": "76", "indicator_name": "Academic Reputation", "rank": "489", "score": "18.5"}, {"indicator_id": "73", "indicator_name": "Citations per Faculty", "rank": "304", "score": "45.4"}], "Learning Experience": [{"indicator_id": "36", "indicator_name": "Faculty Student Ratio", "rank": "420", "score": "37.9"}], "Employability": [{"indicator_id": "77", "indicator_name": "Employer Reputation", "rank": "360", "score": "26.6"}, {"indicator_id": "3819456", "indicator_name": "Employment Outcomes", "rank": "305", "score": "42.4"}], "Global Engagement": [{"indicator_id": "14", "indicator_name": "International Student Ratio", "rank": "409", "score": "32.6"}, {"indicator_id": "15", "indicator_name": "International Research Network", "rank": "253", "score": "84.6"}, {"indicator_id": "18", "indicator_name": "International Faculty Ratio", "rank": "231", "score": "81.9"}], "Sustainability": [{"indicator_id": "3897497", "indicator_name": "Sustainability Score", "rank": "=360", "score": "41"}]}</t>
        </is>
      </c>
      <c r="AQ3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06">
      <c r="A306" t="n">
        <v>305</v>
      </c>
      <c r="B306" t="n">
        <v>35.8</v>
      </c>
      <c r="C306" t="inlineStr">
        <is>
          <t>Universidade Federal do Rio de Janeiro</t>
        </is>
      </c>
      <c r="D306" t="inlineStr">
        <is>
          <t>Rio de Janeiro, Brazil</t>
        </is>
      </c>
      <c r="E306" t="inlineStr">
        <is>
          <t>Brazil</t>
        </is>
      </c>
      <c r="F306" t="inlineStr">
        <is>
          <t>Rio de Janeiro</t>
        </is>
      </c>
      <c r="G306" t="inlineStr">
        <is>
          <t>Latin America</t>
        </is>
      </c>
      <c r="H306" t="inlineStr">
        <is>
          <t>https://www.topuniversities.com/sites/default/files/220127083943pm152751UFRJ-Vertical-Impresso-Positivo-ai-90x90.jpg</t>
        </is>
      </c>
      <c r="I306" t="inlineStr">
        <is>
          <t>/universities/universidade-federal-do-rio-de-janeiro</t>
        </is>
      </c>
      <c r="J306" t="inlineStr">
        <is>
          <t>3995745</t>
        </is>
      </c>
      <c r="K306" t="inlineStr">
        <is>
          <t>297503</t>
        </is>
      </c>
      <c r="L306" t="inlineStr">
        <is>
          <t>525</t>
        </is>
      </c>
      <c r="M306" t="n">
        <v>0</v>
      </c>
      <c r="N306">
        <f>304</f>
        <v/>
      </c>
      <c r="O306" t="inlineStr"/>
      <c r="P306" t="b">
        <v>0</v>
      </c>
      <c r="Q306" t="b">
        <v>0</v>
      </c>
      <c r="R306" t="n">
        <v>0</v>
      </c>
      <c r="S306" t="inlineStr">
        <is>
          <t>112</t>
        </is>
      </c>
      <c r="T306" t="n">
        <v>61.9</v>
      </c>
      <c r="U306" t="inlineStr">
        <is>
          <t>701+</t>
        </is>
      </c>
      <c r="V306" t="n">
        <v>7.8</v>
      </c>
      <c r="W306" t="inlineStr">
        <is>
          <t>701+</t>
        </is>
      </c>
      <c r="X306" t="n">
        <v>13.7</v>
      </c>
      <c r="Y306" t="inlineStr">
        <is>
          <t>407</t>
        </is>
      </c>
      <c r="Z306" t="n">
        <v>23.3</v>
      </c>
      <c r="AA306" t="inlineStr">
        <is>
          <t>117</t>
        </is>
      </c>
      <c r="AB306" t="n">
        <v>81.40000000000001</v>
      </c>
      <c r="AC306" t="inlineStr">
        <is>
          <t>701+</t>
        </is>
      </c>
      <c r="AD306" t="n">
        <v>1.5</v>
      </c>
      <c r="AE306" t="inlineStr">
        <is>
          <t>330</t>
        </is>
      </c>
      <c r="AF306" t="n">
        <v>79.7</v>
      </c>
      <c r="AG306" t="inlineStr">
        <is>
          <t>701+</t>
        </is>
      </c>
      <c r="AH306" t="n">
        <v>7.6</v>
      </c>
      <c r="AI306">
        <f>269</f>
        <v/>
      </c>
      <c r="AJ306" t="n">
        <v>59.6</v>
      </c>
      <c r="AK306" t="inlineStr"/>
      <c r="AL306" t="inlineStr"/>
      <c r="AM306" t="inlineStr"/>
      <c r="AN306" t="inlineStr"/>
      <c r="AO306" t="inlineStr"/>
      <c r="AP306" t="inlineStr">
        <is>
          <t>{"Research &amp; Discovery": [{"indicator_id": "76", "indicator_name": "Academic Reputation", "rank": "112", "score": "61.9"}, {"indicator_id": "73", "indicator_name": "Citations per Faculty", "rank": "701+", "score": "7.8"}], "Learning Experience": [{"indicator_id": "36", "indicator_name": "Faculty Student Ratio", "rank": "701+", "score": "13.7"}], "Employability": [{"indicator_id": "77", "indicator_name": "Employer Reputation", "rank": "407", "score": "23.3"}, {"indicator_id": "3819456", "indicator_name": "Employment Outcomes", "rank": "117", "score": "81.4"}], "Global Engagement": [{"indicator_id": "14", "indicator_name": "International Student Ratio", "rank": "701+", "score": "1.5"}, {"indicator_id": "15", "indicator_name": "International Research Network", "rank": "330", "score": "79.7"}, {"indicator_id": "18", "indicator_name": "International Faculty Ratio", "rank": "701+", "score": "7.6"}], "Sustainability": [{"indicator_id": "3897497", "indicator_name": "Sustainability Score", "rank": "=269", "score": "59.6"}]}</t>
        </is>
      </c>
      <c r="AQ3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07">
      <c r="A307" t="n">
        <v>306</v>
      </c>
      <c r="B307" t="n">
        <v>35.7</v>
      </c>
      <c r="C307" t="inlineStr">
        <is>
          <t>Aalborg University</t>
        </is>
      </c>
      <c r="D307" t="inlineStr">
        <is>
          <t>Aalborg,, Denmark</t>
        </is>
      </c>
      <c r="E307" t="inlineStr">
        <is>
          <t>Denmark</t>
        </is>
      </c>
      <c r="F307" t="inlineStr">
        <is>
          <t>Aalborg,</t>
        </is>
      </c>
      <c r="G307" t="inlineStr">
        <is>
          <t>Europe</t>
        </is>
      </c>
      <c r="H307" t="inlineStr">
        <is>
          <t>https://www.topuniversities.com/sites/default/files/aalborg-university_1262_medium.jpg</t>
        </is>
      </c>
      <c r="I307" t="inlineStr">
        <is>
          <t>/universities/aalborg-university</t>
        </is>
      </c>
      <c r="J307" t="inlineStr">
        <is>
          <t>3996083</t>
        </is>
      </c>
      <c r="K307" t="inlineStr">
        <is>
          <t>296663</t>
        </is>
      </c>
      <c r="L307" t="inlineStr">
        <is>
          <t>1262</t>
        </is>
      </c>
      <c r="M307" t="n">
        <v>1</v>
      </c>
      <c r="N307" t="inlineStr">
        <is>
          <t>306</t>
        </is>
      </c>
      <c r="O307" t="inlineStr">
        <is>
          <t>6</t>
        </is>
      </c>
      <c r="P307" t="b">
        <v>0</v>
      </c>
      <c r="Q307" t="b">
        <v>0</v>
      </c>
      <c r="R307" t="n">
        <v>0</v>
      </c>
      <c r="S307" t="inlineStr">
        <is>
          <t>450</t>
        </is>
      </c>
      <c r="T307" t="n">
        <v>19.9</v>
      </c>
      <c r="U307" t="inlineStr">
        <is>
          <t>241</t>
        </is>
      </c>
      <c r="V307" t="n">
        <v>53.2</v>
      </c>
      <c r="W307" t="inlineStr">
        <is>
          <t>580</t>
        </is>
      </c>
      <c r="X307" t="n">
        <v>25.5</v>
      </c>
      <c r="Y307" t="inlineStr">
        <is>
          <t>439</t>
        </is>
      </c>
      <c r="Z307" t="n">
        <v>20.8</v>
      </c>
      <c r="AA307" t="inlineStr">
        <is>
          <t>486</t>
        </is>
      </c>
      <c r="AB307" t="n">
        <v>23.3</v>
      </c>
      <c r="AC307" t="inlineStr">
        <is>
          <t>627</t>
        </is>
      </c>
      <c r="AD307" t="n">
        <v>14.9</v>
      </c>
      <c r="AE307" t="inlineStr">
        <is>
          <t>134</t>
        </is>
      </c>
      <c r="AF307" t="n">
        <v>92.09999999999999</v>
      </c>
      <c r="AG307" t="inlineStr">
        <is>
          <t>250</t>
        </is>
      </c>
      <c r="AH307" t="n">
        <v>77.3</v>
      </c>
      <c r="AI307" t="inlineStr">
        <is>
          <t>183</t>
        </is>
      </c>
      <c r="AJ307" t="n">
        <v>75.59999999999999</v>
      </c>
      <c r="AK307" t="inlineStr"/>
      <c r="AL307" t="inlineStr"/>
      <c r="AM307" t="inlineStr"/>
      <c r="AN307" t="inlineStr"/>
      <c r="AO307" t="inlineStr"/>
      <c r="AP307" t="inlineStr">
        <is>
          <t>{"Research &amp; Discovery": [{"indicator_id": "76", "indicator_name": "Academic Reputation", "rank": "450", "score": "19.9"}, {"indicator_id": "73", "indicator_name": "Citations per Faculty", "rank": "241", "score": "53.2"}], "Learning Experience": [{"indicator_id": "36", "indicator_name": "Faculty Student Ratio", "rank": "580", "score": "25.5"}], "Employability": [{"indicator_id": "77", "indicator_name": "Employer Reputation", "rank": "439", "score": "20.8"}, {"indicator_id": "3819456", "indicator_name": "Employment Outcomes", "rank": "486", "score": "23.3"}], "Global Engagement": [{"indicator_id": "14", "indicator_name": "International Student Ratio", "rank": "627", "score": "14.9"}, {"indicator_id": "15", "indicator_name": "International Research Network", "rank": "134", "score": "92.1"}, {"indicator_id": "18", "indicator_name": "International Faculty Ratio", "rank": "250", "score": "77.3"}], "Sustainability": [{"indicator_id": "3897497", "indicator_name": "Sustainability Score", "rank": "183", "score": "75.6"}]}</t>
        </is>
      </c>
      <c r="AQ3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08">
      <c r="A308" t="n">
        <v>307</v>
      </c>
      <c r="B308" t="n">
        <v>35.5</v>
      </c>
      <c r="C308" t="inlineStr">
        <is>
          <t>University of California, Irvine</t>
        </is>
      </c>
      <c r="D308" t="inlineStr">
        <is>
          <t>Irvine, United States</t>
        </is>
      </c>
      <c r="E308" t="inlineStr">
        <is>
          <t>United States</t>
        </is>
      </c>
      <c r="F308" t="inlineStr">
        <is>
          <t>Irvine</t>
        </is>
      </c>
      <c r="G308" t="inlineStr">
        <is>
          <t>North America</t>
        </is>
      </c>
      <c r="H308" t="inlineStr">
        <is>
          <t>https://www.topuniversities.com/sites/default/files/university-of-california-irvine_86_medium.jpg</t>
        </is>
      </c>
      <c r="I308" t="inlineStr">
        <is>
          <t>/universities/university-california-irvine</t>
        </is>
      </c>
      <c r="J308" t="inlineStr">
        <is>
          <t>3995862</t>
        </is>
      </c>
      <c r="K308" t="inlineStr">
        <is>
          <t>294570</t>
        </is>
      </c>
      <c r="L308" t="inlineStr">
        <is>
          <t>86</t>
        </is>
      </c>
      <c r="M308" t="n">
        <v>0</v>
      </c>
      <c r="N308" t="inlineStr">
        <is>
          <t>307</t>
        </is>
      </c>
      <c r="O308" t="inlineStr"/>
      <c r="P308" t="b">
        <v>0</v>
      </c>
      <c r="Q308" t="b">
        <v>0</v>
      </c>
      <c r="R308" t="n">
        <v>0</v>
      </c>
      <c r="S308" t="inlineStr">
        <is>
          <t>229</t>
        </is>
      </c>
      <c r="T308" t="n">
        <v>37.5</v>
      </c>
      <c r="U308" t="inlineStr">
        <is>
          <t>344</t>
        </is>
      </c>
      <c r="V308" t="n">
        <v>40.7</v>
      </c>
      <c r="W308" t="inlineStr">
        <is>
          <t>701+</t>
        </is>
      </c>
      <c r="X308" t="n">
        <v>17.3</v>
      </c>
      <c r="Y308" t="inlineStr">
        <is>
          <t>419</t>
        </is>
      </c>
      <c r="Z308" t="n">
        <v>22.3</v>
      </c>
      <c r="AA308" t="inlineStr">
        <is>
          <t>701+</t>
        </is>
      </c>
      <c r="AB308" t="n">
        <v>11.2</v>
      </c>
      <c r="AC308" t="inlineStr">
        <is>
          <t>252</t>
        </is>
      </c>
      <c r="AD308" t="n">
        <v>58.7</v>
      </c>
      <c r="AE308" t="inlineStr">
        <is>
          <t>260</t>
        </is>
      </c>
      <c r="AF308" t="n">
        <v>84.09999999999999</v>
      </c>
      <c r="AG308" t="inlineStr">
        <is>
          <t>401</t>
        </is>
      </c>
      <c r="AH308" t="n">
        <v>43.9</v>
      </c>
      <c r="AI308" t="inlineStr">
        <is>
          <t>397</t>
        </is>
      </c>
      <c r="AJ308" t="n">
        <v>36</v>
      </c>
      <c r="AK308" t="inlineStr"/>
      <c r="AL308" t="inlineStr"/>
      <c r="AM308" t="inlineStr"/>
      <c r="AN308" t="inlineStr"/>
      <c r="AO308" t="inlineStr"/>
      <c r="AP308" t="inlineStr">
        <is>
          <t>{"Research &amp; Discovery": [{"indicator_id": "76", "indicator_name": "Academic Reputation", "rank": "229", "score": "37.5"}, {"indicator_id": "73", "indicator_name": "Citations per Faculty", "rank": "344", "score": "40.7"}], "Learning Experience": [{"indicator_id": "36", "indicator_name": "Faculty Student Ratio", "rank": "701+", "score": "17.3"}], "Employability": [{"indicator_id": "77", "indicator_name": "Employer Reputation", "rank": "419", "score": "22.3"}, {"indicator_id": "3819456", "indicator_name": "Employment Outcomes", "rank": "701+", "score": "11.2"}], "Global Engagement": [{"indicator_id": "14", "indicator_name": "International Student Ratio", "rank": "252", "score": "58.7"}, {"indicator_id": "15", "indicator_name": "International Research Network", "rank": "260", "score": "84.1"}, {"indicator_id": "18", "indicator_name": "International Faculty Ratio", "rank": "401", "score": "43.9"}], "Sustainability": [{"indicator_id": "3897497", "indicator_name": "Sustainability Score", "rank": "397", "score": "36"}]}</t>
        </is>
      </c>
      <c r="AQ3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09">
      <c r="A309" t="n">
        <v>308</v>
      </c>
      <c r="B309" t="n">
        <v>35.3</v>
      </c>
      <c r="C309" t="inlineStr">
        <is>
          <t>Universitas Airlangga</t>
        </is>
      </c>
      <c r="D309" t="inlineStr">
        <is>
          <t>Surabaya, Indonesia</t>
        </is>
      </c>
      <c r="E309" t="inlineStr">
        <is>
          <t>Indonesia</t>
        </is>
      </c>
      <c r="F309" t="inlineStr">
        <is>
          <t>Surabaya</t>
        </is>
      </c>
      <c r="G309" t="inlineStr">
        <is>
          <t>Asia</t>
        </is>
      </c>
      <c r="H309" t="inlineStr">
        <is>
          <t>https://www.topuniversities.com/sites/default/files/250715015254am318034UNAIR-BRANDMARK-2025-01-90x90.jpg</t>
        </is>
      </c>
      <c r="I309" t="inlineStr">
        <is>
          <t>/universities/universitas-airlangga</t>
        </is>
      </c>
      <c r="J309" t="inlineStr">
        <is>
          <t>3995865</t>
        </is>
      </c>
      <c r="K309" t="inlineStr">
        <is>
          <t>294643</t>
        </is>
      </c>
      <c r="L309" t="inlineStr">
        <is>
          <t>12</t>
        </is>
      </c>
      <c r="M309" t="n">
        <v>1</v>
      </c>
      <c r="N309" t="inlineStr">
        <is>
          <t>308</t>
        </is>
      </c>
      <c r="O309" t="inlineStr"/>
      <c r="P309" t="b">
        <v>0</v>
      </c>
      <c r="Q309" t="b">
        <v>0</v>
      </c>
      <c r="R309" t="n">
        <v>0</v>
      </c>
      <c r="S309" t="inlineStr">
        <is>
          <t>232</t>
        </is>
      </c>
      <c r="T309" t="n">
        <v>37.1</v>
      </c>
      <c r="U309" t="inlineStr">
        <is>
          <t>701+</t>
        </is>
      </c>
      <c r="V309" t="n">
        <v>1.5</v>
      </c>
      <c r="W309" t="inlineStr">
        <is>
          <t>259</t>
        </is>
      </c>
      <c r="X309" t="n">
        <v>57</v>
      </c>
      <c r="Y309" t="inlineStr">
        <is>
          <t>80</t>
        </is>
      </c>
      <c r="Z309" t="n">
        <v>79.09999999999999</v>
      </c>
      <c r="AA309" t="inlineStr">
        <is>
          <t>585</t>
        </is>
      </c>
      <c r="AB309" t="n">
        <v>18.9</v>
      </c>
      <c r="AC309" t="inlineStr">
        <is>
          <t>701+</t>
        </is>
      </c>
      <c r="AD309" t="n">
        <v>6.7</v>
      </c>
      <c r="AE309" t="inlineStr">
        <is>
          <t>701+</t>
        </is>
      </c>
      <c r="AF309" t="n">
        <v>40.3</v>
      </c>
      <c r="AG309" t="inlineStr">
        <is>
          <t>330</t>
        </is>
      </c>
      <c r="AH309" t="n">
        <v>58</v>
      </c>
      <c r="AI309">
        <f>570</f>
        <v/>
      </c>
      <c r="AJ309" t="n">
        <v>16.3</v>
      </c>
      <c r="AK309" t="inlineStr"/>
      <c r="AL309" t="inlineStr"/>
      <c r="AM309" t="inlineStr"/>
      <c r="AN309" t="inlineStr"/>
      <c r="AO309" t="inlineStr"/>
      <c r="AP309" t="inlineStr">
        <is>
          <t>{"Research &amp; Discovery": [{"indicator_id": "76", "indicator_name": "Academic Reputation", "rank": "232", "score": "37.1"}, {"indicator_id": "73", "indicator_name": "Citations per Faculty", "rank": "701+", "score": "1.5"}], "Learning Experience": [{"indicator_id": "36", "indicator_name": "Faculty Student Ratio", "rank": "259", "score": "57"}], "Employability": [{"indicator_id": "77", "indicator_name": "Employer Reputation", "rank": "80", "score": "79.1"}, {"indicator_id": "3819456", "indicator_name": "Employment Outcomes", "rank": "585", "score": "18.9"}], "Global Engagement": [{"indicator_id": "14", "indicator_name": "International Student Ratio", "rank": "701+", "score": "6.7"}, {"indicator_id": "15", "indicator_name": "International Research Network", "rank": "701+", "score": "40.3"}, {"indicator_id": "18", "indicator_name": "International Faculty Ratio", "rank": "330", "score": "58"}], "Sustainability": [{"indicator_id": "3897497", "indicator_name": "Sustainability Score", "rank": "=570", "score": "16.3"}]}</t>
        </is>
      </c>
      <c r="AQ3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10">
      <c r="A310" t="n">
        <v>309</v>
      </c>
      <c r="B310" t="n">
        <v>35.2</v>
      </c>
      <c r="C310" t="inlineStr">
        <is>
          <t>Goethe-University Frankfurt am Main</t>
        </is>
      </c>
      <c r="D310" t="inlineStr">
        <is>
          <t>Frankfurt am Main, Germany</t>
        </is>
      </c>
      <c r="E310" t="inlineStr">
        <is>
          <t>Germany</t>
        </is>
      </c>
      <c r="F310" t="inlineStr">
        <is>
          <t>Frankfurt am Main</t>
        </is>
      </c>
      <c r="G310" t="inlineStr">
        <is>
          <t>Europe</t>
        </is>
      </c>
      <c r="H310" t="inlineStr">
        <is>
          <t>https://www.topuniversities.com/sites/default/files/universitt-frankfurt-am-main_214_medium.jpg</t>
        </is>
      </c>
      <c r="I310" t="inlineStr">
        <is>
          <t>/universities/goethe-university-frankfurt-am-main</t>
        </is>
      </c>
      <c r="J310" t="inlineStr">
        <is>
          <t>3995829</t>
        </is>
      </c>
      <c r="K310" t="inlineStr">
        <is>
          <t>294384</t>
        </is>
      </c>
      <c r="L310" t="inlineStr">
        <is>
          <t>214</t>
        </is>
      </c>
      <c r="M310" t="n">
        <v>0</v>
      </c>
      <c r="N310">
        <f>309</f>
        <v/>
      </c>
      <c r="O310" t="inlineStr"/>
      <c r="P310" t="b">
        <v>0</v>
      </c>
      <c r="Q310" t="b">
        <v>0</v>
      </c>
      <c r="R310" t="n">
        <v>0</v>
      </c>
      <c r="S310" t="inlineStr">
        <is>
          <t>196</t>
        </is>
      </c>
      <c r="T310" t="n">
        <v>43.2</v>
      </c>
      <c r="U310" t="inlineStr">
        <is>
          <t>621</t>
        </is>
      </c>
      <c r="V310" t="n">
        <v>15.9</v>
      </c>
      <c r="W310" t="inlineStr">
        <is>
          <t>600</t>
        </is>
      </c>
      <c r="X310" t="n">
        <v>24.4</v>
      </c>
      <c r="Y310" t="inlineStr">
        <is>
          <t>282</t>
        </is>
      </c>
      <c r="Z310" t="n">
        <v>33.2</v>
      </c>
      <c r="AA310" t="inlineStr">
        <is>
          <t>560</t>
        </is>
      </c>
      <c r="AB310" t="n">
        <v>20.2</v>
      </c>
      <c r="AC310" t="inlineStr">
        <is>
          <t>489</t>
        </is>
      </c>
      <c r="AD310" t="n">
        <v>24.1</v>
      </c>
      <c r="AE310" t="inlineStr">
        <is>
          <t>166</t>
        </is>
      </c>
      <c r="AF310" t="n">
        <v>90.40000000000001</v>
      </c>
      <c r="AG310" t="inlineStr">
        <is>
          <t>432</t>
        </is>
      </c>
      <c r="AH310" t="n">
        <v>37.4</v>
      </c>
      <c r="AI310">
        <f>186</f>
        <v/>
      </c>
      <c r="AJ310" t="n">
        <v>75</v>
      </c>
      <c r="AK310" t="inlineStr"/>
      <c r="AL310" t="inlineStr"/>
      <c r="AM310" t="inlineStr"/>
      <c r="AN310" t="inlineStr"/>
      <c r="AO310" t="inlineStr"/>
      <c r="AP310" t="inlineStr">
        <is>
          <t>{"Research &amp; Discovery": [{"indicator_id": "76", "indicator_name": "Academic Reputation", "rank": "196", "score": "43.2"}, {"indicator_id": "73", "indicator_name": "Citations per Faculty", "rank": "621", "score": "15.9"}], "Learning Experience": [{"indicator_id": "36", "indicator_name": "Faculty Student Ratio", "rank": "600", "score": "24.4"}], "Employability": [{"indicator_id": "77", "indicator_name": "Employer Reputation", "rank": "282", "score": "33.2"}, {"indicator_id": "3819456", "indicator_name": "Employment Outcomes", "rank": "560", "score": "20.2"}], "Global Engagement": [{"indicator_id": "14", "indicator_name": "International Student Ratio", "rank": "489", "score": "24.1"}, {"indicator_id": "15", "indicator_name": "International Research Network", "rank": "166", "score": "90.4"}, {"indicator_id": "18", "indicator_name": "International Faculty Ratio", "rank": "432", "score": "37.4"}], "Sustainability": [{"indicator_id": "3897497", "indicator_name": "Sustainability Score", "rank": "=186", "score": "75"}]}</t>
        </is>
      </c>
      <c r="AQ3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11">
      <c r="A311" t="n">
        <v>310</v>
      </c>
      <c r="B311" t="n">
        <v>35.2</v>
      </c>
      <c r="C311" t="inlineStr">
        <is>
          <t>Universität Innsbruck</t>
        </is>
      </c>
      <c r="D311" t="inlineStr">
        <is>
          <t>Innsbruck, Austria</t>
        </is>
      </c>
      <c r="E311" t="inlineStr">
        <is>
          <t>Austria</t>
        </is>
      </c>
      <c r="F311" t="inlineStr">
        <is>
          <t>Innsbruck</t>
        </is>
      </c>
      <c r="G311" t="inlineStr">
        <is>
          <t>Europe</t>
        </is>
      </c>
      <c r="H311" t="inlineStr">
        <is>
          <t>https://www.topuniversities.com/sites/default/files/universitt-innsbruck_592560cf2aeae70239af4ba7_medium.jpg</t>
        </is>
      </c>
      <c r="I311" t="inlineStr">
        <is>
          <t>/universities/universitat-innsbruck</t>
        </is>
      </c>
      <c r="J311" t="inlineStr">
        <is>
          <t>3996067</t>
        </is>
      </c>
      <c r="K311" t="inlineStr">
        <is>
          <t>294230</t>
        </is>
      </c>
      <c r="L311" t="inlineStr">
        <is>
          <t>291</t>
        </is>
      </c>
      <c r="M311" t="n">
        <v>0</v>
      </c>
      <c r="N311">
        <f>309</f>
        <v/>
      </c>
      <c r="O311" t="inlineStr"/>
      <c r="P311" t="b">
        <v>0</v>
      </c>
      <c r="Q311" t="b">
        <v>0</v>
      </c>
      <c r="R311" t="n">
        <v>0</v>
      </c>
      <c r="S311" t="inlineStr">
        <is>
          <t>434</t>
        </is>
      </c>
      <c r="T311" t="n">
        <v>20.3</v>
      </c>
      <c r="U311" t="inlineStr">
        <is>
          <t>701+</t>
        </is>
      </c>
      <c r="V311" t="n">
        <v>9.300000000000001</v>
      </c>
      <c r="W311" t="inlineStr">
        <is>
          <t>177</t>
        </is>
      </c>
      <c r="X311" t="n">
        <v>73.09999999999999</v>
      </c>
      <c r="Y311" t="inlineStr">
        <is>
          <t>601+</t>
        </is>
      </c>
      <c r="Z311" t="n">
        <v>7.8</v>
      </c>
      <c r="AA311" t="inlineStr">
        <is>
          <t>223</t>
        </is>
      </c>
      <c r="AB311" t="n">
        <v>55.8</v>
      </c>
      <c r="AC311" t="inlineStr">
        <is>
          <t>27</t>
        </is>
      </c>
      <c r="AD311" t="n">
        <v>100</v>
      </c>
      <c r="AE311" t="inlineStr">
        <is>
          <t>461</t>
        </is>
      </c>
      <c r="AF311" t="n">
        <v>71.5</v>
      </c>
      <c r="AG311" t="inlineStr">
        <is>
          <t>68</t>
        </is>
      </c>
      <c r="AH311" t="n">
        <v>100</v>
      </c>
      <c r="AI311">
        <f>263</f>
        <v/>
      </c>
      <c r="AJ311" t="n">
        <v>61.6</v>
      </c>
      <c r="AK311" t="inlineStr"/>
      <c r="AL311" t="inlineStr"/>
      <c r="AM311" t="inlineStr"/>
      <c r="AN311" t="inlineStr"/>
      <c r="AO311" t="inlineStr"/>
      <c r="AP311" t="inlineStr">
        <is>
          <t>{"Research &amp; Discovery": [{"indicator_id": "76", "indicator_name": "Academic Reputation", "rank": "434", "score": "20.3"}, {"indicator_id": "73", "indicator_name": "Citations per Faculty", "rank": "701+", "score": "9.3"}], "Learning Experience": [{"indicator_id": "36", "indicator_name": "Faculty Student Ratio", "rank": "177", "score": "73.1"}], "Employability": [{"indicator_id": "77", "indicator_name": "Employer Reputation", "rank": "601+", "score": "7.8"}, {"indicator_id": "3819456", "indicator_name": "Employment Outcomes", "rank": "223", "score": "55.8"}], "Global Engagement": [{"indicator_id": "14", "indicator_name": "International Student Ratio", "rank": "27", "score": "100"}, {"indicator_id": "15", "indicator_name": "International Research Network", "rank": "461", "score": "71.5"}, {"indicator_id": "18", "indicator_name": "International Faculty Ratio", "rank": "68", "score": "100"}], "Sustainability": [{"indicator_id": "3897497", "indicator_name": "Sustainability Score", "rank": "=263", "score": "61.6"}]}</t>
        </is>
      </c>
      <c r="AQ3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12">
      <c r="A312" t="n">
        <v>311</v>
      </c>
      <c r="B312" t="n">
        <v>35.1</v>
      </c>
      <c r="C312" t="inlineStr">
        <is>
          <t>North Carolina State University</t>
        </is>
      </c>
      <c r="D312" t="inlineStr">
        <is>
          <t>Raleigh, United States</t>
        </is>
      </c>
      <c r="E312" t="inlineStr">
        <is>
          <t>United States</t>
        </is>
      </c>
      <c r="F312" t="inlineStr">
        <is>
          <t>Raleigh</t>
        </is>
      </c>
      <c r="G312" t="inlineStr">
        <is>
          <t>North America</t>
        </is>
      </c>
      <c r="H312" t="inlineStr">
        <is>
          <t>https://www.topuniversities.com/sites/default/files/north-carolina-state-university_592560cf2aeae70239af4c2a_medium.jpg</t>
        </is>
      </c>
      <c r="I312" t="inlineStr">
        <is>
          <t>/universities/north-carolina-state-university</t>
        </is>
      </c>
      <c r="J312" t="inlineStr">
        <is>
          <t>3995963</t>
        </is>
      </c>
      <c r="K312" t="inlineStr">
        <is>
          <t>294837</t>
        </is>
      </c>
      <c r="L312" t="inlineStr">
        <is>
          <t>423</t>
        </is>
      </c>
      <c r="M312" t="n">
        <v>0</v>
      </c>
      <c r="N312" t="inlineStr">
        <is>
          <t>311</t>
        </is>
      </c>
      <c r="O312" t="inlineStr"/>
      <c r="P312" t="b">
        <v>0</v>
      </c>
      <c r="Q312" t="b">
        <v>0</v>
      </c>
      <c r="R312" t="n">
        <v>0</v>
      </c>
      <c r="S312" t="inlineStr">
        <is>
          <t>330</t>
        </is>
      </c>
      <c r="T312" t="n">
        <v>26.7</v>
      </c>
      <c r="U312" t="inlineStr">
        <is>
          <t>181</t>
        </is>
      </c>
      <c r="V312" t="n">
        <v>63.4</v>
      </c>
      <c r="W312" t="inlineStr">
        <is>
          <t>701+</t>
        </is>
      </c>
      <c r="X312" t="n">
        <v>9.800000000000001</v>
      </c>
      <c r="Y312" t="inlineStr">
        <is>
          <t>374</t>
        </is>
      </c>
      <c r="Z312" t="n">
        <v>25.4</v>
      </c>
      <c r="AA312" t="inlineStr">
        <is>
          <t>532</t>
        </is>
      </c>
      <c r="AB312" t="n">
        <v>21.5</v>
      </c>
      <c r="AC312" t="inlineStr">
        <is>
          <t>585</t>
        </is>
      </c>
      <c r="AD312" t="n">
        <v>17</v>
      </c>
      <c r="AE312" t="inlineStr">
        <is>
          <t>358</t>
        </is>
      </c>
      <c r="AF312" t="n">
        <v>78.09999999999999</v>
      </c>
      <c r="AG312" t="inlineStr">
        <is>
          <t>338</t>
        </is>
      </c>
      <c r="AH312" t="n">
        <v>55</v>
      </c>
      <c r="AI312">
        <f>398</f>
        <v/>
      </c>
      <c r="AJ312" t="n">
        <v>35.7</v>
      </c>
      <c r="AK312" t="inlineStr"/>
      <c r="AL312" t="inlineStr"/>
      <c r="AM312" t="inlineStr"/>
      <c r="AN312" t="inlineStr"/>
      <c r="AO312" t="inlineStr"/>
      <c r="AP312" t="inlineStr">
        <is>
          <t>{"Research &amp; Discovery": [{"indicator_id": "76", "indicator_name": "Academic Reputation", "rank": "330", "score": "26.7"}, {"indicator_id": "73", "indicator_name": "Citations per Faculty", "rank": "181", "score": "63.4"}], "Learning Experience": [{"indicator_id": "36", "indicator_name": "Faculty Student Ratio", "rank": "701+", "score": "9.8"}], "Employability": [{"indicator_id": "77", "indicator_name": "Employer Reputation", "rank": "374", "score": "25.4"}, {"indicator_id": "3819456", "indicator_name": "Employment Outcomes", "rank": "532", "score": "21.5"}], "Global Engagement": [{"indicator_id": "14", "indicator_name": "International Student Ratio", "rank": "585", "score": "17"}, {"indicator_id": "15", "indicator_name": "International Research Network", "rank": "358", "score": "78.1"}, {"indicator_id": "18", "indicator_name": "International Faculty Ratio", "rank": "338", "score": "55"}], "Sustainability": [{"indicator_id": "3897497", "indicator_name": "Sustainability Score", "rank": "=398", "score": "35.7"}]}</t>
        </is>
      </c>
      <c r="AQ3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13">
      <c r="A313" t="n">
        <v>312</v>
      </c>
      <c r="B313" t="n">
        <v>35</v>
      </c>
      <c r="C313" t="inlineStr">
        <is>
          <t>Jagiellonian University</t>
        </is>
      </c>
      <c r="D313" t="inlineStr">
        <is>
          <t>Krakow, Poland</t>
        </is>
      </c>
      <c r="E313" t="inlineStr">
        <is>
          <t>Poland</t>
        </is>
      </c>
      <c r="F313" t="inlineStr">
        <is>
          <t>Krakow</t>
        </is>
      </c>
      <c r="G313" t="inlineStr">
        <is>
          <t>Europe</t>
        </is>
      </c>
      <c r="H313" t="inlineStr">
        <is>
          <t>https://www.topuniversities.com/sites/default/files/jagiellonian-university_300_medium.jpg</t>
        </is>
      </c>
      <c r="I313" t="inlineStr">
        <is>
          <t>/universities/jagiellonian-university</t>
        </is>
      </c>
      <c r="J313" t="inlineStr">
        <is>
          <t>3995861</t>
        </is>
      </c>
      <c r="K313" t="inlineStr">
        <is>
          <t>294196</t>
        </is>
      </c>
      <c r="L313" t="inlineStr">
        <is>
          <t>300</t>
        </is>
      </c>
      <c r="M313" t="n">
        <v>0</v>
      </c>
      <c r="N313">
        <f>312</f>
        <v/>
      </c>
      <c r="O313" t="inlineStr"/>
      <c r="P313" t="b">
        <v>0</v>
      </c>
      <c r="Q313" t="b">
        <v>0</v>
      </c>
      <c r="R313" t="n">
        <v>0</v>
      </c>
      <c r="S313" t="inlineStr">
        <is>
          <t>228</t>
        </is>
      </c>
      <c r="T313" t="n">
        <v>37.8</v>
      </c>
      <c r="U313" t="inlineStr">
        <is>
          <t>701+</t>
        </is>
      </c>
      <c r="V313" t="n">
        <v>5.5</v>
      </c>
      <c r="W313" t="inlineStr">
        <is>
          <t>203</t>
        </is>
      </c>
      <c r="X313" t="n">
        <v>65.09999999999999</v>
      </c>
      <c r="Y313" t="inlineStr">
        <is>
          <t>199</t>
        </is>
      </c>
      <c r="Z313" t="n">
        <v>46.4</v>
      </c>
      <c r="AA313" t="inlineStr">
        <is>
          <t>249</t>
        </is>
      </c>
      <c r="AB313" t="n">
        <v>51.3</v>
      </c>
      <c r="AC313" t="inlineStr">
        <is>
          <t>615</t>
        </is>
      </c>
      <c r="AD313" t="n">
        <v>15.4</v>
      </c>
      <c r="AE313" t="inlineStr">
        <is>
          <t>188</t>
        </is>
      </c>
      <c r="AF313" t="n">
        <v>88.59999999999999</v>
      </c>
      <c r="AG313" t="inlineStr">
        <is>
          <t>701+</t>
        </is>
      </c>
      <c r="AH313" t="n">
        <v>5.7</v>
      </c>
      <c r="AI313">
        <f>400</f>
        <v/>
      </c>
      <c r="AJ313" t="n">
        <v>35.4</v>
      </c>
      <c r="AK313" t="inlineStr"/>
      <c r="AL313" t="inlineStr"/>
      <c r="AM313" t="inlineStr"/>
      <c r="AN313" t="inlineStr"/>
      <c r="AO313" t="inlineStr"/>
      <c r="AP313" t="inlineStr">
        <is>
          <t>{"Research &amp; Discovery": [{"indicator_id": "76", "indicator_name": "Academic Reputation", "rank": "228", "score": "37.8"}, {"indicator_id": "73", "indicator_name": "Citations per Faculty", "rank": "701+", "score": "5.5"}], "Learning Experience": [{"indicator_id": "36", "indicator_name": "Faculty Student Ratio", "rank": "203", "score": "65.1"}], "Employability": [{"indicator_id": "77", "indicator_name": "Employer Reputation", "rank": "199", "score": "46.4"}, {"indicator_id": "3819456", "indicator_name": "Employment Outcomes", "rank": "249", "score": "51.3"}], "Global Engagement": [{"indicator_id": "14", "indicator_name": "International Student Ratio", "rank": "615", "score": "15.4"}, {"indicator_id": "15", "indicator_name": "International Research Network", "rank": "188", "score": "88.6"}, {"indicator_id": "18", "indicator_name": "International Faculty Ratio", "rank": "701+", "score": "5.7"}], "Sustainability": [{"indicator_id": "3897497", "indicator_name": "Sustainability Score", "rank": "=400", "score": "35.4"}]}</t>
        </is>
      </c>
      <c r="AQ3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14">
      <c r="A314" t="n">
        <v>313</v>
      </c>
      <c r="B314" t="n">
        <v>35</v>
      </c>
      <c r="C314" t="inlineStr">
        <is>
          <t>University of Johannesburg</t>
        </is>
      </c>
      <c r="D314" t="inlineStr">
        <is>
          <t>Johannesburg, South Africa</t>
        </is>
      </c>
      <c r="E314" t="inlineStr">
        <is>
          <t>South Africa</t>
        </is>
      </c>
      <c r="F314" t="inlineStr">
        <is>
          <t>Johannesburg</t>
        </is>
      </c>
      <c r="G314" t="inlineStr">
        <is>
          <t>Africa</t>
        </is>
      </c>
      <c r="H314" t="inlineStr">
        <is>
          <t>https://www.topuniversities.com/sites/default/files/university-of-johannesburg-_592560cf2aeae70239af4f46_medium.jpg</t>
        </is>
      </c>
      <c r="I314" t="inlineStr">
        <is>
          <t>/universities/university-johannesburg</t>
        </is>
      </c>
      <c r="J314" t="inlineStr">
        <is>
          <t>3996146</t>
        </is>
      </c>
      <c r="K314" t="inlineStr">
        <is>
          <t>297592</t>
        </is>
      </c>
      <c r="L314" t="inlineStr">
        <is>
          <t>1219</t>
        </is>
      </c>
      <c r="M314" t="n">
        <v>0</v>
      </c>
      <c r="N314">
        <f>312</f>
        <v/>
      </c>
      <c r="O314" t="inlineStr"/>
      <c r="P314" t="b">
        <v>0</v>
      </c>
      <c r="Q314" t="b">
        <v>0</v>
      </c>
      <c r="R314" t="n">
        <v>0</v>
      </c>
      <c r="S314" t="inlineStr">
        <is>
          <t>513</t>
        </is>
      </c>
      <c r="T314" t="n">
        <v>17.7</v>
      </c>
      <c r="U314" t="inlineStr">
        <is>
          <t>499</t>
        </is>
      </c>
      <c r="V314" t="n">
        <v>24.9</v>
      </c>
      <c r="W314" t="inlineStr">
        <is>
          <t>388</t>
        </is>
      </c>
      <c r="X314" t="n">
        <v>40.3</v>
      </c>
      <c r="Y314" t="inlineStr">
        <is>
          <t>491</t>
        </is>
      </c>
      <c r="Z314" t="n">
        <v>17.9</v>
      </c>
      <c r="AA314" t="inlineStr">
        <is>
          <t>190</t>
        </is>
      </c>
      <c r="AB314" t="n">
        <v>63.1</v>
      </c>
      <c r="AC314" t="inlineStr">
        <is>
          <t>285</t>
        </is>
      </c>
      <c r="AD314" t="n">
        <v>51.4</v>
      </c>
      <c r="AE314" t="inlineStr">
        <is>
          <t>26</t>
        </is>
      </c>
      <c r="AF314" t="n">
        <v>98</v>
      </c>
      <c r="AG314" t="inlineStr">
        <is>
          <t>134</t>
        </is>
      </c>
      <c r="AH314" t="n">
        <v>96.5</v>
      </c>
      <c r="AI314" t="inlineStr">
        <is>
          <t>238</t>
        </is>
      </c>
      <c r="AJ314" t="n">
        <v>65.59999999999999</v>
      </c>
      <c r="AK314" t="inlineStr"/>
      <c r="AL314" t="inlineStr"/>
      <c r="AM314" t="inlineStr"/>
      <c r="AN314" t="inlineStr"/>
      <c r="AO314" t="inlineStr"/>
      <c r="AP314" t="inlineStr">
        <is>
          <t>{"Research &amp; Discovery": [{"indicator_id": "76", "indicator_name": "Academic Reputation", "rank": "513", "score": "17.7"}, {"indicator_id": "73", "indicator_name": "Citations per Faculty", "rank": "499", "score": "24.9"}], "Learning Experience": [{"indicator_id": "36", "indicator_name": "Faculty Student Ratio", "rank": "388", "score": "40.3"}], "Employability": [{"indicator_id": "77", "indicator_name": "Employer Reputation", "rank": "491", "score": "17.9"}, {"indicator_id": "3819456", "indicator_name": "Employment Outcomes", "rank": "190", "score": "63.1"}], "Global Engagement": [{"indicator_id": "14", "indicator_name": "International Student Ratio", "rank": "285", "score": "51.4"}, {"indicator_id": "15", "indicator_name": "International Research Network", "rank": "26", "score": "98"}, {"indicator_id": "18", "indicator_name": "International Faculty Ratio", "rank": "134", "score": "96.5"}], "Sustainability": [{"indicator_id": "3897497", "indicator_name": "Sustainability Score", "rank": "238", "score": "65.6"}]}</t>
        </is>
      </c>
      <c r="AQ3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15">
      <c r="A315" t="n">
        <v>314</v>
      </c>
      <c r="B315" t="n">
        <v>34.9</v>
      </c>
      <c r="C315" t="inlineStr">
        <is>
          <t>Universität Stuttgart</t>
        </is>
      </c>
      <c r="D315" t="inlineStr">
        <is>
          <t>Stuttgart, Germany</t>
        </is>
      </c>
      <c r="E315" t="inlineStr">
        <is>
          <t>Germany</t>
        </is>
      </c>
      <c r="F315" t="inlineStr">
        <is>
          <t>Stuttgart</t>
        </is>
      </c>
      <c r="G315" t="inlineStr">
        <is>
          <t>Europe</t>
        </is>
      </c>
      <c r="H315" t="inlineStr">
        <is>
          <t>https://www.topuniversities.com/sites/default/files/universitt-stuttgart_580_medium.jpg</t>
        </is>
      </c>
      <c r="I315" t="inlineStr">
        <is>
          <t>/universities/universitat-stuttgart</t>
        </is>
      </c>
      <c r="J315" t="inlineStr">
        <is>
          <t>3996019</t>
        </is>
      </c>
      <c r="K315" t="inlineStr">
        <is>
          <t>297469</t>
        </is>
      </c>
      <c r="L315" t="inlineStr">
        <is>
          <t>580</t>
        </is>
      </c>
      <c r="M315" t="n">
        <v>0</v>
      </c>
      <c r="N315" t="inlineStr">
        <is>
          <t>314</t>
        </is>
      </c>
      <c r="O315" t="inlineStr"/>
      <c r="P315" t="b">
        <v>0</v>
      </c>
      <c r="Q315" t="b">
        <v>0</v>
      </c>
      <c r="R315" t="n">
        <v>0</v>
      </c>
      <c r="S315" t="inlineStr">
        <is>
          <t>386</t>
        </is>
      </c>
      <c r="T315" t="n">
        <v>23.1</v>
      </c>
      <c r="U315" t="inlineStr">
        <is>
          <t>228</t>
        </is>
      </c>
      <c r="V315" t="n">
        <v>55.2</v>
      </c>
      <c r="W315" t="inlineStr">
        <is>
          <t>701+</t>
        </is>
      </c>
      <c r="X315" t="n">
        <v>6.8</v>
      </c>
      <c r="Y315" t="inlineStr">
        <is>
          <t>286</t>
        </is>
      </c>
      <c r="Z315" t="n">
        <v>33</v>
      </c>
      <c r="AA315" t="inlineStr">
        <is>
          <t>527</t>
        </is>
      </c>
      <c r="AB315" t="n">
        <v>21.7</v>
      </c>
      <c r="AC315" t="inlineStr">
        <is>
          <t>314</t>
        </is>
      </c>
      <c r="AD315" t="n">
        <v>46.8</v>
      </c>
      <c r="AE315" t="inlineStr">
        <is>
          <t>479</t>
        </is>
      </c>
      <c r="AF315" t="n">
        <v>70.40000000000001</v>
      </c>
      <c r="AG315" t="inlineStr">
        <is>
          <t>442</t>
        </is>
      </c>
      <c r="AH315" t="n">
        <v>36</v>
      </c>
      <c r="AI315">
        <f>239</f>
        <v/>
      </c>
      <c r="AJ315" t="n">
        <v>65.3</v>
      </c>
      <c r="AK315" t="inlineStr"/>
      <c r="AL315" t="inlineStr"/>
      <c r="AM315" t="inlineStr"/>
      <c r="AN315" t="inlineStr"/>
      <c r="AO315" t="inlineStr"/>
      <c r="AP315" t="inlineStr">
        <is>
          <t>{"Research &amp; Discovery": [{"indicator_id": "76", "indicator_name": "Academic Reputation", "rank": "386", "score": "23.1"}, {"indicator_id": "73", "indicator_name": "Citations per Faculty", "rank": "228", "score": "55.2"}], "Learning Experience": [{"indicator_id": "36", "indicator_name": "Faculty Student Ratio", "rank": "701+", "score": "6.8"}], "Employability": [{"indicator_id": "77", "indicator_name": "Employer Reputation", "rank": "286", "score": "33"}, {"indicator_id": "3819456", "indicator_name": "Employment Outcomes", "rank": "527", "score": "21.7"}], "Global Engagement": [{"indicator_id": "14", "indicator_name": "International Student Ratio", "rank": "314", "score": "46.8"}, {"indicator_id": "15", "indicator_name": "International Research Network", "rank": "479", "score": "70.4"}, {"indicator_id": "18", "indicator_name": "International Faculty Ratio", "rank": "442", "score": "36"}], "Sustainability": [{"indicator_id": "3897497", "indicator_name": "Sustainability Score", "rank": "=239", "score": "65.3"}]}</t>
        </is>
      </c>
      <c r="AQ3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16">
      <c r="A316" t="n">
        <v>315</v>
      </c>
      <c r="B316" t="n">
        <v>34.8</v>
      </c>
      <c r="C316" t="inlineStr">
        <is>
          <t>Quaid-i-Azam University</t>
        </is>
      </c>
      <c r="D316" t="inlineStr">
        <is>
          <t>Islamabad, Pakistan</t>
        </is>
      </c>
      <c r="E316" t="inlineStr">
        <is>
          <t>Pakistan</t>
        </is>
      </c>
      <c r="F316" t="inlineStr">
        <is>
          <t>Islamabad</t>
        </is>
      </c>
      <c r="G316" t="inlineStr">
        <is>
          <t>Asia</t>
        </is>
      </c>
      <c r="H316" t="inlineStr">
        <is>
          <t>https://www.topuniversities.com/sites/default/files/quaid-i-azam-university_592560cf2aeae70239af4d41_medium.jpg</t>
        </is>
      </c>
      <c r="I316" t="inlineStr">
        <is>
          <t>/universities/quaid-i-azam-university</t>
        </is>
      </c>
      <c r="J316" t="inlineStr">
        <is>
          <t>3996153</t>
        </is>
      </c>
      <c r="K316" t="inlineStr">
        <is>
          <t>297404</t>
        </is>
      </c>
      <c r="L316" t="inlineStr">
        <is>
          <t>702</t>
        </is>
      </c>
      <c r="M316" t="n">
        <v>0</v>
      </c>
      <c r="N316" t="inlineStr">
        <is>
          <t>315</t>
        </is>
      </c>
      <c r="O316" t="inlineStr"/>
      <c r="P316" t="b">
        <v>0</v>
      </c>
      <c r="Q316" t="b">
        <v>0</v>
      </c>
      <c r="R316" t="n">
        <v>0</v>
      </c>
      <c r="S316" t="inlineStr">
        <is>
          <t>520</t>
        </is>
      </c>
      <c r="T316" t="n">
        <v>17.3</v>
      </c>
      <c r="U316" t="inlineStr">
        <is>
          <t>58</t>
        </is>
      </c>
      <c r="V316" t="n">
        <v>93.59999999999999</v>
      </c>
      <c r="W316" t="inlineStr">
        <is>
          <t>701+</t>
        </is>
      </c>
      <c r="X316" t="n">
        <v>3.2</v>
      </c>
      <c r="Y316" t="inlineStr">
        <is>
          <t>218</t>
        </is>
      </c>
      <c r="Z316" t="n">
        <v>42.4</v>
      </c>
      <c r="AA316" t="inlineStr">
        <is>
          <t>546</t>
        </is>
      </c>
      <c r="AB316" t="n">
        <v>21</v>
      </c>
      <c r="AC316" t="inlineStr">
        <is>
          <t>701+</t>
        </is>
      </c>
      <c r="AD316" t="n">
        <v>1.9</v>
      </c>
      <c r="AE316" t="inlineStr">
        <is>
          <t>557</t>
        </is>
      </c>
      <c r="AF316" t="n">
        <v>65</v>
      </c>
      <c r="AG316" t="inlineStr">
        <is>
          <t>701+</t>
        </is>
      </c>
      <c r="AH316" t="n">
        <v>7</v>
      </c>
      <c r="AI316" t="inlineStr">
        <is>
          <t>701+</t>
        </is>
      </c>
      <c r="AJ316" t="n">
        <v>3.4</v>
      </c>
      <c r="AK316" t="inlineStr"/>
      <c r="AL316" t="inlineStr"/>
      <c r="AM316" t="inlineStr"/>
      <c r="AN316" t="inlineStr"/>
      <c r="AO316" t="inlineStr"/>
      <c r="AP316" t="inlineStr">
        <is>
          <t>{"Research &amp; Discovery": [{"indicator_id": "76", "indicator_name": "Academic Reputation", "rank": "520", "score": "17.3"}, {"indicator_id": "73", "indicator_name": "Citations per Faculty", "rank": "58", "score": "93.6"}], "Learning Experience": [{"indicator_id": "36", "indicator_name": "Faculty Student Ratio", "rank": "701+", "score": "3.2"}], "Employability": [{"indicator_id": "77", "indicator_name": "Employer Reputation", "rank": "218", "score": "42.4"}, {"indicator_id": "3819456", "indicator_name": "Employment Outcomes", "rank": "546", "score": "21"}], "Global Engagement": [{"indicator_id": "14", "indicator_name": "International Student Ratio", "rank": "701+", "score": "1.9"}, {"indicator_id": "15", "indicator_name": "International Research Network", "rank": "557", "score": "65"}, {"indicator_id": "18", "indicator_name": "International Faculty Ratio", "rank": "701+", "score": "7"}], "Sustainability": [{"indicator_id": "3897497", "indicator_name": "Sustainability Score", "rank": "701+", "score": "3.4"}]}</t>
        </is>
      </c>
      <c r="AQ3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17">
      <c r="A317" t="n">
        <v>316</v>
      </c>
      <c r="B317" t="n">
        <v>34.7</v>
      </c>
      <c r="C317" t="inlineStr">
        <is>
          <t>RUDN University</t>
        </is>
      </c>
      <c r="D317" t="inlineStr">
        <is>
          <t>Moscow, Russia</t>
        </is>
      </c>
      <c r="E317" t="inlineStr">
        <is>
          <t>Russia</t>
        </is>
      </c>
      <c r="F317" t="inlineStr">
        <is>
          <t>Moscow</t>
        </is>
      </c>
      <c r="G317" t="inlineStr">
        <is>
          <t>Europe</t>
        </is>
      </c>
      <c r="H317" t="inlineStr">
        <is>
          <t>https://www.topuniversities.com/sites/default/files/rudn-university_1503_medium.jpg</t>
        </is>
      </c>
      <c r="I317" t="inlineStr">
        <is>
          <t>/universities/rudn-university</t>
        </is>
      </c>
      <c r="J317" t="inlineStr">
        <is>
          <t>3995990</t>
        </is>
      </c>
      <c r="K317" t="inlineStr">
        <is>
          <t>296468</t>
        </is>
      </c>
      <c r="L317" t="inlineStr">
        <is>
          <t>1503</t>
        </is>
      </c>
      <c r="M317" t="n">
        <v>0</v>
      </c>
      <c r="N317">
        <f>316</f>
        <v/>
      </c>
      <c r="O317" t="inlineStr"/>
      <c r="P317" t="b">
        <v>0</v>
      </c>
      <c r="Q317" t="b">
        <v>1</v>
      </c>
      <c r="R317" t="n">
        <v>0</v>
      </c>
      <c r="S317" t="inlineStr">
        <is>
          <t>357</t>
        </is>
      </c>
      <c r="T317" t="n">
        <v>24.4</v>
      </c>
      <c r="U317" t="inlineStr">
        <is>
          <t>701+</t>
        </is>
      </c>
      <c r="V317" t="n">
        <v>2.1</v>
      </c>
      <c r="W317" t="inlineStr">
        <is>
          <t>79</t>
        </is>
      </c>
      <c r="X317" t="n">
        <v>92</v>
      </c>
      <c r="Y317" t="inlineStr">
        <is>
          <t>186</t>
        </is>
      </c>
      <c r="Z317" t="n">
        <v>48.7</v>
      </c>
      <c r="AA317" t="inlineStr">
        <is>
          <t>701+</t>
        </is>
      </c>
      <c r="AB317" t="n">
        <v>10</v>
      </c>
      <c r="AC317" t="inlineStr">
        <is>
          <t>107</t>
        </is>
      </c>
      <c r="AD317" t="n">
        <v>92.2</v>
      </c>
      <c r="AE317" t="inlineStr">
        <is>
          <t>170</t>
        </is>
      </c>
      <c r="AF317" t="n">
        <v>89.7</v>
      </c>
      <c r="AG317" t="inlineStr">
        <is>
          <t>701+</t>
        </is>
      </c>
      <c r="AH317" t="n">
        <v>8</v>
      </c>
      <c r="AI317">
        <f>498</f>
        <v/>
      </c>
      <c r="AJ317" t="n">
        <v>24</v>
      </c>
      <c r="AK317" t="inlineStr"/>
      <c r="AL317" t="inlineStr"/>
      <c r="AM317" t="inlineStr"/>
      <c r="AN317" t="inlineStr"/>
      <c r="AO317" t="inlineStr"/>
      <c r="AP317" t="inlineStr">
        <is>
          <t>{"Research &amp; Discovery": [{"indicator_id": "76", "indicator_name": "Academic Reputation", "rank": "357", "score": "24.4"}, {"indicator_id": "73", "indicator_name": "Citations per Faculty", "rank": "701+", "score": "2.1"}], "Learning Experience": [{"indicator_id": "36", "indicator_name": "Faculty Student Ratio", "rank": "79", "score": "92"}], "Employability": [{"indicator_id": "77", "indicator_name": "Employer Reputation", "rank": "186", "score": "48.7"}, {"indicator_id": "3819456", "indicator_name": "Employment Outcomes", "rank": "701+", "score": "10"}], "Global Engagement": [{"indicator_id": "14", "indicator_name": "International Student Ratio", "rank": "107", "score": "92.2"}, {"indicator_id": "15", "indicator_name": "International Research Network", "rank": "170", "score": "89.7"}, {"indicator_id": "18", "indicator_name": "International Faculty Ratio", "rank": "701+", "score": "8"}], "Sustainability": [{"indicator_id": "3897497", "indicator_name": "Sustainability Score", "rank": "=498", "score": "24"}]}</t>
        </is>
      </c>
      <c r="AQ3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18">
      <c r="A318" t="n">
        <v>317</v>
      </c>
      <c r="B318" t="n">
        <v>34.7</v>
      </c>
      <c r="C318" t="inlineStr">
        <is>
          <t>Shandong University</t>
        </is>
      </c>
      <c r="D318" t="inlineStr">
        <is>
          <t>Jinan, China (Mainland)</t>
        </is>
      </c>
      <c r="E318" t="inlineStr">
        <is>
          <t>China (Mainland)</t>
        </is>
      </c>
      <c r="F318" t="inlineStr">
        <is>
          <t>Jinan</t>
        </is>
      </c>
      <c r="G318" t="inlineStr">
        <is>
          <t>Asia</t>
        </is>
      </c>
      <c r="H318" t="inlineStr">
        <is>
          <t>https://www.topuniversities.com/sites/default/files/shandong-university_555_medium.jpg</t>
        </is>
      </c>
      <c r="I318" t="inlineStr">
        <is>
          <t>/universities/shandong-university</t>
        </is>
      </c>
      <c r="J318" t="inlineStr">
        <is>
          <t>3996171</t>
        </is>
      </c>
      <c r="K318" t="inlineStr">
        <is>
          <t>297386</t>
        </is>
      </c>
      <c r="L318" t="inlineStr">
        <is>
          <t>555</t>
        </is>
      </c>
      <c r="M318" t="n">
        <v>0</v>
      </c>
      <c r="N318">
        <f>316</f>
        <v/>
      </c>
      <c r="O318" t="inlineStr"/>
      <c r="P318" t="b">
        <v>0</v>
      </c>
      <c r="Q318" t="b">
        <v>0</v>
      </c>
      <c r="R318" t="n">
        <v>0</v>
      </c>
      <c r="S318" t="inlineStr">
        <is>
          <t>538</t>
        </is>
      </c>
      <c r="T318" t="n">
        <v>16.6</v>
      </c>
      <c r="U318" t="inlineStr">
        <is>
          <t>81</t>
        </is>
      </c>
      <c r="V318" t="n">
        <v>88.2</v>
      </c>
      <c r="W318" t="inlineStr">
        <is>
          <t>701+</t>
        </is>
      </c>
      <c r="X318" t="n">
        <v>16.7</v>
      </c>
      <c r="Y318" t="inlineStr">
        <is>
          <t>268</t>
        </is>
      </c>
      <c r="Z318" t="n">
        <v>35.5</v>
      </c>
      <c r="AA318" t="inlineStr">
        <is>
          <t>553</t>
        </is>
      </c>
      <c r="AB318" t="n">
        <v>20.7</v>
      </c>
      <c r="AC318" t="inlineStr">
        <is>
          <t>701+</t>
        </is>
      </c>
      <c r="AD318" t="n">
        <v>3.1</v>
      </c>
      <c r="AE318" t="inlineStr">
        <is>
          <t>572</t>
        </is>
      </c>
      <c r="AF318" t="n">
        <v>64.09999999999999</v>
      </c>
      <c r="AG318" t="inlineStr">
        <is>
          <t>701+</t>
        </is>
      </c>
      <c r="AH318" t="n">
        <v>8.199999999999999</v>
      </c>
      <c r="AI318">
        <f>537</f>
        <v/>
      </c>
      <c r="AJ318" t="n">
        <v>19.7</v>
      </c>
      <c r="AK318" t="inlineStr"/>
      <c r="AL318" t="inlineStr"/>
      <c r="AM318" t="inlineStr"/>
      <c r="AN318" t="inlineStr"/>
      <c r="AO318" t="inlineStr"/>
      <c r="AP318" t="inlineStr">
        <is>
          <t>{"Research &amp; Discovery": [{"indicator_id": "76", "indicator_name": "Academic Reputation", "rank": "538", "score": "16.6"}, {"indicator_id": "73", "indicator_name": "Citations per Faculty", "rank": "81", "score": "88.2"}], "Learning Experience": [{"indicator_id": "36", "indicator_name": "Faculty Student Ratio", "rank": "701+", "score": "16.7"}], "Employability": [{"indicator_id": "77", "indicator_name": "Employer Reputation", "rank": "268", "score": "35.5"}, {"indicator_id": "3819456", "indicator_name": "Employment Outcomes", "rank": "553", "score": "20.7"}], "Global Engagement": [{"indicator_id": "14", "indicator_name": "International Student Ratio", "rank": "701+", "score": "3.1"}, {"indicator_id": "15", "indicator_name": "International Research Network", "rank": "572", "score": "64.1"}, {"indicator_id": "18", "indicator_name": "International Faculty Ratio", "rank": "701+", "score": "8.2"}], "Sustainability": [{"indicator_id": "3897497", "indicator_name": "Sustainability Score", "rank": "=537", "score": "19.7"}]}</t>
        </is>
      </c>
      <c r="AQ3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19">
      <c r="A319" t="n">
        <v>318</v>
      </c>
      <c r="B319" t="n">
        <v>34.7</v>
      </c>
      <c r="C319" t="inlineStr">
        <is>
          <t>University of Notre Dame</t>
        </is>
      </c>
      <c r="D319" t="inlineStr">
        <is>
          <t>Notre Dame, United States</t>
        </is>
      </c>
      <c r="E319" t="inlineStr">
        <is>
          <t>United States</t>
        </is>
      </c>
      <c r="F319" t="inlineStr">
        <is>
          <t>Notre Dame</t>
        </is>
      </c>
      <c r="G319" t="inlineStr">
        <is>
          <t>North America</t>
        </is>
      </c>
      <c r="H319" t="inlineStr">
        <is>
          <t>https://www.topuniversities.com/sites/default/files/university-of-notre-dame_458_medium.jpg</t>
        </is>
      </c>
      <c r="I319" t="inlineStr">
        <is>
          <t>/universities/university-notre-dame</t>
        </is>
      </c>
      <c r="J319" t="inlineStr">
        <is>
          <t>3995977</t>
        </is>
      </c>
      <c r="K319" t="inlineStr">
        <is>
          <t>294761</t>
        </is>
      </c>
      <c r="L319" t="inlineStr">
        <is>
          <t>458</t>
        </is>
      </c>
      <c r="M319" t="n">
        <v>0</v>
      </c>
      <c r="N319">
        <f>316</f>
        <v/>
      </c>
      <c r="O319" t="inlineStr"/>
      <c r="P319" t="b">
        <v>0</v>
      </c>
      <c r="Q319" t="b">
        <v>0</v>
      </c>
      <c r="R319" t="n">
        <v>0</v>
      </c>
      <c r="S319" t="inlineStr">
        <is>
          <t>344</t>
        </is>
      </c>
      <c r="T319" t="n">
        <v>25.8</v>
      </c>
      <c r="U319" t="inlineStr">
        <is>
          <t>444</t>
        </is>
      </c>
      <c r="V319" t="n">
        <v>29.2</v>
      </c>
      <c r="W319" t="inlineStr">
        <is>
          <t>237</t>
        </is>
      </c>
      <c r="X319" t="n">
        <v>60.8</v>
      </c>
      <c r="Y319" t="inlineStr">
        <is>
          <t>379</t>
        </is>
      </c>
      <c r="Z319" t="n">
        <v>25.2</v>
      </c>
      <c r="AA319" t="inlineStr">
        <is>
          <t>201</t>
        </is>
      </c>
      <c r="AB319" t="n">
        <v>60.2</v>
      </c>
      <c r="AC319" t="inlineStr">
        <is>
          <t>575</t>
        </is>
      </c>
      <c r="AD319" t="n">
        <v>18.4</v>
      </c>
      <c r="AE319" t="inlineStr">
        <is>
          <t>484</t>
        </is>
      </c>
      <c r="AF319" t="n">
        <v>70.09999999999999</v>
      </c>
      <c r="AG319" t="inlineStr">
        <is>
          <t>566</t>
        </is>
      </c>
      <c r="AH319" t="n">
        <v>22.3</v>
      </c>
      <c r="AI319" t="inlineStr">
        <is>
          <t>225</t>
        </is>
      </c>
      <c r="AJ319" t="n">
        <v>68.90000000000001</v>
      </c>
      <c r="AK319" t="inlineStr"/>
      <c r="AL319" t="inlineStr"/>
      <c r="AM319" t="inlineStr"/>
      <c r="AN319" t="inlineStr"/>
      <c r="AO319" t="inlineStr"/>
      <c r="AP319" t="inlineStr">
        <is>
          <t>{"Research &amp; Discovery": [{"indicator_id": "76", "indicator_name": "Academic Reputation", "rank": "344", "score": "25.8"}, {"indicator_id": "73", "indicator_name": "Citations per Faculty", "rank": "444", "score": "29.2"}], "Learning Experience": [{"indicator_id": "36", "indicator_name": "Faculty Student Ratio", "rank": "237", "score": "60.8"}], "Employability": [{"indicator_id": "77", "indicator_name": "Employer Reputation", "rank": "379", "score": "25.2"}, {"indicator_id": "3819456", "indicator_name": "Employment Outcomes", "rank": "201", "score": "60.2"}], "Global Engagement": [{"indicator_id": "14", "indicator_name": "International Student Ratio", "rank": "575", "score": "18.4"}, {"indicator_id": "15", "indicator_name": "International Research Network", "rank": "484", "score": "70.1"}, {"indicator_id": "18", "indicator_name": "International Faculty Ratio", "rank": "566", "score": "22.3"}], "Sustainability": [{"indicator_id": "3897497", "indicator_name": "Sustainability Score", "rank": "225", "score": "68.9"}]}</t>
        </is>
      </c>
      <c r="AQ3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20">
      <c r="A320" t="n">
        <v>319</v>
      </c>
      <c r="B320" t="n">
        <v>34.6</v>
      </c>
      <c r="C320" t="inlineStr">
        <is>
          <t>Simon Fraser University</t>
        </is>
      </c>
      <c r="D320" t="inlineStr">
        <is>
          <t>Burnaby, Canada</t>
        </is>
      </c>
      <c r="E320" t="inlineStr">
        <is>
          <t>Canada</t>
        </is>
      </c>
      <c r="F320" t="inlineStr">
        <is>
          <t>Burnaby</t>
        </is>
      </c>
      <c r="G320" t="inlineStr">
        <is>
          <t>North America</t>
        </is>
      </c>
      <c r="H320" t="inlineStr">
        <is>
          <t>https://www.topuniversities.com/sites/default/files/simon-fraser-university_562_medium.jpg</t>
        </is>
      </c>
      <c r="I320" t="inlineStr">
        <is>
          <t>/universities/simon-fraser-university</t>
        </is>
      </c>
      <c r="J320" t="inlineStr">
        <is>
          <t>3996000</t>
        </is>
      </c>
      <c r="K320" t="inlineStr">
        <is>
          <t>297293</t>
        </is>
      </c>
      <c r="L320" t="inlineStr">
        <is>
          <t>562</t>
        </is>
      </c>
      <c r="M320" t="n">
        <v>0</v>
      </c>
      <c r="N320" t="inlineStr">
        <is>
          <t>319</t>
        </is>
      </c>
      <c r="O320" t="inlineStr"/>
      <c r="P320" t="b">
        <v>0</v>
      </c>
      <c r="Q320" t="b">
        <v>0</v>
      </c>
      <c r="R320" t="n">
        <v>0</v>
      </c>
      <c r="S320" t="inlineStr">
        <is>
          <t>367</t>
        </is>
      </c>
      <c r="T320" t="n">
        <v>24</v>
      </c>
      <c r="U320" t="inlineStr">
        <is>
          <t>374</t>
        </is>
      </c>
      <c r="V320" t="n">
        <v>36.6</v>
      </c>
      <c r="W320" t="inlineStr">
        <is>
          <t>701+</t>
        </is>
      </c>
      <c r="X320" t="n">
        <v>6.2</v>
      </c>
      <c r="Y320" t="inlineStr">
        <is>
          <t>601+</t>
        </is>
      </c>
      <c r="Z320" t="n">
        <v>11.4</v>
      </c>
      <c r="AA320" t="inlineStr">
        <is>
          <t>503</t>
        </is>
      </c>
      <c r="AB320" t="n">
        <v>22.8</v>
      </c>
      <c r="AC320" t="inlineStr">
        <is>
          <t>158</t>
        </is>
      </c>
      <c r="AD320" t="n">
        <v>83.90000000000001</v>
      </c>
      <c r="AE320" t="inlineStr">
        <is>
          <t>382</t>
        </is>
      </c>
      <c r="AF320" t="n">
        <v>76.8</v>
      </c>
      <c r="AG320" t="inlineStr">
        <is>
          <t>131</t>
        </is>
      </c>
      <c r="AH320" t="n">
        <v>97</v>
      </c>
      <c r="AI320">
        <f>96</f>
        <v/>
      </c>
      <c r="AJ320" t="n">
        <v>89.8</v>
      </c>
      <c r="AK320" t="inlineStr"/>
      <c r="AL320" t="inlineStr"/>
      <c r="AM320" t="inlineStr"/>
      <c r="AN320" t="inlineStr"/>
      <c r="AO320" t="inlineStr"/>
      <c r="AP320" t="inlineStr">
        <is>
          <t>{"Research &amp; Discovery": [{"indicator_id": "76", "indicator_name": "Academic Reputation", "rank": "367", "score": "24"}, {"indicator_id": "73", "indicator_name": "Citations per Faculty", "rank": "374", "score": "36.6"}], "Learning Experience": [{"indicator_id": "36", "indicator_name": "Faculty Student Ratio", "rank": "701+", "score": "6.2"}], "Employability": [{"indicator_id": "77", "indicator_name": "Employer Reputation", "rank": "601+", "score": "11.4"}, {"indicator_id": "3819456", "indicator_name": "Employment Outcomes", "rank": "503", "score": "22.8"}], "Global Engagement": [{"indicator_id": "14", "indicator_name": "International Student Ratio", "rank": "158", "score": "83.9"}, {"indicator_id": "15", "indicator_name": "International Research Network", "rank": "382", "score": "76.8"}, {"indicator_id": "18", "indicator_name": "International Faculty Ratio", "rank": "131", "score": "97"}], "Sustainability": [{"indicator_id": "3897497", "indicator_name": "Sustainability Score", "rank": "=96", "score": "89.8"}]}</t>
        </is>
      </c>
      <c r="AQ3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21">
      <c r="A321" t="n">
        <v>320</v>
      </c>
      <c r="B321" t="n">
        <v>34.4</v>
      </c>
      <c r="C321" t="inlineStr">
        <is>
          <t>University of Colorado Boulder</t>
        </is>
      </c>
      <c r="D321" t="inlineStr">
        <is>
          <t>Boulder, United States</t>
        </is>
      </c>
      <c r="E321" t="inlineStr">
        <is>
          <t>United States</t>
        </is>
      </c>
      <c r="F321" t="inlineStr">
        <is>
          <t>Boulder</t>
        </is>
      </c>
      <c r="G321" t="inlineStr">
        <is>
          <t>North America</t>
        </is>
      </c>
      <c r="H321" t="inlineStr">
        <is>
          <t>https://www.topuniversities.com/sites/default/files/university-of-colorado-boulder_137_medium.jpg</t>
        </is>
      </c>
      <c r="I321" t="inlineStr">
        <is>
          <t>/universities/university-colorado-boulder</t>
        </is>
      </c>
      <c r="J321" t="inlineStr">
        <is>
          <t>3995877</t>
        </is>
      </c>
      <c r="K321" t="inlineStr">
        <is>
          <t>294520</t>
        </is>
      </c>
      <c r="L321" t="inlineStr">
        <is>
          <t>137</t>
        </is>
      </c>
      <c r="M321" t="n">
        <v>0</v>
      </c>
      <c r="N321" t="inlineStr">
        <is>
          <t>320</t>
        </is>
      </c>
      <c r="O321" t="inlineStr"/>
      <c r="P321" t="b">
        <v>0</v>
      </c>
      <c r="Q321" t="b">
        <v>0</v>
      </c>
      <c r="R321" t="n">
        <v>0</v>
      </c>
      <c r="S321" t="inlineStr">
        <is>
          <t>244</t>
        </is>
      </c>
      <c r="T321" t="n">
        <v>36.1</v>
      </c>
      <c r="U321" t="inlineStr">
        <is>
          <t>385</t>
        </is>
      </c>
      <c r="V321" t="n">
        <v>34.9</v>
      </c>
      <c r="W321" t="inlineStr">
        <is>
          <t>414</t>
        </is>
      </c>
      <c r="X321" t="n">
        <v>38.3</v>
      </c>
      <c r="Y321" t="inlineStr">
        <is>
          <t>495</t>
        </is>
      </c>
      <c r="Z321" t="n">
        <v>17.5</v>
      </c>
      <c r="AA321" t="inlineStr">
        <is>
          <t>400</t>
        </is>
      </c>
      <c r="AB321" t="n">
        <v>31.6</v>
      </c>
      <c r="AC321" t="inlineStr">
        <is>
          <t>701+</t>
        </is>
      </c>
      <c r="AD321" t="n">
        <v>4.9</v>
      </c>
      <c r="AE321" t="inlineStr">
        <is>
          <t>228</t>
        </is>
      </c>
      <c r="AF321" t="n">
        <v>86.3</v>
      </c>
      <c r="AG321" t="inlineStr">
        <is>
          <t>482</t>
        </is>
      </c>
      <c r="AH321" t="n">
        <v>32.2</v>
      </c>
      <c r="AI321" t="inlineStr">
        <is>
          <t>252</t>
        </is>
      </c>
      <c r="AJ321" t="n">
        <v>62.8</v>
      </c>
      <c r="AK321" t="inlineStr"/>
      <c r="AL321" t="inlineStr"/>
      <c r="AM321" t="inlineStr"/>
      <c r="AN321" t="inlineStr"/>
      <c r="AO321" t="inlineStr"/>
      <c r="AP321" t="inlineStr">
        <is>
          <t>{"Research &amp; Discovery": [{"indicator_id": "76", "indicator_name": "Academic Reputation", "rank": "244", "score": "36.1"}, {"indicator_id": "73", "indicator_name": "Citations per Faculty", "rank": "385", "score": "34.9"}], "Learning Experience": [{"indicator_id": "36", "indicator_name": "Faculty Student Ratio", "rank": "414", "score": "38.3"}], "Employability": [{"indicator_id": "77", "indicator_name": "Employer Reputation", "rank": "495", "score": "17.5"}, {"indicator_id": "3819456", "indicator_name": "Employment Outcomes", "rank": "400", "score": "31.6"}], "Global Engagement": [{"indicator_id": "14", "indicator_name": "International Student Ratio", "rank": "701+", "score": "4.9"}, {"indicator_id": "15", "indicator_name": "International Research Network", "rank": "228", "score": "86.3"}, {"indicator_id": "18", "indicator_name": "International Faculty Ratio", "rank": "482", "score": "32.2"}], "Sustainability": [{"indicator_id": "3897497", "indicator_name": "Sustainability Score", "rank": "252", "score": "62.8"}]}</t>
        </is>
      </c>
      <c r="AQ3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22">
      <c r="A322" t="n">
        <v>321</v>
      </c>
      <c r="B322" t="n">
        <v>34.2</v>
      </c>
      <c r="C322" t="inlineStr">
        <is>
          <t>L.N. Gumilyov Eurasian National University (ENU)</t>
        </is>
      </c>
      <c r="D322" t="inlineStr">
        <is>
          <t>Astana, Kazakhstan</t>
        </is>
      </c>
      <c r="E322" t="inlineStr">
        <is>
          <t>Kazakhstan</t>
        </is>
      </c>
      <c r="F322" t="inlineStr">
        <is>
          <t>Astana</t>
        </is>
      </c>
      <c r="G322" t="inlineStr">
        <is>
          <t>Asia</t>
        </is>
      </c>
      <c r="H322" t="inlineStr">
        <is>
          <t>https://www.topuniversities.com/sites/default/files/240216043308am306054%D0%BB%D0%BE%D0%B3%D0%BE%D1%82%D0%B8%D0%BF-90x90.jpg</t>
        </is>
      </c>
      <c r="I322" t="inlineStr">
        <is>
          <t>/universities/ln-gumilyov-eurasian-national-university-enu</t>
        </is>
      </c>
      <c r="J322" t="inlineStr">
        <is>
          <t>3995889</t>
        </is>
      </c>
      <c r="K322" t="inlineStr">
        <is>
          <t>295110</t>
        </is>
      </c>
      <c r="L322" t="inlineStr">
        <is>
          <t>2147</t>
        </is>
      </c>
      <c r="M322" t="n">
        <v>1</v>
      </c>
      <c r="N322">
        <f>321</f>
        <v/>
      </c>
      <c r="O322" t="inlineStr">
        <is>
          <t>4</t>
        </is>
      </c>
      <c r="P322" t="b">
        <v>0</v>
      </c>
      <c r="Q322" t="b">
        <v>0</v>
      </c>
      <c r="R322" t="n">
        <v>0</v>
      </c>
      <c r="S322" t="inlineStr">
        <is>
          <t>256</t>
        </is>
      </c>
      <c r="T322" t="n">
        <v>34.4</v>
      </c>
      <c r="U322" t="inlineStr">
        <is>
          <t>701+</t>
        </is>
      </c>
      <c r="V322" t="n">
        <v>1.4</v>
      </c>
      <c r="W322" t="inlineStr">
        <is>
          <t>76</t>
        </is>
      </c>
      <c r="X322" t="n">
        <v>92.59999999999999</v>
      </c>
      <c r="Y322" t="inlineStr">
        <is>
          <t>130</t>
        </is>
      </c>
      <c r="Z322" t="n">
        <v>62</v>
      </c>
      <c r="AA322" t="inlineStr">
        <is>
          <t>701+</t>
        </is>
      </c>
      <c r="AB322" t="n">
        <v>5.5</v>
      </c>
      <c r="AC322" t="inlineStr">
        <is>
          <t>701+</t>
        </is>
      </c>
      <c r="AD322" t="n">
        <v>8.199999999999999</v>
      </c>
      <c r="AE322" t="inlineStr">
        <is>
          <t>701+</t>
        </is>
      </c>
      <c r="AF322" t="n">
        <v>22.8</v>
      </c>
      <c r="AG322" t="inlineStr">
        <is>
          <t>289</t>
        </is>
      </c>
      <c r="AH322" t="n">
        <v>68.7</v>
      </c>
      <c r="AI322">
        <f>655</f>
        <v/>
      </c>
      <c r="AJ322" t="n">
        <v>10.5</v>
      </c>
      <c r="AK322" t="inlineStr"/>
      <c r="AL322" t="inlineStr"/>
      <c r="AM322" t="inlineStr"/>
      <c r="AN322" t="inlineStr"/>
      <c r="AO322" t="inlineStr"/>
      <c r="AP322" t="inlineStr">
        <is>
          <t>{"Research &amp; Discovery": [{"indicator_id": "76", "indicator_name": "Academic Reputation", "rank": "256", "score": "34.4"}, {"indicator_id": "73", "indicator_name": "Citations per Faculty", "rank": "701+", "score": "1.4"}], "Learning Experience": [{"indicator_id": "36", "indicator_name": "Faculty Student Ratio", "rank": "76", "score": "92.6"}], "Employability": [{"indicator_id": "77", "indicator_name": "Employer Reputation", "rank": "130", "score": "62"}, {"indicator_id": "3819456", "indicator_name": "Employment Outcomes", "rank": "701+", "score": "5.5"}], "Global Engagement": [{"indicator_id": "14", "indicator_name": "International Student Ratio", "rank": "701+", "score": "8.2"}, {"indicator_id": "15", "indicator_name": "International Research Network", "rank": "701+", "score": "22.8"}, {"indicator_id": "18", "indicator_name": "International Faculty Ratio", "rank": "289", "score": "68.7"}], "Sustainability": [{"indicator_id": "3897497", "indicator_name": "Sustainability Score", "rank": "=655", "score": "10.5"}]}</t>
        </is>
      </c>
      <c r="AQ3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23">
      <c r="A323" t="n">
        <v>322</v>
      </c>
      <c r="B323" t="n">
        <v>34.2</v>
      </c>
      <c r="C323" t="inlineStr">
        <is>
          <t>National Technical University of Athens</t>
        </is>
      </c>
      <c r="D323" t="inlineStr">
        <is>
          <t>Athens, Greece</t>
        </is>
      </c>
      <c r="E323" t="inlineStr">
        <is>
          <t>Greece</t>
        </is>
      </c>
      <c r="F323" t="inlineStr">
        <is>
          <t>Athens</t>
        </is>
      </c>
      <c r="G323" t="inlineStr">
        <is>
          <t>Europe</t>
        </is>
      </c>
      <c r="H323" t="inlineStr">
        <is>
          <t>https://www.topuniversities.com/sites/default/files/national-technical-university-of-athens_592560cf2aeae70239af4aa3_medium.jpg</t>
        </is>
      </c>
      <c r="I323" t="inlineStr">
        <is>
          <t>/universities/national-technical-university-athens</t>
        </is>
      </c>
      <c r="J323" t="inlineStr">
        <is>
          <t>3996045</t>
        </is>
      </c>
      <c r="K323" t="inlineStr">
        <is>
          <t>294624</t>
        </is>
      </c>
      <c r="L323" t="inlineStr">
        <is>
          <t>32</t>
        </is>
      </c>
      <c r="M323" t="n">
        <v>0</v>
      </c>
      <c r="N323">
        <f>321</f>
        <v/>
      </c>
      <c r="O323" t="inlineStr"/>
      <c r="P323" t="b">
        <v>0</v>
      </c>
      <c r="Q323" t="b">
        <v>0</v>
      </c>
      <c r="R323" t="n">
        <v>0</v>
      </c>
      <c r="S323" t="inlineStr">
        <is>
          <t>412</t>
        </is>
      </c>
      <c r="T323" t="n">
        <v>21.3</v>
      </c>
      <c r="U323" t="inlineStr">
        <is>
          <t>132</t>
        </is>
      </c>
      <c r="V323" t="n">
        <v>76</v>
      </c>
      <c r="W323" t="inlineStr">
        <is>
          <t>701+</t>
        </is>
      </c>
      <c r="X323" t="n">
        <v>4.6</v>
      </c>
      <c r="Y323" t="inlineStr">
        <is>
          <t>204</t>
        </is>
      </c>
      <c r="Z323" t="n">
        <v>44.9</v>
      </c>
      <c r="AA323" t="inlineStr">
        <is>
          <t>325</t>
        </is>
      </c>
      <c r="AB323" t="n">
        <v>39.6</v>
      </c>
      <c r="AC323" t="inlineStr">
        <is>
          <t>701+</t>
        </is>
      </c>
      <c r="AD323" t="n">
        <v>4.6</v>
      </c>
      <c r="AE323" t="inlineStr">
        <is>
          <t>444</t>
        </is>
      </c>
      <c r="AF323" t="n">
        <v>72.7</v>
      </c>
      <c r="AG323" t="inlineStr">
        <is>
          <t>701+</t>
        </is>
      </c>
      <c r="AH323" t="n">
        <v>1.3</v>
      </c>
      <c r="AI323" t="inlineStr">
        <is>
          <t>701+</t>
        </is>
      </c>
      <c r="AJ323" t="n">
        <v>5</v>
      </c>
      <c r="AK323" t="inlineStr"/>
      <c r="AL323" t="inlineStr"/>
      <c r="AM323" t="inlineStr"/>
      <c r="AN323" t="inlineStr"/>
      <c r="AO323" t="inlineStr"/>
      <c r="AP323" t="inlineStr">
        <is>
          <t>{"Research &amp; Discovery": [{"indicator_id": "76", "indicator_name": "Academic Reputation", "rank": "412", "score": "21.3"}, {"indicator_id": "73", "indicator_name": "Citations per Faculty", "rank": "132", "score": "76"}], "Learning Experience": [{"indicator_id": "36", "indicator_name": "Faculty Student Ratio", "rank": "701+", "score": "4.6"}], "Employability": [{"indicator_id": "77", "indicator_name": "Employer Reputation", "rank": "204", "score": "44.9"}, {"indicator_id": "3819456", "indicator_name": "Employment Outcomes", "rank": "325", "score": "39.6"}], "Global Engagement": [{"indicator_id": "14", "indicator_name": "International Student Ratio", "rank": "701+", "score": "4.6"}, {"indicator_id": "15", "indicator_name": "International Research Network", "rank": "444", "score": "72.7"}, {"indicator_id": "18", "indicator_name": "International Faculty Ratio", "rank": "701+", "score": "1.3"}], "Sustainability": [{"indicator_id": "3897497", "indicator_name": "Sustainability Score", "rank": "701+", "score": "5"}]}</t>
        </is>
      </c>
      <c r="AQ3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24">
      <c r="A324" t="n">
        <v>323</v>
      </c>
      <c r="B324" t="n">
        <v>34.2</v>
      </c>
      <c r="C324" t="inlineStr">
        <is>
          <t>Universidad Politécnica de Madrid (UPM)</t>
        </is>
      </c>
      <c r="D324" t="inlineStr">
        <is>
          <t>Madrid, Spain</t>
        </is>
      </c>
      <c r="E324" t="inlineStr">
        <is>
          <t>Spain</t>
        </is>
      </c>
      <c r="F324" t="inlineStr">
        <is>
          <t>Madrid</t>
        </is>
      </c>
      <c r="G324" t="inlineStr">
        <is>
          <t>Europe</t>
        </is>
      </c>
      <c r="H324" t="inlineStr">
        <is>
          <t>https://www.topuniversities.com/sites/default/files/politcnica-de-madrid_1507_medium.jpg</t>
        </is>
      </c>
      <c r="I324" t="inlineStr">
        <is>
          <t>/universities/universidad-politecnica-de-madrid</t>
        </is>
      </c>
      <c r="J324" t="inlineStr">
        <is>
          <t>3995916</t>
        </is>
      </c>
      <c r="K324" t="inlineStr">
        <is>
          <t>296465</t>
        </is>
      </c>
      <c r="L324" t="inlineStr">
        <is>
          <t>1507</t>
        </is>
      </c>
      <c r="M324" t="n">
        <v>0</v>
      </c>
      <c r="N324">
        <f>321</f>
        <v/>
      </c>
      <c r="O324" t="inlineStr"/>
      <c r="P324" t="b">
        <v>0</v>
      </c>
      <c r="Q324" t="b">
        <v>0</v>
      </c>
      <c r="R324" t="n">
        <v>0</v>
      </c>
      <c r="S324" t="inlineStr">
        <is>
          <t>283</t>
        </is>
      </c>
      <c r="T324" t="n">
        <v>31.3</v>
      </c>
      <c r="U324" t="inlineStr">
        <is>
          <t>701+</t>
        </is>
      </c>
      <c r="V324" t="n">
        <v>11.4</v>
      </c>
      <c r="W324" t="inlineStr">
        <is>
          <t>701+</t>
        </is>
      </c>
      <c r="X324" t="n">
        <v>16.7</v>
      </c>
      <c r="Y324" t="inlineStr">
        <is>
          <t>146</t>
        </is>
      </c>
      <c r="Z324" t="n">
        <v>56.5</v>
      </c>
      <c r="AA324" t="inlineStr">
        <is>
          <t>199</t>
        </is>
      </c>
      <c r="AB324" t="n">
        <v>60.7</v>
      </c>
      <c r="AC324" t="inlineStr">
        <is>
          <t>414</t>
        </is>
      </c>
      <c r="AD324" t="n">
        <v>32.1</v>
      </c>
      <c r="AE324" t="inlineStr">
        <is>
          <t>308</t>
        </is>
      </c>
      <c r="AF324" t="n">
        <v>81.09999999999999</v>
      </c>
      <c r="AG324" t="inlineStr">
        <is>
          <t>701+</t>
        </is>
      </c>
      <c r="AH324" t="n">
        <v>3.2</v>
      </c>
      <c r="AI324" t="inlineStr">
        <is>
          <t>119</t>
        </is>
      </c>
      <c r="AJ324" t="n">
        <v>86.3</v>
      </c>
      <c r="AK324" t="inlineStr"/>
      <c r="AL324" t="inlineStr"/>
      <c r="AM324" t="inlineStr"/>
      <c r="AN324" t="inlineStr"/>
      <c r="AO324" t="inlineStr"/>
      <c r="AP324" t="inlineStr">
        <is>
          <t>{"Research &amp; Discovery": [{"indicator_id": "76", "indicator_name": "Academic Reputation", "rank": "283", "score": "31.3"}, {"indicator_id": "73", "indicator_name": "Citations per Faculty", "rank": "701+", "score": "11.4"}], "Learning Experience": [{"indicator_id": "36", "indicator_name": "Faculty Student Ratio", "rank": "701+", "score": "16.7"}], "Employability": [{"indicator_id": "77", "indicator_name": "Employer Reputation", "rank": "146", "score": "56.5"}, {"indicator_id": "3819456", "indicator_name": "Employment Outcomes", "rank": "199", "score": "60.7"}], "Global Engagement": [{"indicator_id": "14", "indicator_name": "International Student Ratio", "rank": "414", "score": "32.1"}, {"indicator_id": "15", "indicator_name": "International Research Network", "rank": "308", "score": "81.1"}, {"indicator_id": "18", "indicator_name": "International Faculty Ratio", "rank": "701+", "score": "3.2"}], "Sustainability": [{"indicator_id": "3897497", "indicator_name": "Sustainability Score", "rank": "119", "score": "86.3"}]}</t>
        </is>
      </c>
      <c r="AQ3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25">
      <c r="A325" t="n">
        <v>324</v>
      </c>
      <c r="B325" t="n">
        <v>34.1</v>
      </c>
      <c r="C325" t="inlineStr"/>
      <c r="D325" t="inlineStr"/>
      <c r="E325" t="inlineStr"/>
      <c r="F325" t="inlineStr"/>
      <c r="G325" t="inlineStr"/>
      <c r="H325" t="inlineStr"/>
      <c r="I325" t="inlineStr"/>
      <c r="J325" t="inlineStr">
        <is>
          <t>3996108</t>
        </is>
      </c>
      <c r="K325" t="inlineStr"/>
      <c r="L325" t="inlineStr"/>
      <c r="M325" t="n">
        <v>0</v>
      </c>
      <c r="N325">
        <f>324</f>
        <v/>
      </c>
      <c r="O325" t="inlineStr"/>
      <c r="P325" t="b">
        <v>0</v>
      </c>
      <c r="Q325" t="b">
        <v>0</v>
      </c>
      <c r="R325" t="n">
        <v>0</v>
      </c>
      <c r="S325" t="inlineStr">
        <is>
          <t>475</t>
        </is>
      </c>
      <c r="T325" t="n">
        <v>19</v>
      </c>
      <c r="U325" t="inlineStr">
        <is>
          <t>358</t>
        </is>
      </c>
      <c r="V325" t="n">
        <v>39.3</v>
      </c>
      <c r="W325" t="inlineStr">
        <is>
          <t>310</t>
        </is>
      </c>
      <c r="X325" t="n">
        <v>50</v>
      </c>
      <c r="Y325" t="inlineStr">
        <is>
          <t>316</t>
        </is>
      </c>
      <c r="Z325" t="n">
        <v>29.5</v>
      </c>
      <c r="AA325" t="inlineStr">
        <is>
          <t>292</t>
        </is>
      </c>
      <c r="AB325" t="n">
        <v>43.8</v>
      </c>
      <c r="AC325" t="inlineStr">
        <is>
          <t>587</t>
        </is>
      </c>
      <c r="AD325" t="n">
        <v>16.9</v>
      </c>
      <c r="AE325" t="inlineStr">
        <is>
          <t>294</t>
        </is>
      </c>
      <c r="AF325" t="n">
        <v>81.59999999999999</v>
      </c>
      <c r="AG325" t="inlineStr">
        <is>
          <t>295</t>
        </is>
      </c>
      <c r="AH325" t="n">
        <v>66.7</v>
      </c>
      <c r="AI325">
        <f>462</f>
        <v/>
      </c>
      <c r="AJ325" t="n">
        <v>27.9</v>
      </c>
      <c r="AK325" t="inlineStr"/>
      <c r="AL325" t="inlineStr"/>
      <c r="AM325" t="inlineStr"/>
      <c r="AN325" t="inlineStr"/>
      <c r="AO325" t="inlineStr"/>
      <c r="AP325" t="inlineStr">
        <is>
          <t>{"Research &amp; Discovery": [{"indicator_id": "76", "indicator_name": "Academic Reputation", "rank": "475", "score": "19"}, {"indicator_id": "73", "indicator_name": "Citations per Faculty", "rank": "358", "score": "39.3"}], "Learning Experience": [{"indicator_id": "36", "indicator_name": "Faculty Student Ratio", "rank": "310", "score": "50"}], "Employability": [{"indicator_id": "77", "indicator_name": "Employer Reputation", "rank": "316", "score": "29.5"}, {"indicator_id": "3819456", "indicator_name": "Employment Outcomes", "rank": "292", "score": "43.8"}], "Global Engagement": [{"indicator_id": "14", "indicator_name": "International Student Ratio", "rank": "587", "score": "16.9"}, {"indicator_id": "15", "indicator_name": "International Research Network", "rank": "294", "score": "81.6"}, {"indicator_id": "18", "indicator_name": "International Faculty Ratio", "rank": "295", "score": "66.7"}], "Sustainability": [{"indicator_id": "3897497", "indicator_name": "Sustainability Score", "rank": "=462", "score": "27.9"}]}</t>
        </is>
      </c>
      <c r="AQ3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26">
      <c r="A326" t="n">
        <v>325</v>
      </c>
      <c r="B326" t="n">
        <v>34.1</v>
      </c>
      <c r="C326" t="inlineStr">
        <is>
          <t>University of Southern Denmark (SDU)</t>
        </is>
      </c>
      <c r="D326" t="inlineStr">
        <is>
          <t>Odense, Denmark</t>
        </is>
      </c>
      <c r="E326" t="inlineStr">
        <is>
          <t>Denmark</t>
        </is>
      </c>
      <c r="F326" t="inlineStr">
        <is>
          <t>Odense</t>
        </is>
      </c>
      <c r="G326" t="inlineStr">
        <is>
          <t>Europe</t>
        </is>
      </c>
      <c r="H326" t="inlineStr">
        <is>
          <t>https://www.topuniversities.com/sites/default/files/university-of-southern-denmark_592560cf2aeae70239af4c53_medium.jpg</t>
        </is>
      </c>
      <c r="I326" t="inlineStr">
        <is>
          <t>/universities/university-southern-denmark-sdu</t>
        </is>
      </c>
      <c r="J326" t="inlineStr">
        <is>
          <t>3996073</t>
        </is>
      </c>
      <c r="K326" t="inlineStr">
        <is>
          <t>294743</t>
        </is>
      </c>
      <c r="L326" t="inlineStr">
        <is>
          <t>464</t>
        </is>
      </c>
      <c r="M326" t="n">
        <v>0</v>
      </c>
      <c r="N326">
        <f>324</f>
        <v/>
      </c>
      <c r="O326" t="inlineStr"/>
      <c r="P326" t="b">
        <v>0</v>
      </c>
      <c r="Q326" t="b">
        <v>0</v>
      </c>
      <c r="R326" t="n">
        <v>0</v>
      </c>
      <c r="S326" t="inlineStr">
        <is>
          <t>440</t>
        </is>
      </c>
      <c r="T326" t="n">
        <v>20.2</v>
      </c>
      <c r="U326" t="inlineStr">
        <is>
          <t>270</t>
        </is>
      </c>
      <c r="V326" t="n">
        <v>49.3</v>
      </c>
      <c r="W326" t="inlineStr">
        <is>
          <t>631</t>
        </is>
      </c>
      <c r="X326" t="n">
        <v>22.3</v>
      </c>
      <c r="Y326" t="inlineStr">
        <is>
          <t>538</t>
        </is>
      </c>
      <c r="Z326" t="n">
        <v>15.9</v>
      </c>
      <c r="AA326" t="inlineStr">
        <is>
          <t>540</t>
        </is>
      </c>
      <c r="AB326" t="n">
        <v>21.3</v>
      </c>
      <c r="AC326" t="inlineStr">
        <is>
          <t>491</t>
        </is>
      </c>
      <c r="AD326" t="n">
        <v>24.1</v>
      </c>
      <c r="AE326" t="inlineStr">
        <is>
          <t>309</t>
        </is>
      </c>
      <c r="AF326" t="n">
        <v>81.09999999999999</v>
      </c>
      <c r="AG326" t="inlineStr">
        <is>
          <t>217</t>
        </is>
      </c>
      <c r="AH326" t="n">
        <v>85.5</v>
      </c>
      <c r="AI326">
        <f>198</f>
        <v/>
      </c>
      <c r="AJ326" t="n">
        <v>73.2</v>
      </c>
      <c r="AK326" t="inlineStr"/>
      <c r="AL326" t="inlineStr"/>
      <c r="AM326" t="inlineStr"/>
      <c r="AN326" t="inlineStr"/>
      <c r="AO326" t="inlineStr"/>
      <c r="AP326" t="inlineStr">
        <is>
          <t>{"Research &amp; Discovery": [{"indicator_id": "76", "indicator_name": "Academic Reputation", "rank": "440", "score": "20.2"}, {"indicator_id": "73", "indicator_name": "Citations per Faculty", "rank": "270", "score": "49.3"}], "Learning Experience": [{"indicator_id": "36", "indicator_name": "Faculty Student Ratio", "rank": "631", "score": "22.3"}], "Employability": [{"indicator_id": "77", "indicator_name": "Employer Reputation", "rank": "538", "score": "15.9"}, {"indicator_id": "3819456", "indicator_name": "Employment Outcomes", "rank": "540", "score": "21.3"}], "Global Engagement": [{"indicator_id": "14", "indicator_name": "International Student Ratio", "rank": "491", "score": "24.1"}, {"indicator_id": "15", "indicator_name": "International Research Network", "rank": "309", "score": "81.1"}, {"indicator_id": "18", "indicator_name": "International Faculty Ratio", "rank": "217", "score": "85.5"}], "Sustainability": [{"indicator_id": "3897497", "indicator_name": "Sustainability Score", "rank": "=198", "score": "73.2"}]}</t>
        </is>
      </c>
      <c r="AQ3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27">
      <c r="A327" t="n">
        <v>326</v>
      </c>
      <c r="B327" t="n">
        <v>34</v>
      </c>
      <c r="C327" t="inlineStr">
        <is>
          <t>Daegu Gyeongbuk Institute of Science and Technology (DGIST)</t>
        </is>
      </c>
      <c r="D327" t="inlineStr">
        <is>
          <t>Daegu, South Korea</t>
        </is>
      </c>
      <c r="E327" t="inlineStr">
        <is>
          <t>South Korea</t>
        </is>
      </c>
      <c r="F327" t="inlineStr">
        <is>
          <t>Daegu</t>
        </is>
      </c>
      <c r="G327" t="inlineStr">
        <is>
          <t>Asia</t>
        </is>
      </c>
      <c r="H327" t="inlineStr">
        <is>
          <t>https://www.topuniversities.com/sites/default/files/dgist_592560e49988f300e23218c9_medium.jpg</t>
        </is>
      </c>
      <c r="I327" t="inlineStr">
        <is>
          <t>/universities/daegu-gyeongbuk-institute-science-technology-dgist</t>
        </is>
      </c>
      <c r="J327" t="inlineStr">
        <is>
          <t>3996346</t>
        </is>
      </c>
      <c r="K327" t="inlineStr">
        <is>
          <t>295458</t>
        </is>
      </c>
      <c r="L327" t="inlineStr">
        <is>
          <t>24904</t>
        </is>
      </c>
      <c r="M327" t="n">
        <v>0</v>
      </c>
      <c r="N327">
        <f>326</f>
        <v/>
      </c>
      <c r="O327" t="inlineStr"/>
      <c r="P327" t="b">
        <v>0</v>
      </c>
      <c r="Q327" t="b">
        <v>0</v>
      </c>
      <c r="R327" t="n">
        <v>0</v>
      </c>
      <c r="S327" t="inlineStr">
        <is>
          <t>601+</t>
        </is>
      </c>
      <c r="T327" t="n">
        <v>10.5</v>
      </c>
      <c r="U327" t="inlineStr">
        <is>
          <t>12</t>
        </is>
      </c>
      <c r="V327" t="n">
        <v>99.90000000000001</v>
      </c>
      <c r="W327" t="inlineStr">
        <is>
          <t>113</t>
        </is>
      </c>
      <c r="X327" t="n">
        <v>84.09999999999999</v>
      </c>
      <c r="Y327" t="inlineStr">
        <is>
          <t>601+</t>
        </is>
      </c>
      <c r="Z327" t="n">
        <v>11.8</v>
      </c>
      <c r="AA327" t="inlineStr">
        <is>
          <t>701+</t>
        </is>
      </c>
      <c r="AB327" t="n">
        <v>2.7</v>
      </c>
      <c r="AC327" t="inlineStr">
        <is>
          <t>701+</t>
        </is>
      </c>
      <c r="AD327" t="n">
        <v>3.3</v>
      </c>
      <c r="AE327" t="inlineStr">
        <is>
          <t>701+</t>
        </is>
      </c>
      <c r="AF327" t="n">
        <v>12.3</v>
      </c>
      <c r="AG327" t="inlineStr">
        <is>
          <t>701+</t>
        </is>
      </c>
      <c r="AH327" t="n">
        <v>6.6</v>
      </c>
      <c r="AI327" t="inlineStr">
        <is>
          <t>701+</t>
        </is>
      </c>
      <c r="AJ327" t="n">
        <v>3.1</v>
      </c>
      <c r="AK327" t="inlineStr"/>
      <c r="AL327" t="inlineStr"/>
      <c r="AM327" t="inlineStr"/>
      <c r="AN327" t="inlineStr"/>
      <c r="AO327" t="inlineStr"/>
      <c r="AP327" t="inlineStr">
        <is>
          <t>{"Research &amp; Discovery": [{"indicator_id": "76", "indicator_name": "Academic Reputation", "rank": "601+", "score": "10.5"}, {"indicator_id": "73", "indicator_name": "Citations per Faculty", "rank": "12", "score": "99.9"}], "Learning Experience": [{"indicator_id": "36", "indicator_name": "Faculty Student Ratio", "rank": "113", "score": "84.1"}], "Employability": [{"indicator_id": "77", "indicator_name": "Employer Reputation", "rank": "601+", "score": "11.8"}, {"indicator_id": "3819456", "indicator_name": "Employment Outcomes", "rank": "701+", "score": "2.7"}], "Global Engagement": [{"indicator_id": "14", "indicator_name": "International Student Ratio", "rank": "701+", "score": "3.3"}, {"indicator_id": "15", "indicator_name": "International Research Network", "rank": "701+", "score": "12.3"}, {"indicator_id": "18", "indicator_name": "International Faculty Ratio", "rank": "701+", "score": "6.6"}], "Sustainability": [{"indicator_id": "3897497", "indicator_name": "Sustainability Score", "rank": "701+", "score": "3.1"}]}</t>
        </is>
      </c>
      <c r="AQ3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28">
      <c r="A328" t="n">
        <v>327</v>
      </c>
      <c r="B328" t="n">
        <v>34</v>
      </c>
      <c r="C328" t="inlineStr">
        <is>
          <t>Istanbul Technical University</t>
        </is>
      </c>
      <c r="D328" t="inlineStr">
        <is>
          <t>Istanbul, Türkiye</t>
        </is>
      </c>
      <c r="E328" t="inlineStr">
        <is>
          <t>Türkiye</t>
        </is>
      </c>
      <c r="F328" t="inlineStr">
        <is>
          <t>Istanbul</t>
        </is>
      </c>
      <c r="G328" t="inlineStr">
        <is>
          <t>Asia</t>
        </is>
      </c>
      <c r="H328" t="inlineStr">
        <is>
          <t>https://www.topuniversities.com/sites/default/files/istanbul-technical-university_296_medium.jpg</t>
        </is>
      </c>
      <c r="I328" t="inlineStr">
        <is>
          <t>/universities/istanbul-technical-university</t>
        </is>
      </c>
      <c r="J328" t="inlineStr">
        <is>
          <t>3995960</t>
        </is>
      </c>
      <c r="K328" t="inlineStr">
        <is>
          <t>294206</t>
        </is>
      </c>
      <c r="L328" t="inlineStr">
        <is>
          <t>296</t>
        </is>
      </c>
      <c r="M328" t="n">
        <v>0</v>
      </c>
      <c r="N328">
        <f>326</f>
        <v/>
      </c>
      <c r="O328" t="inlineStr">
        <is>
          <t>5</t>
        </is>
      </c>
      <c r="P328" t="b">
        <v>0</v>
      </c>
      <c r="Q328" t="b">
        <v>0</v>
      </c>
      <c r="R328" t="n">
        <v>0</v>
      </c>
      <c r="S328" t="inlineStr">
        <is>
          <t>327</t>
        </is>
      </c>
      <c r="T328" t="n">
        <v>27</v>
      </c>
      <c r="U328" t="inlineStr">
        <is>
          <t>602</t>
        </is>
      </c>
      <c r="V328" t="n">
        <v>17</v>
      </c>
      <c r="W328" t="inlineStr">
        <is>
          <t>701+</t>
        </is>
      </c>
      <c r="X328" t="n">
        <v>9.699999999999999</v>
      </c>
      <c r="Y328" t="inlineStr">
        <is>
          <t>112</t>
        </is>
      </c>
      <c r="Z328" t="n">
        <v>67.2</v>
      </c>
      <c r="AA328" t="inlineStr">
        <is>
          <t>165</t>
        </is>
      </c>
      <c r="AB328" t="n">
        <v>69.09999999999999</v>
      </c>
      <c r="AC328" t="inlineStr">
        <is>
          <t>546</t>
        </is>
      </c>
      <c r="AD328" t="n">
        <v>19.8</v>
      </c>
      <c r="AE328" t="inlineStr">
        <is>
          <t>388</t>
        </is>
      </c>
      <c r="AF328" t="n">
        <v>76.09999999999999</v>
      </c>
      <c r="AG328" t="inlineStr">
        <is>
          <t>701+</t>
        </is>
      </c>
      <c r="AH328" t="n">
        <v>8.300000000000001</v>
      </c>
      <c r="AI328" t="inlineStr">
        <is>
          <t>221</t>
        </is>
      </c>
      <c r="AJ328" t="n">
        <v>70.3</v>
      </c>
      <c r="AK328" t="inlineStr"/>
      <c r="AL328" t="inlineStr"/>
      <c r="AM328" t="inlineStr"/>
      <c r="AN328" t="inlineStr"/>
      <c r="AO328" t="inlineStr"/>
      <c r="AP328" t="inlineStr">
        <is>
          <t>{"Research &amp; Discovery": [{"indicator_id": "76", "indicator_name": "Academic Reputation", "rank": "327", "score": "27"}, {"indicator_id": "73", "indicator_name": "Citations per Faculty", "rank": "602", "score": "17"}], "Learning Experience": [{"indicator_id": "36", "indicator_name": "Faculty Student Ratio", "rank": "701+", "score": "9.7"}], "Employability": [{"indicator_id": "77", "indicator_name": "Employer Reputation", "rank": "112", "score": "67.2"}, {"indicator_id": "3819456", "indicator_name": "Employment Outcomes", "rank": "165", "score": "69.1"}], "Global Engagement": [{"indicator_id": "14", "indicator_name": "International Student Ratio", "rank": "546", "score": "19.8"}, {"indicator_id": "15", "indicator_name": "International Research Network", "rank": "388", "score": "76.1"}, {"indicator_id": "18", "indicator_name": "International Faculty Ratio", "rank": "701+", "score": "8.3"}], "Sustainability": [{"indicator_id": "3897497", "indicator_name": "Sustainability Score", "rank": "221", "score": "70.3"}]}</t>
        </is>
      </c>
      <c r="AQ3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29">
      <c r="A329" t="n">
        <v>328</v>
      </c>
      <c r="B329" t="n">
        <v>33.8</v>
      </c>
      <c r="C329" t="inlineStr">
        <is>
          <t>Kyung Hee University</t>
        </is>
      </c>
      <c r="D329" t="inlineStr">
        <is>
          <t>Seoul, South Korea</t>
        </is>
      </c>
      <c r="E329" t="inlineStr">
        <is>
          <t>South Korea</t>
        </is>
      </c>
      <c r="F329" t="inlineStr">
        <is>
          <t>Seoul</t>
        </is>
      </c>
      <c r="G329" t="inlineStr">
        <is>
          <t>Asia</t>
        </is>
      </c>
      <c r="H329" t="inlineStr">
        <is>
          <t>https://www.topuniversities.com/sites/default/files/241022045426am285667%EB%8C%80%ED%95%99%ED%9C%98%EC%9E%A5-%ED%99%9C%EC%9A%A9%ED%98%95-A-90x90.jpg</t>
        </is>
      </c>
      <c r="I329" t="inlineStr">
        <is>
          <t>/universities/kyung-hee-university</t>
        </is>
      </c>
      <c r="J329" t="inlineStr">
        <is>
          <t>3996016</t>
        </is>
      </c>
      <c r="K329" t="inlineStr">
        <is>
          <t>294106</t>
        </is>
      </c>
      <c r="L329" t="inlineStr">
        <is>
          <t>329</t>
        </is>
      </c>
      <c r="M329" t="n">
        <v>0</v>
      </c>
      <c r="N329">
        <f>328</f>
        <v/>
      </c>
      <c r="O329" t="inlineStr"/>
      <c r="P329" t="b">
        <v>0</v>
      </c>
      <c r="Q329" t="b">
        <v>0</v>
      </c>
      <c r="R329" t="n">
        <v>0</v>
      </c>
      <c r="S329" t="inlineStr">
        <is>
          <t>383</t>
        </is>
      </c>
      <c r="T329" t="n">
        <v>23.2</v>
      </c>
      <c r="U329" t="inlineStr">
        <is>
          <t>636</t>
        </is>
      </c>
      <c r="V329" t="n">
        <v>15.1</v>
      </c>
      <c r="W329" t="inlineStr">
        <is>
          <t>121</t>
        </is>
      </c>
      <c r="X329" t="n">
        <v>82.09999999999999</v>
      </c>
      <c r="Y329" t="inlineStr">
        <is>
          <t>253</t>
        </is>
      </c>
      <c r="Z329" t="n">
        <v>37.1</v>
      </c>
      <c r="AA329" t="inlineStr">
        <is>
          <t>699</t>
        </is>
      </c>
      <c r="AB329" t="n">
        <v>13.8</v>
      </c>
      <c r="AC329" t="inlineStr">
        <is>
          <t>276</t>
        </is>
      </c>
      <c r="AD329" t="n">
        <v>53.4</v>
      </c>
      <c r="AE329" t="inlineStr">
        <is>
          <t>701+</t>
        </is>
      </c>
      <c r="AF329" t="n">
        <v>54.5</v>
      </c>
      <c r="AG329" t="inlineStr">
        <is>
          <t>676</t>
        </is>
      </c>
      <c r="AH329" t="n">
        <v>14.3</v>
      </c>
      <c r="AI329">
        <f>152</f>
        <v/>
      </c>
      <c r="AJ329" t="n">
        <v>80.5</v>
      </c>
      <c r="AK329" t="inlineStr"/>
      <c r="AL329" t="inlineStr"/>
      <c r="AM329" t="inlineStr"/>
      <c r="AN329" t="inlineStr"/>
      <c r="AO329" t="inlineStr"/>
      <c r="AP329" t="inlineStr">
        <is>
          <t>{"Research &amp; Discovery": [{"indicator_id": "76", "indicator_name": "Academic Reputation", "rank": "383", "score": "23.2"}, {"indicator_id": "73", "indicator_name": "Citations per Faculty", "rank": "636", "score": "15.1"}], "Learning Experience": [{"indicator_id": "36", "indicator_name": "Faculty Student Ratio", "rank": "121", "score": "82.1"}], "Employability": [{"indicator_id": "77", "indicator_name": "Employer Reputation", "rank": "253", "score": "37.1"}, {"indicator_id": "3819456", "indicator_name": "Employment Outcomes", "rank": "699", "score": "13.8"}], "Global Engagement": [{"indicator_id": "14", "indicator_name": "International Student Ratio", "rank": "276", "score": "53.4"}, {"indicator_id": "15", "indicator_name": "International Research Network", "rank": "701+", "score": "54.5"}, {"indicator_id": "18", "indicator_name": "International Faculty Ratio", "rank": "676", "score": "14.3"}], "Sustainability": [{"indicator_id": "3897497", "indicator_name": "Sustainability Score", "rank": "=152", "score": "80.5"}]}</t>
        </is>
      </c>
      <c r="AQ3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30">
      <c r="A330" t="n">
        <v>329</v>
      </c>
      <c r="B330" t="n">
        <v>33.8</v>
      </c>
      <c r="C330" t="inlineStr">
        <is>
          <t>Rutgers University–New Brunswick</t>
        </is>
      </c>
      <c r="D330" t="inlineStr">
        <is>
          <t>New Brunswick, United States</t>
        </is>
      </c>
      <c r="E330" t="inlineStr">
        <is>
          <t>United States</t>
        </is>
      </c>
      <c r="F330" t="inlineStr">
        <is>
          <t>New Brunswick</t>
        </is>
      </c>
      <c r="G330" t="inlineStr">
        <is>
          <t>North America</t>
        </is>
      </c>
      <c r="H330" t="inlineStr">
        <is>
          <t>https://www.topuniversities.com/sites/default/files/240206105603pm596685Rutgers-Image-200x200-90x90.jpg</t>
        </is>
      </c>
      <c r="I330" t="inlineStr">
        <is>
          <t>/universities/rutgers-university-new-brunswick</t>
        </is>
      </c>
      <c r="J330" t="inlineStr">
        <is>
          <t>3995876</t>
        </is>
      </c>
      <c r="K330" t="inlineStr">
        <is>
          <t>297482</t>
        </is>
      </c>
      <c r="L330" t="inlineStr">
        <is>
          <t>538</t>
        </is>
      </c>
      <c r="M330" t="n">
        <v>0</v>
      </c>
      <c r="N330">
        <f>328</f>
        <v/>
      </c>
      <c r="O330" t="inlineStr"/>
      <c r="P330" t="b">
        <v>0</v>
      </c>
      <c r="Q330" t="b">
        <v>0</v>
      </c>
      <c r="R330" t="n">
        <v>0</v>
      </c>
      <c r="S330" t="inlineStr">
        <is>
          <t>243</t>
        </is>
      </c>
      <c r="T330" t="n">
        <v>36.2</v>
      </c>
      <c r="U330" t="inlineStr">
        <is>
          <t>671</t>
        </is>
      </c>
      <c r="V330" t="n">
        <v>12.8</v>
      </c>
      <c r="W330" t="inlineStr">
        <is>
          <t>333</t>
        </is>
      </c>
      <c r="X330" t="n">
        <v>46.3</v>
      </c>
      <c r="Y330" t="inlineStr">
        <is>
          <t>340</t>
        </is>
      </c>
      <c r="Z330" t="n">
        <v>28.1</v>
      </c>
      <c r="AA330" t="inlineStr">
        <is>
          <t>459</t>
        </is>
      </c>
      <c r="AB330" t="n">
        <v>25.7</v>
      </c>
      <c r="AC330" t="inlineStr">
        <is>
          <t>443</t>
        </is>
      </c>
      <c r="AD330" t="n">
        <v>28.2</v>
      </c>
      <c r="AE330" t="inlineStr">
        <is>
          <t>361</t>
        </is>
      </c>
      <c r="AF330" t="n">
        <v>78</v>
      </c>
      <c r="AG330" t="inlineStr">
        <is>
          <t>625</t>
        </is>
      </c>
      <c r="AH330" t="n">
        <v>18</v>
      </c>
      <c r="AI330">
        <f>55</f>
        <v/>
      </c>
      <c r="AJ330" t="n">
        <v>95.40000000000001</v>
      </c>
      <c r="AK330" t="inlineStr"/>
      <c r="AL330" t="inlineStr"/>
      <c r="AM330" t="inlineStr"/>
      <c r="AN330" t="inlineStr"/>
      <c r="AO330" t="inlineStr"/>
      <c r="AP330" t="inlineStr">
        <is>
          <t>{"Research &amp; Discovery": [{"indicator_id": "76", "indicator_name": "Academic Reputation", "rank": "243", "score": "36.2"}, {"indicator_id": "73", "indicator_name": "Citations per Faculty", "rank": "671", "score": "12.8"}], "Learning Experience": [{"indicator_id": "36", "indicator_name": "Faculty Student Ratio", "rank": "333", "score": "46.3"}], "Employability": [{"indicator_id": "77", "indicator_name": "Employer Reputation", "rank": "340", "score": "28.1"}, {"indicator_id": "3819456", "indicator_name": "Employment Outcomes", "rank": "459", "score": "25.7"}], "Global Engagement": [{"indicator_id": "14", "indicator_name": "International Student Ratio", "rank": "443", "score": "28.2"}, {"indicator_id": "15", "indicator_name": "International Research Network", "rank": "361", "score": "78"}, {"indicator_id": "18", "indicator_name": "International Faculty Ratio", "rank": "625", "score": "18"}], "Sustainability": [{"indicator_id": "3897497", "indicator_name": "Sustainability Score", "rank": "=55", "score": "95.4"}]}</t>
        </is>
      </c>
      <c r="AQ3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31">
      <c r="A331" t="n">
        <v>330</v>
      </c>
      <c r="B331" t="n">
        <v>33.8</v>
      </c>
      <c r="C331" t="inlineStr">
        <is>
          <t>University of Delhi</t>
        </is>
      </c>
      <c r="D331" t="inlineStr">
        <is>
          <t>New Delhi, India</t>
        </is>
      </c>
      <c r="E331" t="inlineStr">
        <is>
          <t>India</t>
        </is>
      </c>
      <c r="F331" t="inlineStr">
        <is>
          <t>New Delhi</t>
        </is>
      </c>
      <c r="G331" t="inlineStr">
        <is>
          <t>Asia</t>
        </is>
      </c>
      <c r="H331" t="inlineStr">
        <is>
          <t>https://www.topuniversities.com/sites/default/files/university-of-delhi_156_medium.jpg</t>
        </is>
      </c>
      <c r="I331" t="inlineStr">
        <is>
          <t>/universities/university-delhi</t>
        </is>
      </c>
      <c r="J331" t="inlineStr">
        <is>
          <t>3995858</t>
        </is>
      </c>
      <c r="K331" t="inlineStr">
        <is>
          <t>294501</t>
        </is>
      </c>
      <c r="L331" t="inlineStr">
        <is>
          <t>156</t>
        </is>
      </c>
      <c r="M331" t="n">
        <v>0</v>
      </c>
      <c r="N331">
        <f>328</f>
        <v/>
      </c>
      <c r="O331" t="inlineStr"/>
      <c r="P331" t="b">
        <v>0</v>
      </c>
      <c r="Q331" t="b">
        <v>0</v>
      </c>
      <c r="R331" t="n">
        <v>0</v>
      </c>
      <c r="S331" t="inlineStr">
        <is>
          <t>225</t>
        </is>
      </c>
      <c r="T331" t="n">
        <v>38.1</v>
      </c>
      <c r="U331" t="inlineStr">
        <is>
          <t>488</t>
        </is>
      </c>
      <c r="V331" t="n">
        <v>25.9</v>
      </c>
      <c r="W331" t="inlineStr">
        <is>
          <t>701+</t>
        </is>
      </c>
      <c r="X331" t="n">
        <v>4.3</v>
      </c>
      <c r="Y331" t="inlineStr">
        <is>
          <t>269</t>
        </is>
      </c>
      <c r="Z331" t="n">
        <v>35.3</v>
      </c>
      <c r="AA331" t="inlineStr">
        <is>
          <t>44</t>
        </is>
      </c>
      <c r="AB331" t="n">
        <v>96</v>
      </c>
      <c r="AC331" t="inlineStr">
        <is>
          <t>701+</t>
        </is>
      </c>
      <c r="AD331" t="n">
        <v>1.5</v>
      </c>
      <c r="AE331" t="inlineStr">
        <is>
          <t>406</t>
        </is>
      </c>
      <c r="AF331" t="n">
        <v>75.09999999999999</v>
      </c>
      <c r="AG331" t="inlineStr">
        <is>
          <t>701+</t>
        </is>
      </c>
      <c r="AH331" t="n">
        <v>1.3</v>
      </c>
      <c r="AI331" t="inlineStr">
        <is>
          <t>220</t>
        </is>
      </c>
      <c r="AJ331" t="n">
        <v>70.59999999999999</v>
      </c>
      <c r="AK331" t="inlineStr"/>
      <c r="AL331" t="inlineStr"/>
      <c r="AM331" t="inlineStr"/>
      <c r="AN331" t="inlineStr"/>
      <c r="AO331" t="inlineStr"/>
      <c r="AP331" t="inlineStr">
        <is>
          <t>{"Research &amp; Discovery": [{"indicator_id": "76", "indicator_name": "Academic Reputation", "rank": "225", "score": "38.1"}, {"indicator_id": "73", "indicator_name": "Citations per Faculty", "rank": "488", "score": "25.9"}], "Learning Experience": [{"indicator_id": "36", "indicator_name": "Faculty Student Ratio", "rank": "701+", "score": "4.3"}], "Employability": [{"indicator_id": "77", "indicator_name": "Employer Reputation", "rank": "269", "score": "35.3"}, {"indicator_id": "3819456", "indicator_name": "Employment Outcomes", "rank": "44", "score": "96"}], "Global Engagement": [{"indicator_id": "14", "indicator_name": "International Student Ratio", "rank": "701+", "score": "1.5"}, {"indicator_id": "15", "indicator_name": "International Research Network", "rank": "406", "score": "75.1"}, {"indicator_id": "18", "indicator_name": "International Faculty Ratio", "rank": "701+", "score": "1.3"}], "Sustainability": [{"indicator_id": "3897497", "indicator_name": "Sustainability Score", "rank": "220", "score": "70.6"}]}</t>
        </is>
      </c>
      <c r="AQ3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32">
      <c r="A332" t="n">
        <v>331</v>
      </c>
      <c r="B332" t="n">
        <v>33.7</v>
      </c>
      <c r="C332" t="inlineStr">
        <is>
          <t>Sun Yat-sen University</t>
        </is>
      </c>
      <c r="D332" t="inlineStr">
        <is>
          <t>Guangzhou, China (Mainland)</t>
        </is>
      </c>
      <c r="E332" t="inlineStr">
        <is>
          <t>China (Mainland)</t>
        </is>
      </c>
      <c r="F332" t="inlineStr">
        <is>
          <t>Guangzhou</t>
        </is>
      </c>
      <c r="G332" t="inlineStr">
        <is>
          <t>Asia</t>
        </is>
      </c>
      <c r="H332" t="inlineStr">
        <is>
          <t>https://www.topuniversities.com/sites/default/files/sun-yat-sen-university_888_medium.jpg</t>
        </is>
      </c>
      <c r="I332" t="inlineStr">
        <is>
          <t>/universities/sun-yat-sen-university</t>
        </is>
      </c>
      <c r="J332" t="inlineStr">
        <is>
          <t>3995911</t>
        </is>
      </c>
      <c r="K332" t="inlineStr">
        <is>
          <t>296998</t>
        </is>
      </c>
      <c r="L332" t="inlineStr">
        <is>
          <t>888</t>
        </is>
      </c>
      <c r="M332" t="n">
        <v>0</v>
      </c>
      <c r="N332" t="inlineStr">
        <is>
          <t>331</t>
        </is>
      </c>
      <c r="O332" t="inlineStr"/>
      <c r="P332" t="b">
        <v>0</v>
      </c>
      <c r="Q332" t="b">
        <v>0</v>
      </c>
      <c r="R332" t="n">
        <v>0</v>
      </c>
      <c r="S332" t="inlineStr">
        <is>
          <t>278</t>
        </is>
      </c>
      <c r="T332" t="n">
        <v>31.8</v>
      </c>
      <c r="U332" t="inlineStr">
        <is>
          <t>269</t>
        </is>
      </c>
      <c r="V332" t="n">
        <v>49.5</v>
      </c>
      <c r="W332" t="inlineStr">
        <is>
          <t>329</t>
        </is>
      </c>
      <c r="X332" t="n">
        <v>46.4</v>
      </c>
      <c r="Y332" t="inlineStr">
        <is>
          <t>329</t>
        </is>
      </c>
      <c r="Z332" t="n">
        <v>28.8</v>
      </c>
      <c r="AA332" t="inlineStr">
        <is>
          <t>536</t>
        </is>
      </c>
      <c r="AB332" t="n">
        <v>21.4</v>
      </c>
      <c r="AC332" t="inlineStr">
        <is>
          <t>701+</t>
        </is>
      </c>
      <c r="AD332" t="n">
        <v>3.6</v>
      </c>
      <c r="AE332" t="inlineStr">
        <is>
          <t>370</t>
        </is>
      </c>
      <c r="AF332" t="n">
        <v>77.40000000000001</v>
      </c>
      <c r="AG332" t="inlineStr">
        <is>
          <t>701+</t>
        </is>
      </c>
      <c r="AH332" t="n">
        <v>2.2</v>
      </c>
      <c r="AI332">
        <f>581</f>
        <v/>
      </c>
      <c r="AJ332" t="n">
        <v>15.9</v>
      </c>
      <c r="AK332" t="inlineStr"/>
      <c r="AL332" t="inlineStr"/>
      <c r="AM332" t="inlineStr"/>
      <c r="AN332" t="inlineStr"/>
      <c r="AO332" t="inlineStr"/>
      <c r="AP332" t="inlineStr">
        <is>
          <t>{"Research &amp; Discovery": [{"indicator_id": "76", "indicator_name": "Academic Reputation", "rank": "278", "score": "31.8"}, {"indicator_id": "73", "indicator_name": "Citations per Faculty", "rank": "269", "score": "49.5"}], "Learning Experience": [{"indicator_id": "36", "indicator_name": "Faculty Student Ratio", "rank": "329", "score": "46.4"}], "Employability": [{"indicator_id": "77", "indicator_name": "Employer Reputation", "rank": "329", "score": "28.8"}, {"indicator_id": "3819456", "indicator_name": "Employment Outcomes", "rank": "536", "score": "21.4"}], "Global Engagement": [{"indicator_id": "14", "indicator_name": "International Student Ratio", "rank": "701+", "score": "3.6"}, {"indicator_id": "15", "indicator_name": "International Research Network", "rank": "370", "score": "77.4"}, {"indicator_id": "18", "indicator_name": "International Faculty Ratio", "rank": "701+", "score": "2.2"}], "Sustainability": [{"indicator_id": "3897497", "indicator_name": "Sustainability Score", "rank": "=581", "score": "15.9"}]}</t>
        </is>
      </c>
      <c r="AQ3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33">
      <c r="A333" t="n">
        <v>332</v>
      </c>
      <c r="B333" t="n">
        <v>33.6</v>
      </c>
      <c r="C333" t="inlineStr">
        <is>
          <t>American University of Sharjah</t>
        </is>
      </c>
      <c r="D333" t="inlineStr">
        <is>
          <t>Sharjah, United Arab Emirates</t>
        </is>
      </c>
      <c r="E333" t="inlineStr">
        <is>
          <t>United Arab Emirates</t>
        </is>
      </c>
      <c r="F333" t="inlineStr">
        <is>
          <t>Sharjah</t>
        </is>
      </c>
      <c r="G333" t="inlineStr">
        <is>
          <t>Asia</t>
        </is>
      </c>
      <c r="H333" t="inlineStr">
        <is>
          <t>https://www.topuniversities.com/sites/default/files/211216011743pm346028American-University-of-Sharjah-AUS-Stacked-200X200px-90x90.jpg</t>
        </is>
      </c>
      <c r="I333" t="inlineStr">
        <is>
          <t>/universities/american-university-sharjah</t>
        </is>
      </c>
      <c r="J333" t="inlineStr">
        <is>
          <t>3996054</t>
        </is>
      </c>
      <c r="K333" t="inlineStr">
        <is>
          <t>297642</t>
        </is>
      </c>
      <c r="L333" t="inlineStr">
        <is>
          <t>1201</t>
        </is>
      </c>
      <c r="M333" t="n">
        <v>0</v>
      </c>
      <c r="N333">
        <f>332</f>
        <v/>
      </c>
      <c r="O333" t="inlineStr"/>
      <c r="P333" t="b">
        <v>0</v>
      </c>
      <c r="Q333" t="b">
        <v>0</v>
      </c>
      <c r="R333" t="n">
        <v>0</v>
      </c>
      <c r="S333" t="inlineStr">
        <is>
          <t>421</t>
        </is>
      </c>
      <c r="T333" t="n">
        <v>20.9</v>
      </c>
      <c r="U333" t="inlineStr">
        <is>
          <t>511</t>
        </is>
      </c>
      <c r="V333" t="n">
        <v>23.9</v>
      </c>
      <c r="W333" t="inlineStr">
        <is>
          <t>696</t>
        </is>
      </c>
      <c r="X333" t="n">
        <v>19.1</v>
      </c>
      <c r="Y333" t="inlineStr">
        <is>
          <t>245</t>
        </is>
      </c>
      <c r="Z333" t="n">
        <v>38.6</v>
      </c>
      <c r="AA333" t="inlineStr">
        <is>
          <t>267</t>
        </is>
      </c>
      <c r="AB333" t="n">
        <v>48</v>
      </c>
      <c r="AC333" t="inlineStr">
        <is>
          <t>8</t>
        </is>
      </c>
      <c r="AD333" t="n">
        <v>100</v>
      </c>
      <c r="AE333" t="inlineStr">
        <is>
          <t>701+</t>
        </is>
      </c>
      <c r="AF333" t="n">
        <v>48.1</v>
      </c>
      <c r="AG333" t="inlineStr">
        <is>
          <t>3</t>
        </is>
      </c>
      <c r="AH333" t="n">
        <v>100</v>
      </c>
      <c r="AI333">
        <f>567</f>
        <v/>
      </c>
      <c r="AJ333" t="n">
        <v>16.5</v>
      </c>
      <c r="AK333" t="inlineStr"/>
      <c r="AL333" t="inlineStr"/>
      <c r="AM333" t="inlineStr"/>
      <c r="AN333" t="inlineStr"/>
      <c r="AO333" t="inlineStr"/>
      <c r="AP333" t="inlineStr">
        <is>
          <t>{"Research &amp; Discovery": [{"indicator_id": "76", "indicator_name": "Academic Reputation", "rank": "421", "score": "20.9"}, {"indicator_id": "73", "indicator_name": "Citations per Faculty", "rank": "511", "score": "23.9"}], "Learning Experience": [{"indicator_id": "36", "indicator_name": "Faculty Student Ratio", "rank": "696", "score": "19.1"}], "Employability": [{"indicator_id": "77", "indicator_name": "Employer Reputation", "rank": "245", "score": "38.6"}, {"indicator_id": "3819456", "indicator_name": "Employment Outcomes", "rank": "267", "score": "48"}], "Global Engagement": [{"indicator_id": "14", "indicator_name": "International Student Ratio", "rank": "8", "score": "100"}, {"indicator_id": "15", "indicator_name": "International Research Network", "rank": "701+", "score": "48.1"}, {"indicator_id": "18", "indicator_name": "International Faculty Ratio", "rank": "3", "score": "100"}], "Sustainability": [{"indicator_id": "3897497", "indicator_name": "Sustainability Score", "rank": "=567", "score": "16.5"}]}</t>
        </is>
      </c>
      <c r="AQ3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34">
      <c r="A334" t="n">
        <v>333</v>
      </c>
      <c r="B334" t="n">
        <v>33.6</v>
      </c>
      <c r="C334" t="inlineStr">
        <is>
          <t>University of East Anglia (UEA)</t>
        </is>
      </c>
      <c r="D334" t="inlineStr">
        <is>
          <t>Norwich, United Kingdom</t>
        </is>
      </c>
      <c r="E334" t="inlineStr">
        <is>
          <t>United Kingdom</t>
        </is>
      </c>
      <c r="F334" t="inlineStr">
        <is>
          <t>Norwich</t>
        </is>
      </c>
      <c r="G334" t="inlineStr">
        <is>
          <t>Europe</t>
        </is>
      </c>
      <c r="H334" t="inlineStr">
        <is>
          <t>https://www.topuniversities.com/sites/default/files/university-of-east-anglia-uea_637_medium.jpg</t>
        </is>
      </c>
      <c r="I334" t="inlineStr">
        <is>
          <t>/universities/university-east-anglia-uea</t>
        </is>
      </c>
      <c r="J334" t="inlineStr">
        <is>
          <t>3996155</t>
        </is>
      </c>
      <c r="K334" t="inlineStr">
        <is>
          <t>297224</t>
        </is>
      </c>
      <c r="L334" t="inlineStr">
        <is>
          <t>637</t>
        </is>
      </c>
      <c r="M334" t="n">
        <v>0</v>
      </c>
      <c r="N334">
        <f>332</f>
        <v/>
      </c>
      <c r="O334" t="inlineStr"/>
      <c r="P334" t="b">
        <v>0</v>
      </c>
      <c r="Q334" t="b">
        <v>0</v>
      </c>
      <c r="R334" t="n">
        <v>0</v>
      </c>
      <c r="S334" t="inlineStr">
        <is>
          <t>522</t>
        </is>
      </c>
      <c r="T334" t="n">
        <v>17.2</v>
      </c>
      <c r="U334" t="inlineStr">
        <is>
          <t>209</t>
        </is>
      </c>
      <c r="V334" t="n">
        <v>58.7</v>
      </c>
      <c r="W334" t="inlineStr">
        <is>
          <t>701+</t>
        </is>
      </c>
      <c r="X334" t="n">
        <v>15.2</v>
      </c>
      <c r="Y334" t="inlineStr">
        <is>
          <t>601+</t>
        </is>
      </c>
      <c r="Z334" t="n">
        <v>7.2</v>
      </c>
      <c r="AA334" t="inlineStr">
        <is>
          <t>575</t>
        </is>
      </c>
      <c r="AB334" t="n">
        <v>19.2</v>
      </c>
      <c r="AC334" t="inlineStr">
        <is>
          <t>412</t>
        </is>
      </c>
      <c r="AD334" t="n">
        <v>32.2</v>
      </c>
      <c r="AE334" t="inlineStr">
        <is>
          <t>199</t>
        </is>
      </c>
      <c r="AF334" t="n">
        <v>87.90000000000001</v>
      </c>
      <c r="AG334" t="inlineStr">
        <is>
          <t>294</t>
        </is>
      </c>
      <c r="AH334" t="n">
        <v>66.8</v>
      </c>
      <c r="AI334">
        <f>81</f>
        <v/>
      </c>
      <c r="AJ334" t="n">
        <v>91.40000000000001</v>
      </c>
      <c r="AK334" t="inlineStr"/>
      <c r="AL334" t="inlineStr"/>
      <c r="AM334" t="inlineStr"/>
      <c r="AN334" t="inlineStr"/>
      <c r="AO334" t="inlineStr"/>
      <c r="AP334" t="inlineStr">
        <is>
          <t>{"Research &amp; Discovery": [{"indicator_id": "76", "indicator_name": "Academic Reputation", "rank": "522", "score": "17.2"}, {"indicator_id": "73", "indicator_name": "Citations per Faculty", "rank": "209", "score": "58.7"}], "Learning Experience": [{"indicator_id": "36", "indicator_name": "Faculty Student Ratio", "rank": "701+", "score": "15.2"}], "Employability": [{"indicator_id": "77", "indicator_name": "Employer Reputation", "rank": "601+", "score": "7.2"}, {"indicator_id": "3819456", "indicator_name": "Employment Outcomes", "rank": "575", "score": "19.2"}], "Global Engagement": [{"indicator_id": "14", "indicator_name": "International Student Ratio", "rank": "412", "score": "32.2"}, {"indicator_id": "15", "indicator_name": "International Research Network", "rank": "199", "score": "87.9"}, {"indicator_id": "18", "indicator_name": "International Faculty Ratio", "rank": "294", "score": "66.8"}], "Sustainability": [{"indicator_id": "3897497", "indicator_name": "Sustainability Score", "rank": "=81", "score": "91.4"}]}</t>
        </is>
      </c>
      <c r="AQ3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35">
      <c r="A335" t="n">
        <v>334</v>
      </c>
      <c r="B335" t="n">
        <v>33.5</v>
      </c>
      <c r="C335" t="inlineStr">
        <is>
          <t>Université Grenoble Alpes</t>
        </is>
      </c>
      <c r="D335" t="inlineStr">
        <is>
          <t>Grenoble, France</t>
        </is>
      </c>
      <c r="E335" t="inlineStr">
        <is>
          <t>France</t>
        </is>
      </c>
      <c r="F335" t="inlineStr">
        <is>
          <t>Grenoble</t>
        </is>
      </c>
      <c r="G335" t="inlineStr">
        <is>
          <t>Europe</t>
        </is>
      </c>
      <c r="H335" t="inlineStr">
        <is>
          <t>https://www.topuniversities.com/sites/default/files/universit-grenoble-alpes_592560cf2aeae70239af5ab2_medium.jpg</t>
        </is>
      </c>
      <c r="I335" t="inlineStr">
        <is>
          <t>/universities/universite-grenoble-alpes</t>
        </is>
      </c>
      <c r="J335" t="inlineStr">
        <is>
          <t>3995823</t>
        </is>
      </c>
      <c r="K335" t="inlineStr">
        <is>
          <t>325908</t>
        </is>
      </c>
      <c r="L335" t="inlineStr">
        <is>
          <t>29988</t>
        </is>
      </c>
      <c r="M335" t="n">
        <v>0</v>
      </c>
      <c r="N335" t="inlineStr">
        <is>
          <t>334</t>
        </is>
      </c>
      <c r="O335" t="inlineStr"/>
      <c r="P335" t="b">
        <v>0</v>
      </c>
      <c r="Q335" t="b">
        <v>0</v>
      </c>
      <c r="R335" t="n">
        <v>0</v>
      </c>
      <c r="S335" t="inlineStr">
        <is>
          <t>190</t>
        </is>
      </c>
      <c r="T335" t="n">
        <v>44.7</v>
      </c>
      <c r="U335" t="inlineStr">
        <is>
          <t>330</t>
        </is>
      </c>
      <c r="V335" t="n">
        <v>41.7</v>
      </c>
      <c r="W335" t="inlineStr">
        <is>
          <t>701+</t>
        </is>
      </c>
      <c r="X335" t="n">
        <v>7.9</v>
      </c>
      <c r="Y335" t="inlineStr">
        <is>
          <t>574</t>
        </is>
      </c>
      <c r="Z335" t="n">
        <v>14.3</v>
      </c>
      <c r="AA335" t="inlineStr">
        <is>
          <t>552</t>
        </is>
      </c>
      <c r="AB335" t="n">
        <v>20.7</v>
      </c>
      <c r="AC335" t="inlineStr">
        <is>
          <t>389</t>
        </is>
      </c>
      <c r="AD335" t="n">
        <v>35.1</v>
      </c>
      <c r="AE335" t="inlineStr">
        <is>
          <t>78</t>
        </is>
      </c>
      <c r="AF335" t="n">
        <v>94.90000000000001</v>
      </c>
      <c r="AG335" t="inlineStr">
        <is>
          <t>594</t>
        </is>
      </c>
      <c r="AH335" t="n">
        <v>20.2</v>
      </c>
      <c r="AI335">
        <f>518</f>
        <v/>
      </c>
      <c r="AJ335" t="n">
        <v>21.5</v>
      </c>
      <c r="AK335" t="inlineStr"/>
      <c r="AL335" t="inlineStr"/>
      <c r="AM335" t="inlineStr"/>
      <c r="AN335" t="inlineStr"/>
      <c r="AO335" t="inlineStr"/>
      <c r="AP335" t="inlineStr">
        <is>
          <t>{"Research &amp; Discovery": [{"indicator_id": "76", "indicator_name": "Academic Reputation", "rank": "190", "score": "44.7"}, {"indicator_id": "73", "indicator_name": "Citations per Faculty", "rank": "330", "score": "41.7"}], "Learning Experience": [{"indicator_id": "36", "indicator_name": "Faculty Student Ratio", "rank": "701+", "score": "7.9"}], "Employability": [{"indicator_id": "77", "indicator_name": "Employer Reputation", "rank": "574", "score": "14.3"}, {"indicator_id": "3819456", "indicator_name": "Employment Outcomes", "rank": "552", "score": "20.7"}], "Global Engagement": [{"indicator_id": "14", "indicator_name": "International Student Ratio", "rank": "389", "score": "35.1"}, {"indicator_id": "15", "indicator_name": "International Research Network", "rank": "78", "score": "94.9"}, {"indicator_id": "18", "indicator_name": "International Faculty Ratio", "rank": "594", "score": "20.2"}], "Sustainability": [{"indicator_id": "3897497", "indicator_name": "Sustainability Score", "rank": "=518", "score": "21.5"}]}</t>
        </is>
      </c>
      <c r="AQ3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36">
      <c r="A336" t="n">
        <v>335</v>
      </c>
      <c r="B336" t="n">
        <v>33.4</v>
      </c>
      <c r="C336" t="inlineStr">
        <is>
          <t>Indian Institute of Technology Roorkee (IITR)</t>
        </is>
      </c>
      <c r="D336" t="inlineStr">
        <is>
          <t>Roorkee, India</t>
        </is>
      </c>
      <c r="E336" t="inlineStr">
        <is>
          <t>India</t>
        </is>
      </c>
      <c r="F336" t="inlineStr">
        <is>
          <t>Roorkee</t>
        </is>
      </c>
      <c r="G336" t="inlineStr">
        <is>
          <t>Asia</t>
        </is>
      </c>
      <c r="H336" t="inlineStr">
        <is>
          <t>https://www.topuniversities.com/sites/default/files/indian-institute-of-technology-roorkee-iitr_287_medium.jpg</t>
        </is>
      </c>
      <c r="I336" t="inlineStr">
        <is>
          <t>/universities/indian-institute-technology-roorkee-iitr</t>
        </is>
      </c>
      <c r="J336" t="inlineStr">
        <is>
          <t>3996095</t>
        </is>
      </c>
      <c r="K336" t="inlineStr">
        <is>
          <t>294237</t>
        </is>
      </c>
      <c r="L336" t="inlineStr">
        <is>
          <t>287</t>
        </is>
      </c>
      <c r="M336" t="n">
        <v>0</v>
      </c>
      <c r="N336" t="inlineStr">
        <is>
          <t>335</t>
        </is>
      </c>
      <c r="O336" t="inlineStr"/>
      <c r="P336" t="b">
        <v>0</v>
      </c>
      <c r="Q336" t="b">
        <v>0</v>
      </c>
      <c r="R336" t="n">
        <v>0</v>
      </c>
      <c r="S336" t="inlineStr">
        <is>
          <t>462</t>
        </is>
      </c>
      <c r="T336" t="n">
        <v>19.4</v>
      </c>
      <c r="U336" t="inlineStr">
        <is>
          <t>55</t>
        </is>
      </c>
      <c r="V336" t="n">
        <v>93.8</v>
      </c>
      <c r="W336" t="inlineStr">
        <is>
          <t>701+</t>
        </is>
      </c>
      <c r="X336" t="n">
        <v>6.8</v>
      </c>
      <c r="Y336" t="inlineStr">
        <is>
          <t>325</t>
        </is>
      </c>
      <c r="Z336" t="n">
        <v>29</v>
      </c>
      <c r="AA336" t="inlineStr">
        <is>
          <t>701+</t>
        </is>
      </c>
      <c r="AB336" t="n">
        <v>6.4</v>
      </c>
      <c r="AC336" t="inlineStr">
        <is>
          <t>701+</t>
        </is>
      </c>
      <c r="AD336" t="n">
        <v>2</v>
      </c>
      <c r="AE336" t="inlineStr">
        <is>
          <t>701+</t>
        </is>
      </c>
      <c r="AF336" t="n">
        <v>44.3</v>
      </c>
      <c r="AG336" t="inlineStr">
        <is>
          <t>701+</t>
        </is>
      </c>
      <c r="AH336" t="n">
        <v>1.3</v>
      </c>
      <c r="AI336">
        <f>386</f>
        <v/>
      </c>
      <c r="AJ336" t="n">
        <v>37.9</v>
      </c>
      <c r="AK336" t="inlineStr"/>
      <c r="AL336" t="inlineStr"/>
      <c r="AM336" t="inlineStr"/>
      <c r="AN336" t="inlineStr"/>
      <c r="AO336" t="inlineStr"/>
      <c r="AP336" t="inlineStr">
        <is>
          <t>{"Research &amp; Discovery": [{"indicator_id": "76", "indicator_name": "Academic Reputation", "rank": "462", "score": "19.4"}, {"indicator_id": "73", "indicator_name": "Citations per Faculty", "rank": "55", "score": "93.8"}], "Learning Experience": [{"indicator_id": "36", "indicator_name": "Faculty Student Ratio", "rank": "701+", "score": "6.8"}], "Employability": [{"indicator_id": "77", "indicator_name": "Employer Reputation", "rank": "325", "score": "29"}, {"indicator_id": "3819456", "indicator_name": "Employment Outcomes", "rank": "701+", "score": "6.4"}], "Global Engagement": [{"indicator_id": "14", "indicator_name": "International Student Ratio", "rank": "701+", "score": "2"}, {"indicator_id": "15", "indicator_name": "International Research Network", "rank": "701+", "score": "44.3"}, {"indicator_id": "18", "indicator_name": "International Faculty Ratio", "rank": "701+", "score": "1.3"}], "Sustainability": [{"indicator_id": "3897497", "indicator_name": "Sustainability Score", "rank": "=386", "score": "37.9"}]}</t>
        </is>
      </c>
      <c r="AQ3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37">
      <c r="A337" t="n">
        <v>336</v>
      </c>
      <c r="B337" t="n">
        <v>33.3</v>
      </c>
      <c r="C337" t="inlineStr">
        <is>
          <t>Flinders University</t>
        </is>
      </c>
      <c r="D337" t="inlineStr">
        <is>
          <t>Adelaide, Australia</t>
        </is>
      </c>
      <c r="E337" t="inlineStr">
        <is>
          <t>Australia</t>
        </is>
      </c>
      <c r="F337" t="inlineStr">
        <is>
          <t>Adelaide</t>
        </is>
      </c>
      <c r="G337" t="inlineStr">
        <is>
          <t>Oceania</t>
        </is>
      </c>
      <c r="H337" t="inlineStr">
        <is>
          <t>https://www.topuniversities.com/sites/default/files/230124111744pm518938Flinders-University-Logo-Stacked-RGB-Master-90x90.jpg</t>
        </is>
      </c>
      <c r="I337" t="inlineStr">
        <is>
          <t>/universities/flinders-university</t>
        </is>
      </c>
      <c r="J337" t="inlineStr">
        <is>
          <t>3996375</t>
        </is>
      </c>
      <c r="K337" t="inlineStr">
        <is>
          <t>294415</t>
        </is>
      </c>
      <c r="L337" t="inlineStr">
        <is>
          <t>207</t>
        </is>
      </c>
      <c r="M337" t="n">
        <v>0</v>
      </c>
      <c r="N337">
        <f>336</f>
        <v/>
      </c>
      <c r="O337" t="inlineStr"/>
      <c r="P337" t="b">
        <v>0</v>
      </c>
      <c r="Q337" t="b">
        <v>0</v>
      </c>
      <c r="R337" t="n">
        <v>0</v>
      </c>
      <c r="S337" t="inlineStr">
        <is>
          <t>601+</t>
        </is>
      </c>
      <c r="T337" t="n">
        <v>13.5</v>
      </c>
      <c r="U337" t="inlineStr">
        <is>
          <t>251</t>
        </is>
      </c>
      <c r="V337" t="n">
        <v>51.8</v>
      </c>
      <c r="W337" t="inlineStr">
        <is>
          <t>701+</t>
        </is>
      </c>
      <c r="X337" t="n">
        <v>7.2</v>
      </c>
      <c r="Y337" t="inlineStr">
        <is>
          <t>601+</t>
        </is>
      </c>
      <c r="Z337" t="n">
        <v>5.6</v>
      </c>
      <c r="AA337" t="inlineStr">
        <is>
          <t>701+</t>
        </is>
      </c>
      <c r="AB337" t="n">
        <v>7.4</v>
      </c>
      <c r="AC337" t="inlineStr">
        <is>
          <t>131</t>
        </is>
      </c>
      <c r="AD337" t="n">
        <v>88.8</v>
      </c>
      <c r="AE337" t="inlineStr">
        <is>
          <t>311</t>
        </is>
      </c>
      <c r="AF337" t="n">
        <v>80.8</v>
      </c>
      <c r="AG337" t="inlineStr">
        <is>
          <t>127</t>
        </is>
      </c>
      <c r="AH337" t="n">
        <v>97.2</v>
      </c>
      <c r="AI337" t="inlineStr">
        <is>
          <t>112</t>
        </is>
      </c>
      <c r="AJ337" t="n">
        <v>87.40000000000001</v>
      </c>
      <c r="AK337" t="inlineStr"/>
      <c r="AL337" t="inlineStr"/>
      <c r="AM337" t="inlineStr"/>
      <c r="AN337" t="inlineStr"/>
      <c r="AO337" t="inlineStr"/>
      <c r="AP337" t="inlineStr">
        <is>
          <t>{"Research &amp; Discovery": [{"indicator_id": "76", "indicator_name": "Academic Reputation", "rank": "601+", "score": "13.5"}, {"indicator_id": "73", "indicator_name": "Citations per Faculty", "rank": "251", "score": "51.8"}], "Learning Experience": [{"indicator_id": "36", "indicator_name": "Faculty Student Ratio", "rank": "701+", "score": "7.2"}], "Employability": [{"indicator_id": "77", "indicator_name": "Employer Reputation", "rank": "601+", "score": "5.6"}, {"indicator_id": "3819456", "indicator_name": "Employment Outcomes", "rank": "701+", "score": "7.4"}], "Global Engagement": [{"indicator_id": "14", "indicator_name": "International Student Ratio", "rank": "131", "score": "88.8"}, {"indicator_id": "15", "indicator_name": "International Research Network", "rank": "311", "score": "80.8"}, {"indicator_id": "18", "indicator_name": "International Faculty Ratio", "rank": "127", "score": "97.2"}], "Sustainability": [{"indicator_id": "3897497", "indicator_name": "Sustainability Score", "rank": "112", "score": "87.4"}]}</t>
        </is>
      </c>
      <c r="AQ3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38">
      <c r="A338" t="n">
        <v>337</v>
      </c>
      <c r="B338" t="n">
        <v>33.3</v>
      </c>
      <c r="C338" t="inlineStr">
        <is>
          <t>Lappeenranta-Lahti University of Technology LUT</t>
        </is>
      </c>
      <c r="D338" t="inlineStr">
        <is>
          <t>Lappeenranta, Finland</t>
        </is>
      </c>
      <c r="E338" t="inlineStr">
        <is>
          <t>Finland</t>
        </is>
      </c>
      <c r="F338" t="inlineStr">
        <is>
          <t>Lappeenranta</t>
        </is>
      </c>
      <c r="G338" t="inlineStr">
        <is>
          <t>Europe</t>
        </is>
      </c>
      <c r="H338" t="inlineStr">
        <is>
          <t>https://www.topuniversities.com/sites/default/files/lappeenranta-university-of-technology_592560cf2aeae70239af4f7d_medium.jpg</t>
        </is>
      </c>
      <c r="I338" t="inlineStr">
        <is>
          <t>/universities/lappeenranta-lahti-university-technology-lut</t>
        </is>
      </c>
      <c r="J338" t="inlineStr">
        <is>
          <t>3996488</t>
        </is>
      </c>
      <c r="K338" t="inlineStr">
        <is>
          <t>296646</t>
        </is>
      </c>
      <c r="L338" t="inlineStr">
        <is>
          <t>1274</t>
        </is>
      </c>
      <c r="M338" t="n">
        <v>0</v>
      </c>
      <c r="N338">
        <f>336</f>
        <v/>
      </c>
      <c r="O338" t="inlineStr"/>
      <c r="P338" t="b">
        <v>0</v>
      </c>
      <c r="Q338" t="b">
        <v>0</v>
      </c>
      <c r="R338" t="n">
        <v>0</v>
      </c>
      <c r="S338" t="inlineStr">
        <is>
          <t>601+</t>
        </is>
      </c>
      <c r="T338" t="n">
        <v>6.4</v>
      </c>
      <c r="U338" t="inlineStr">
        <is>
          <t>41</t>
        </is>
      </c>
      <c r="V338" t="n">
        <v>97.59999999999999</v>
      </c>
      <c r="W338" t="inlineStr">
        <is>
          <t>701+</t>
        </is>
      </c>
      <c r="X338" t="n">
        <v>9.5</v>
      </c>
      <c r="Y338" t="inlineStr">
        <is>
          <t>601+</t>
        </is>
      </c>
      <c r="Z338" t="n">
        <v>9.4</v>
      </c>
      <c r="AA338" t="inlineStr">
        <is>
          <t>701+</t>
        </is>
      </c>
      <c r="AB338" t="n">
        <v>7.9</v>
      </c>
      <c r="AC338" t="inlineStr">
        <is>
          <t>440</t>
        </is>
      </c>
      <c r="AD338" t="n">
        <v>28.5</v>
      </c>
      <c r="AE338" t="inlineStr">
        <is>
          <t>682</t>
        </is>
      </c>
      <c r="AF338" t="n">
        <v>55.6</v>
      </c>
      <c r="AG338" t="inlineStr">
        <is>
          <t>334</t>
        </is>
      </c>
      <c r="AH338" t="n">
        <v>56.8</v>
      </c>
      <c r="AI338" t="inlineStr">
        <is>
          <t>284</t>
        </is>
      </c>
      <c r="AJ338" t="n">
        <v>55.8</v>
      </c>
      <c r="AK338" t="inlineStr"/>
      <c r="AL338" t="inlineStr"/>
      <c r="AM338" t="inlineStr"/>
      <c r="AN338" t="inlineStr"/>
      <c r="AO338" t="inlineStr"/>
      <c r="AP338" t="inlineStr">
        <is>
          <t>{"Research &amp; Discovery": [{"indicator_id": "76", "indicator_name": "Academic Reputation", "rank": "601+", "score": "6.4"}, {"indicator_id": "73", "indicator_name": "Citations per Faculty", "rank": "41", "score": "97.6"}], "Learning Experience": [{"indicator_id": "36", "indicator_name": "Faculty Student Ratio", "rank": "701+", "score": "9.5"}], "Employability": [{"indicator_id": "77", "indicator_name": "Employer Reputation", "rank": "601+", "score": "9.4"}, {"indicator_id": "3819456", "indicator_name": "Employment Outcomes", "rank": "701+", "score": "7.9"}], "Global Engagement": [{"indicator_id": "14", "indicator_name": "International Student Ratio", "rank": "440", "score": "28.5"}, {"indicator_id": "15", "indicator_name": "International Research Network", "rank": "682", "score": "55.6"}, {"indicator_id": "18", "indicator_name": "International Faculty Ratio", "rank": "334", "score": "56.8"}], "Sustainability": [{"indicator_id": "3897497", "indicator_name": "Sustainability Score", "rank": "284", "score": "55.8"}]}</t>
        </is>
      </c>
      <c r="AQ3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39">
      <c r="A339" t="n">
        <v>338</v>
      </c>
      <c r="B339" t="n">
        <v>33.3</v>
      </c>
      <c r="C339" t="inlineStr">
        <is>
          <t>Sichuan University</t>
        </is>
      </c>
      <c r="D339" t="inlineStr">
        <is>
          <t>Chengdu, China (Mainland)</t>
        </is>
      </c>
      <c r="E339" t="inlineStr">
        <is>
          <t>China (Mainland)</t>
        </is>
      </c>
      <c r="F339" t="inlineStr">
        <is>
          <t>Chengdu</t>
        </is>
      </c>
      <c r="G339" t="inlineStr">
        <is>
          <t>Asia</t>
        </is>
      </c>
      <c r="H339" t="inlineStr">
        <is>
          <t>https://www.topuniversities.com/sites/default/files/sichuan-university_885_medium.jpg</t>
        </is>
      </c>
      <c r="I339" t="inlineStr">
        <is>
          <t>/universities/sichuan-university</t>
        </is>
      </c>
      <c r="J339" t="inlineStr">
        <is>
          <t>3996066</t>
        </is>
      </c>
      <c r="K339" t="inlineStr">
        <is>
          <t>297004</t>
        </is>
      </c>
      <c r="L339" t="inlineStr">
        <is>
          <t>885</t>
        </is>
      </c>
      <c r="M339" t="n">
        <v>0</v>
      </c>
      <c r="N339">
        <f>336</f>
        <v/>
      </c>
      <c r="O339" t="inlineStr"/>
      <c r="P339" t="b">
        <v>0</v>
      </c>
      <c r="Q339" t="b">
        <v>0</v>
      </c>
      <c r="R339" t="n">
        <v>0</v>
      </c>
      <c r="S339" t="inlineStr">
        <is>
          <t>433</t>
        </is>
      </c>
      <c r="T339" t="n">
        <v>20.4</v>
      </c>
      <c r="U339" t="inlineStr">
        <is>
          <t>32</t>
        </is>
      </c>
      <c r="V339" t="n">
        <v>98.5</v>
      </c>
      <c r="W339" t="inlineStr">
        <is>
          <t>701+</t>
        </is>
      </c>
      <c r="X339" t="n">
        <v>10.3</v>
      </c>
      <c r="Y339" t="inlineStr">
        <is>
          <t>601+</t>
        </is>
      </c>
      <c r="Z339" t="n">
        <v>12.3</v>
      </c>
      <c r="AA339" t="inlineStr">
        <is>
          <t>701+</t>
        </is>
      </c>
      <c r="AB339" t="n">
        <v>12.9</v>
      </c>
      <c r="AC339" t="inlineStr">
        <is>
          <t>701+</t>
        </is>
      </c>
      <c r="AD339" t="n">
        <v>4.9</v>
      </c>
      <c r="AE339" t="inlineStr">
        <is>
          <t>463</t>
        </is>
      </c>
      <c r="AF339" t="n">
        <v>71.3</v>
      </c>
      <c r="AG339" t="inlineStr">
        <is>
          <t>701+</t>
        </is>
      </c>
      <c r="AH339" t="n">
        <v>7.1</v>
      </c>
      <c r="AI339">
        <f>644</f>
        <v/>
      </c>
      <c r="AJ339" t="n">
        <v>11</v>
      </c>
      <c r="AK339" t="inlineStr"/>
      <c r="AL339" t="inlineStr"/>
      <c r="AM339" t="inlineStr"/>
      <c r="AN339" t="inlineStr"/>
      <c r="AO339" t="inlineStr"/>
      <c r="AP339" t="inlineStr">
        <is>
          <t>{"Research &amp; Discovery": [{"indicator_id": "76", "indicator_name": "Academic Reputation", "rank": "433", "score": "20.4"}, {"indicator_id": "73", "indicator_name": "Citations per Faculty", "rank": "32", "score": "98.5"}], "Learning Experience": [{"indicator_id": "36", "indicator_name": "Faculty Student Ratio", "rank": "701+", "score": "10.3"}], "Employability": [{"indicator_id": "77", "indicator_name": "Employer Reputation", "rank": "601+", "score": "12.3"}, {"indicator_id": "3819456", "indicator_name": "Employment Outcomes", "rank": "701+", "score": "12.9"}], "Global Engagement": [{"indicator_id": "14", "indicator_name": "International Student Ratio", "rank": "701+", "score": "4.9"}, {"indicator_id": "15", "indicator_name": "International Research Network", "rank": "463", "score": "71.3"}, {"indicator_id": "18", "indicator_name": "International Faculty Ratio", "rank": "701+", "score": "7.1"}], "Sustainability": [{"indicator_id": "3897497", "indicator_name": "Sustainability Score", "rank": "=644", "score": "11"}]}</t>
        </is>
      </c>
      <c r="AQ3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40">
      <c r="A340" t="n">
        <v>339</v>
      </c>
      <c r="B340" t="n">
        <v>33.3</v>
      </c>
      <c r="C340" t="inlineStr">
        <is>
          <t>University of the Philippines</t>
        </is>
      </c>
      <c r="D340" t="inlineStr">
        <is>
          <t>Quezon City, Philippines</t>
        </is>
      </c>
      <c r="E340" t="inlineStr">
        <is>
          <t>Philippines</t>
        </is>
      </c>
      <c r="F340" t="inlineStr">
        <is>
          <t>Quezon City</t>
        </is>
      </c>
      <c r="G340" t="inlineStr">
        <is>
          <t>Asia</t>
        </is>
      </c>
      <c r="H340" t="inlineStr">
        <is>
          <t>https://www.topuniversities.com/sites/default/files/university-of-the-philippines_498_medium.jpg</t>
        </is>
      </c>
      <c r="I340" t="inlineStr">
        <is>
          <t>/universities/university-philippines</t>
        </is>
      </c>
      <c r="J340" t="inlineStr">
        <is>
          <t>3995872</t>
        </is>
      </c>
      <c r="K340" t="inlineStr">
        <is>
          <t>297566</t>
        </is>
      </c>
      <c r="L340" t="inlineStr">
        <is>
          <t>498</t>
        </is>
      </c>
      <c r="M340" t="n">
        <v>0</v>
      </c>
      <c r="N340">
        <f>336</f>
        <v/>
      </c>
      <c r="O340" t="inlineStr"/>
      <c r="P340" t="b">
        <v>0</v>
      </c>
      <c r="Q340" t="b">
        <v>0</v>
      </c>
      <c r="R340" t="n">
        <v>0</v>
      </c>
      <c r="S340" t="inlineStr">
        <is>
          <t>239</t>
        </is>
      </c>
      <c r="T340" t="n">
        <v>36.3</v>
      </c>
      <c r="U340" t="inlineStr">
        <is>
          <t>701+</t>
        </is>
      </c>
      <c r="V340" t="n">
        <v>1.9</v>
      </c>
      <c r="W340" t="inlineStr">
        <is>
          <t>506</t>
        </is>
      </c>
      <c r="X340" t="n">
        <v>31.1</v>
      </c>
      <c r="Y340" t="inlineStr">
        <is>
          <t>119</t>
        </is>
      </c>
      <c r="Z340" t="n">
        <v>65.3</v>
      </c>
      <c r="AA340" t="inlineStr">
        <is>
          <t>177</t>
        </is>
      </c>
      <c r="AB340" t="n">
        <v>65.59999999999999</v>
      </c>
      <c r="AC340" t="inlineStr">
        <is>
          <t>701+</t>
        </is>
      </c>
      <c r="AD340" t="n">
        <v>1.1</v>
      </c>
      <c r="AE340" t="inlineStr">
        <is>
          <t>624</t>
        </is>
      </c>
      <c r="AF340" t="n">
        <v>60.9</v>
      </c>
      <c r="AG340" t="inlineStr">
        <is>
          <t>701+</t>
        </is>
      </c>
      <c r="AH340" t="n">
        <v>1.6</v>
      </c>
      <c r="AI340" t="inlineStr">
        <is>
          <t>230</t>
        </is>
      </c>
      <c r="AJ340" t="n">
        <v>67.7</v>
      </c>
      <c r="AK340" t="inlineStr"/>
      <c r="AL340" t="inlineStr"/>
      <c r="AM340" t="inlineStr"/>
      <c r="AN340" t="inlineStr"/>
      <c r="AO340" t="inlineStr"/>
      <c r="AP340" t="inlineStr">
        <is>
          <t>{"Research &amp; Discovery": [{"indicator_id": "76", "indicator_name": "Academic Reputation", "rank": "239", "score": "36.3"}, {"indicator_id": "73", "indicator_name": "Citations per Faculty", "rank": "701+", "score": "1.9"}], "Learning Experience": [{"indicator_id": "36", "indicator_name": "Faculty Student Ratio", "rank": "506", "score": "31.1"}], "Employability": [{"indicator_id": "77", "indicator_name": "Employer Reputation", "rank": "119", "score": "65.3"}, {"indicator_id": "3819456", "indicator_name": "Employment Outcomes", "rank": "177", "score": "65.6"}], "Global Engagement": [{"indicator_id": "14", "indicator_name": "International Student Ratio", "rank": "701+", "score": "1.1"}, {"indicator_id": "15", "indicator_name": "International Research Network", "rank": "624", "score": "60.9"}, {"indicator_id": "18", "indicator_name": "International Faculty Ratio", "rank": "701+", "score": "1.6"}], "Sustainability": [{"indicator_id": "3897497", "indicator_name": "Sustainability Score", "rank": "230", "score": "67.7"}]}</t>
        </is>
      </c>
      <c r="AQ3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41">
      <c r="A341" t="n">
        <v>340</v>
      </c>
      <c r="B341" t="n">
        <v>33.2</v>
      </c>
      <c r="C341" t="inlineStr">
        <is>
          <t>University of Saskatchewan</t>
        </is>
      </c>
      <c r="D341" t="inlineStr">
        <is>
          <t>Saskatoon, Canada</t>
        </is>
      </c>
      <c r="E341" t="inlineStr">
        <is>
          <t>Canada</t>
        </is>
      </c>
      <c r="F341" t="inlineStr">
        <is>
          <t>Saskatoon</t>
        </is>
      </c>
      <c r="G341" t="inlineStr">
        <is>
          <t>North America</t>
        </is>
      </c>
      <c r="H341" t="inlineStr">
        <is>
          <t>https://www.topuniversities.com/sites/default/files/university-of-saskatchewan_1755_medium.jpg</t>
        </is>
      </c>
      <c r="I341" t="inlineStr">
        <is>
          <t>/universities/university-saskatchewan</t>
        </is>
      </c>
      <c r="J341" t="inlineStr">
        <is>
          <t>3997032</t>
        </is>
      </c>
      <c r="K341" t="inlineStr">
        <is>
          <t>296893</t>
        </is>
      </c>
      <c r="L341" t="inlineStr">
        <is>
          <t>1755</t>
        </is>
      </c>
      <c r="M341" t="n">
        <v>0</v>
      </c>
      <c r="N341">
        <f>340</f>
        <v/>
      </c>
      <c r="O341" t="inlineStr"/>
      <c r="P341" t="b">
        <v>0</v>
      </c>
      <c r="Q341" t="b">
        <v>0</v>
      </c>
      <c r="R341" t="n">
        <v>0</v>
      </c>
      <c r="S341" t="inlineStr">
        <is>
          <t>601+</t>
        </is>
      </c>
      <c r="T341" t="n">
        <v>11.1</v>
      </c>
      <c r="U341" t="inlineStr">
        <is>
          <t>219</t>
        </is>
      </c>
      <c r="V341" t="n">
        <v>57</v>
      </c>
      <c r="W341" t="inlineStr">
        <is>
          <t>701+</t>
        </is>
      </c>
      <c r="X341" t="n">
        <v>18.2</v>
      </c>
      <c r="Y341" t="inlineStr">
        <is>
          <t>601+</t>
        </is>
      </c>
      <c r="Z341" t="n">
        <v>5.3</v>
      </c>
      <c r="AA341" t="inlineStr">
        <is>
          <t>394</t>
        </is>
      </c>
      <c r="AB341" t="n">
        <v>32.1</v>
      </c>
      <c r="AC341" t="inlineStr">
        <is>
          <t>298</t>
        </is>
      </c>
      <c r="AD341" t="n">
        <v>49.5</v>
      </c>
      <c r="AE341" t="inlineStr">
        <is>
          <t>287</t>
        </is>
      </c>
      <c r="AF341" t="n">
        <v>82.3</v>
      </c>
      <c r="AG341" t="inlineStr">
        <is>
          <t>251</t>
        </is>
      </c>
      <c r="AH341" t="n">
        <v>77.3</v>
      </c>
      <c r="AI341">
        <f>89</f>
        <v/>
      </c>
      <c r="AJ341" t="n">
        <v>90.7</v>
      </c>
      <c r="AK341" t="inlineStr"/>
      <c r="AL341" t="inlineStr"/>
      <c r="AM341" t="inlineStr"/>
      <c r="AN341" t="inlineStr"/>
      <c r="AO341" t="inlineStr"/>
      <c r="AP341" t="inlineStr">
        <is>
          <t>{"Research &amp; Discovery": [{"indicator_id": "76", "indicator_name": "Academic Reputation", "rank": "601+", "score": "11.1"}, {"indicator_id": "73", "indicator_name": "Citations per Faculty", "rank": "219", "score": "57"}], "Learning Experience": [{"indicator_id": "36", "indicator_name": "Faculty Student Ratio", "rank": "701+", "score": "18.2"}], "Employability": [{"indicator_id": "77", "indicator_name": "Employer Reputation", "rank": "601+", "score": "5.3"}, {"indicator_id": "3819456", "indicator_name": "Employment Outcomes", "rank": "394", "score": "32.1"}], "Global Engagement": [{"indicator_id": "14", "indicator_name": "International Student Ratio", "rank": "298", "score": "49.5"}, {"indicator_id": "15", "indicator_name": "International Research Network", "rank": "287", "score": "82.3"}, {"indicator_id": "18", "indicator_name": "International Faculty Ratio", "rank": "251", "score": "77.3"}], "Sustainability": [{"indicator_id": "3897497", "indicator_name": "Sustainability Score", "rank": "=89", "score": "90.7"}]}</t>
        </is>
      </c>
      <c r="AQ3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42">
      <c r="A342" t="n">
        <v>341</v>
      </c>
      <c r="B342" t="n">
        <v>33.2</v>
      </c>
      <c r="C342" t="inlineStr">
        <is>
          <t>University of South Australia</t>
        </is>
      </c>
      <c r="D342" t="inlineStr">
        <is>
          <t>Adelaide, Australia</t>
        </is>
      </c>
      <c r="E342" t="inlineStr">
        <is>
          <t>Australia</t>
        </is>
      </c>
      <c r="F342" t="inlineStr">
        <is>
          <t>Adelaide</t>
        </is>
      </c>
      <c r="G342" t="inlineStr">
        <is>
          <t>Oceania</t>
        </is>
      </c>
      <c r="H342" t="inlineStr">
        <is>
          <t>https://www.topuniversities.com/sites/default/files/university-of-south-australia_566_medium.jpg</t>
        </is>
      </c>
      <c r="I342" t="inlineStr">
        <is>
          <t>/universities/university-south-australia</t>
        </is>
      </c>
      <c r="J342" t="inlineStr">
        <is>
          <t>3996044</t>
        </is>
      </c>
      <c r="K342" t="inlineStr">
        <is>
          <t>297289</t>
        </is>
      </c>
      <c r="L342" t="inlineStr">
        <is>
          <t>566</t>
        </is>
      </c>
      <c r="M342" t="n">
        <v>1</v>
      </c>
      <c r="N342">
        <f>340</f>
        <v/>
      </c>
      <c r="O342" t="inlineStr">
        <is>
          <t>5</t>
        </is>
      </c>
      <c r="P342" t="b">
        <v>0</v>
      </c>
      <c r="Q342" t="b">
        <v>0</v>
      </c>
      <c r="R342" t="n">
        <v>0</v>
      </c>
      <c r="S342" t="inlineStr">
        <is>
          <t>411</t>
        </is>
      </c>
      <c r="T342" t="n">
        <v>21.3</v>
      </c>
      <c r="U342" t="inlineStr">
        <is>
          <t>413</t>
        </is>
      </c>
      <c r="V342" t="n">
        <v>31.9</v>
      </c>
      <c r="W342" t="inlineStr">
        <is>
          <t>594</t>
        </is>
      </c>
      <c r="X342" t="n">
        <v>24.9</v>
      </c>
      <c r="Y342" t="inlineStr">
        <is>
          <t>601+</t>
        </is>
      </c>
      <c r="Z342" t="n">
        <v>12.7</v>
      </c>
      <c r="AA342" t="inlineStr">
        <is>
          <t>644</t>
        </is>
      </c>
      <c r="AB342" t="n">
        <v>15.5</v>
      </c>
      <c r="AC342" t="inlineStr">
        <is>
          <t>290</t>
        </is>
      </c>
      <c r="AD342" t="n">
        <v>50.9</v>
      </c>
      <c r="AE342" t="inlineStr">
        <is>
          <t>238</t>
        </is>
      </c>
      <c r="AF342" t="n">
        <v>85.5</v>
      </c>
      <c r="AG342" t="inlineStr">
        <is>
          <t>92</t>
        </is>
      </c>
      <c r="AH342" t="n">
        <v>99.8</v>
      </c>
      <c r="AI342">
        <f>132</f>
        <v/>
      </c>
      <c r="AJ342" t="n">
        <v>83.59999999999999</v>
      </c>
      <c r="AK342" t="inlineStr"/>
      <c r="AL342" t="inlineStr"/>
      <c r="AM342" t="inlineStr"/>
      <c r="AN342" t="inlineStr"/>
      <c r="AO342" t="inlineStr"/>
      <c r="AP342" t="inlineStr">
        <is>
          <t>{"Research &amp; Discovery": [{"indicator_id": "76", "indicator_name": "Academic Reputation", "rank": "411", "score": "21.3"}, {"indicator_id": "73", "indicator_name": "Citations per Faculty", "rank": "413", "score": "31.9"}], "Learning Experience": [{"indicator_id": "36", "indicator_name": "Faculty Student Ratio", "rank": "594", "score": "24.9"}], "Employability": [{"indicator_id": "77", "indicator_name": "Employer Reputation", "rank": "601+", "score": "12.7"}, {"indicator_id": "3819456", "indicator_name": "Employment Outcomes", "rank": "644", "score": "15.5"}], "Global Engagement": [{"indicator_id": "14", "indicator_name": "International Student Ratio", "rank": "290", "score": "50.9"}, {"indicator_id": "15", "indicator_name": "International Research Network", "rank": "238", "score": "85.5"}, {"indicator_id": "18", "indicator_name": "International Faculty Ratio", "rank": "92", "score": "99.8"}], "Sustainability": [{"indicator_id": "3897497", "indicator_name": "Sustainability Score", "rank": "=132", "score": "83.6"}]}</t>
        </is>
      </c>
      <c r="AQ3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43">
      <c r="A343" t="n">
        <v>342</v>
      </c>
      <c r="B343" t="n">
        <v>33</v>
      </c>
      <c r="C343" t="inlineStr">
        <is>
          <t>Brunel University of London</t>
        </is>
      </c>
      <c r="D343" t="inlineStr">
        <is>
          <t>London, United Kingdom</t>
        </is>
      </c>
      <c r="E343" t="inlineStr">
        <is>
          <t>United Kingdom</t>
        </is>
      </c>
      <c r="F343" t="inlineStr">
        <is>
          <t>London</t>
        </is>
      </c>
      <c r="G343" t="inlineStr">
        <is>
          <t>Europe</t>
        </is>
      </c>
      <c r="H343" t="inlineStr">
        <is>
          <t>https://www.topuniversities.com/sites/default/files/241011103940am405152BD-691-QS-Logo-for-brand-profile-200x200px-HP-v1-90x90.jpg</t>
        </is>
      </c>
      <c r="I343" t="inlineStr">
        <is>
          <t>/universities/brunel-university-london</t>
        </is>
      </c>
      <c r="J343" t="inlineStr">
        <is>
          <t>3996302</t>
        </is>
      </c>
      <c r="K343" t="inlineStr">
        <is>
          <t>294583</t>
        </is>
      </c>
      <c r="L343" t="inlineStr">
        <is>
          <t>73</t>
        </is>
      </c>
      <c r="M343" t="n">
        <v>1</v>
      </c>
      <c r="N343">
        <f>342</f>
        <v/>
      </c>
      <c r="O343" t="inlineStr"/>
      <c r="P343" t="b">
        <v>0</v>
      </c>
      <c r="Q343" t="b">
        <v>0</v>
      </c>
      <c r="R343" t="n">
        <v>0</v>
      </c>
      <c r="S343" t="inlineStr">
        <is>
          <t>601+</t>
        </is>
      </c>
      <c r="T343" t="n">
        <v>11.1</v>
      </c>
      <c r="U343" t="inlineStr">
        <is>
          <t>297</t>
        </is>
      </c>
      <c r="V343" t="n">
        <v>46.5</v>
      </c>
      <c r="W343" t="inlineStr">
        <is>
          <t>701+</t>
        </is>
      </c>
      <c r="X343" t="n">
        <v>7.1</v>
      </c>
      <c r="Y343" t="inlineStr">
        <is>
          <t>601+</t>
        </is>
      </c>
      <c r="Z343" t="n">
        <v>13.3</v>
      </c>
      <c r="AA343" t="inlineStr">
        <is>
          <t>564</t>
        </is>
      </c>
      <c r="AB343" t="n">
        <v>19.9</v>
      </c>
      <c r="AC343" t="inlineStr">
        <is>
          <t>37</t>
        </is>
      </c>
      <c r="AD343" t="n">
        <v>99.8</v>
      </c>
      <c r="AE343" t="inlineStr">
        <is>
          <t>363</t>
        </is>
      </c>
      <c r="AF343" t="n">
        <v>77.90000000000001</v>
      </c>
      <c r="AG343" t="inlineStr">
        <is>
          <t>102</t>
        </is>
      </c>
      <c r="AH343" t="n">
        <v>99.09999999999999</v>
      </c>
      <c r="AI343">
        <f>214</f>
        <v/>
      </c>
      <c r="AJ343" t="n">
        <v>71.2</v>
      </c>
      <c r="AK343" t="inlineStr"/>
      <c r="AL343" t="inlineStr"/>
      <c r="AM343" t="inlineStr"/>
      <c r="AN343" t="inlineStr"/>
      <c r="AO343" t="inlineStr"/>
      <c r="AP343" t="inlineStr">
        <is>
          <t>{"Research &amp; Discovery": [{"indicator_id": "76", "indicator_name": "Academic Reputation", "rank": "601+", "score": "11.1"}, {"indicator_id": "73", "indicator_name": "Citations per Faculty", "rank": "297", "score": "46.5"}], "Learning Experience": [{"indicator_id": "36", "indicator_name": "Faculty Student Ratio", "rank": "701+", "score": "7.1"}], "Employability": [{"indicator_id": "77", "indicator_name": "Employer Reputation", "rank": "601+", "score": "13.3"}, {"indicator_id": "3819456", "indicator_name": "Employment Outcomes", "rank": "564", "score": "19.9"}], "Global Engagement": [{"indicator_id": "14", "indicator_name": "International Student Ratio", "rank": "37", "score": "99.8"}, {"indicator_id": "15", "indicator_name": "International Research Network", "rank": "363", "score": "77.9"}, {"indicator_id": "18", "indicator_name": "International Faculty Ratio", "rank": "102", "score": "99.1"}], "Sustainability": [{"indicator_id": "3897497", "indicator_name": "Sustainability Score", "rank": "=214", "score": "71.2"}]}</t>
        </is>
      </c>
      <c r="AQ3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44">
      <c r="A344" t="n">
        <v>343</v>
      </c>
      <c r="B344" t="n">
        <v>33</v>
      </c>
      <c r="C344" t="inlineStr">
        <is>
          <t>Sharif University of Technology</t>
        </is>
      </c>
      <c r="D344" t="inlineStr">
        <is>
          <t>Tehran, Iran</t>
        </is>
      </c>
      <c r="E344" t="inlineStr">
        <is>
          <t>Iran</t>
        </is>
      </c>
      <c r="F344" t="inlineStr">
        <is>
          <t>Tehran</t>
        </is>
      </c>
      <c r="G344" t="inlineStr">
        <is>
          <t>Asia</t>
        </is>
      </c>
      <c r="H344" t="inlineStr">
        <is>
          <t>https://www.topuniversities.com/sites/default/files/sharif-university-of-technology_592560cf2aeae70239af4d42_medium.jpg</t>
        </is>
      </c>
      <c r="I344" t="inlineStr">
        <is>
          <t>/universities/sharif-university-technology</t>
        </is>
      </c>
      <c r="J344" t="inlineStr">
        <is>
          <t>3996636</t>
        </is>
      </c>
      <c r="K344" t="inlineStr">
        <is>
          <t>297394</t>
        </is>
      </c>
      <c r="L344" t="inlineStr">
        <is>
          <t>703</t>
        </is>
      </c>
      <c r="M344" t="n">
        <v>0</v>
      </c>
      <c r="N344">
        <f>342</f>
        <v/>
      </c>
      <c r="O344" t="inlineStr"/>
      <c r="P344" t="b">
        <v>0</v>
      </c>
      <c r="Q344" t="b">
        <v>0</v>
      </c>
      <c r="R344" t="n">
        <v>0</v>
      </c>
      <c r="S344" t="inlineStr">
        <is>
          <t>601+</t>
        </is>
      </c>
      <c r="T344" t="n">
        <v>11.5</v>
      </c>
      <c r="U344" t="inlineStr">
        <is>
          <t>13</t>
        </is>
      </c>
      <c r="V344" t="n">
        <v>99.90000000000001</v>
      </c>
      <c r="W344" t="inlineStr">
        <is>
          <t>701+</t>
        </is>
      </c>
      <c r="X344" t="n">
        <v>5.1</v>
      </c>
      <c r="Y344" t="inlineStr">
        <is>
          <t>278</t>
        </is>
      </c>
      <c r="Z344" t="n">
        <v>33.6</v>
      </c>
      <c r="AA344" t="inlineStr">
        <is>
          <t>436</t>
        </is>
      </c>
      <c r="AB344" t="n">
        <v>28.2</v>
      </c>
      <c r="AC344" t="inlineStr">
        <is>
          <t>701+</t>
        </is>
      </c>
      <c r="AD344" t="n">
        <v>1.2</v>
      </c>
      <c r="AE344" t="inlineStr">
        <is>
          <t>610</t>
        </is>
      </c>
      <c r="AF344" t="n">
        <v>61.4</v>
      </c>
      <c r="AG344" t="inlineStr">
        <is>
          <t>701+</t>
        </is>
      </c>
      <c r="AH344" t="n">
        <v>2.9</v>
      </c>
      <c r="AI344" t="inlineStr">
        <is>
          <t>701+</t>
        </is>
      </c>
      <c r="AJ344" t="n">
        <v>1.3</v>
      </c>
      <c r="AK344" t="inlineStr"/>
      <c r="AL344" t="inlineStr"/>
      <c r="AM344" t="inlineStr"/>
      <c r="AN344" t="inlineStr"/>
      <c r="AO344" t="inlineStr"/>
      <c r="AP344" t="inlineStr">
        <is>
          <t>{"Research &amp; Discovery": [{"indicator_id": "76", "indicator_name": "Academic Reputation", "rank": "601+", "score": "11.5"}, {"indicator_id": "73", "indicator_name": "Citations per Faculty", "rank": "13", "score": "99.9"}], "Learning Experience": [{"indicator_id": "36", "indicator_name": "Faculty Student Ratio", "rank": "701+", "score": "5.1"}], "Employability": [{"indicator_id": "77", "indicator_name": "Employer Reputation", "rank": "278", "score": "33.6"}, {"indicator_id": "3819456", "indicator_name": "Employment Outcomes", "rank": "436", "score": "28.2"}], "Global Engagement": [{"indicator_id": "14", "indicator_name": "International Student Ratio", "rank": "701+", "score": "1.2"}, {"indicator_id": "15", "indicator_name": "International Research Network", "rank": "610", "score": "61.4"}, {"indicator_id": "18", "indicator_name": "International Faculty Ratio", "rank": "701+", "score": "2.9"}], "Sustainability": [{"indicator_id": "3897497", "indicator_name": "Sustainability Score", "rank": "701+", "score": "1.3"}]}</t>
        </is>
      </c>
      <c r="AQ3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45">
      <c r="A345" t="n">
        <v>344</v>
      </c>
      <c r="B345" t="n">
        <v>32.9</v>
      </c>
      <c r="C345" t="inlineStr">
        <is>
          <t>Indian Institute of Technology Guwahati (IITG)</t>
        </is>
      </c>
      <c r="D345" t="inlineStr">
        <is>
          <t>Guwahati, India</t>
        </is>
      </c>
      <c r="E345" t="inlineStr">
        <is>
          <t>India</t>
        </is>
      </c>
      <c r="F345" t="inlineStr">
        <is>
          <t>Guwahati</t>
        </is>
      </c>
      <c r="G345" t="inlineStr">
        <is>
          <t>Asia</t>
        </is>
      </c>
      <c r="H345" t="inlineStr">
        <is>
          <t>https://www.topuniversities.com/sites/default/files/indian-institute-of-technology-guwahati-iitg_283_medium.jpg</t>
        </is>
      </c>
      <c r="I345" t="inlineStr">
        <is>
          <t>/universities/indian-institute-technology-guwahati-iitg</t>
        </is>
      </c>
      <c r="J345" t="inlineStr">
        <is>
          <t>3996113</t>
        </is>
      </c>
      <c r="K345" t="inlineStr">
        <is>
          <t>294241</t>
        </is>
      </c>
      <c r="L345" t="inlineStr">
        <is>
          <t>283</t>
        </is>
      </c>
      <c r="M345" t="n">
        <v>0</v>
      </c>
      <c r="N345">
        <f>344</f>
        <v/>
      </c>
      <c r="O345" t="inlineStr"/>
      <c r="P345" t="b">
        <v>0</v>
      </c>
      <c r="Q345" t="b">
        <v>0</v>
      </c>
      <c r="R345" t="n">
        <v>0</v>
      </c>
      <c r="S345" t="inlineStr">
        <is>
          <t>480</t>
        </is>
      </c>
      <c r="T345" t="n">
        <v>18.8</v>
      </c>
      <c r="U345" t="inlineStr">
        <is>
          <t>42</t>
        </is>
      </c>
      <c r="V345" t="n">
        <v>97.59999999999999</v>
      </c>
      <c r="W345" t="inlineStr">
        <is>
          <t>701+</t>
        </is>
      </c>
      <c r="X345" t="n">
        <v>6.4</v>
      </c>
      <c r="Y345" t="inlineStr">
        <is>
          <t>295</t>
        </is>
      </c>
      <c r="Z345" t="n">
        <v>32</v>
      </c>
      <c r="AA345" t="inlineStr">
        <is>
          <t>701+</t>
        </is>
      </c>
      <c r="AB345" t="n">
        <v>4.9</v>
      </c>
      <c r="AC345" t="inlineStr">
        <is>
          <t>701+</t>
        </is>
      </c>
      <c r="AD345" t="n">
        <v>1.2</v>
      </c>
      <c r="AE345" t="inlineStr">
        <is>
          <t>701+</t>
        </is>
      </c>
      <c r="AF345" t="n">
        <v>51.2</v>
      </c>
      <c r="AG345" t="inlineStr">
        <is>
          <t>701+</t>
        </is>
      </c>
      <c r="AH345" t="n">
        <v>2.3</v>
      </c>
      <c r="AI345" t="inlineStr">
        <is>
          <t>701+</t>
        </is>
      </c>
      <c r="AJ345" t="n">
        <v>2.2</v>
      </c>
      <c r="AK345" t="inlineStr"/>
      <c r="AL345" t="inlineStr"/>
      <c r="AM345" t="inlineStr"/>
      <c r="AN345" t="inlineStr"/>
      <c r="AO345" t="inlineStr"/>
      <c r="AP345" t="inlineStr">
        <is>
          <t>{"Research &amp; Discovery": [{"indicator_id": "76", "indicator_name": "Academic Reputation", "rank": "480", "score": "18.8"}, {"indicator_id": "73", "indicator_name": "Citations per Faculty", "rank": "42", "score": "97.6"}], "Learning Experience": [{"indicator_id": "36", "indicator_name": "Faculty Student Ratio", "rank": "701+", "score": "6.4"}], "Employability": [{"indicator_id": "77", "indicator_name": "Employer Reputation", "rank": "295", "score": "32"}, {"indicator_id": "3819456", "indicator_name": "Employment Outcomes", "rank": "701+", "score": "4.9"}], "Global Engagement": [{"indicator_id": "14", "indicator_name": "International Student Ratio", "rank": "701+", "score": "1.2"}, {"indicator_id": "15", "indicator_name": "International Research Network", "rank": "701+", "score": "51.2"}, {"indicator_id": "18", "indicator_name": "International Faculty Ratio", "rank": "701+", "score": "2.3"}], "Sustainability": [{"indicator_id": "3897497", "indicator_name": "Sustainability Score", "rank": "701+", "score": "2.2"}]}</t>
        </is>
      </c>
      <c r="AQ3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46">
      <c r="A346" t="n">
        <v>345</v>
      </c>
      <c r="B346" t="n">
        <v>32.9</v>
      </c>
      <c r="C346" t="inlineStr">
        <is>
          <t>Tufts University</t>
        </is>
      </c>
      <c r="D346" t="inlineStr">
        <is>
          <t>Medford, United States</t>
        </is>
      </c>
      <c r="E346" t="inlineStr">
        <is>
          <t>United States</t>
        </is>
      </c>
      <c r="F346" t="inlineStr">
        <is>
          <t>Medford</t>
        </is>
      </c>
      <c r="G346" t="inlineStr">
        <is>
          <t>North America</t>
        </is>
      </c>
      <c r="H346" t="inlineStr">
        <is>
          <t>https://www.topuniversities.com/sites/default/files/tufts-university_630_medium.jpg</t>
        </is>
      </c>
      <c r="I346" t="inlineStr">
        <is>
          <t>/universities/tufts-university</t>
        </is>
      </c>
      <c r="J346" t="inlineStr">
        <is>
          <t>3996166</t>
        </is>
      </c>
      <c r="K346" t="inlineStr">
        <is>
          <t>297231</t>
        </is>
      </c>
      <c r="L346" t="inlineStr">
        <is>
          <t>630</t>
        </is>
      </c>
      <c r="M346" t="n">
        <v>0</v>
      </c>
      <c r="N346">
        <f>344</f>
        <v/>
      </c>
      <c r="O346" t="inlineStr"/>
      <c r="P346" t="b">
        <v>0</v>
      </c>
      <c r="Q346" t="b">
        <v>0</v>
      </c>
      <c r="R346" t="n">
        <v>0</v>
      </c>
      <c r="S346" t="inlineStr">
        <is>
          <t>533</t>
        </is>
      </c>
      <c r="T346" t="n">
        <v>16.9</v>
      </c>
      <c r="U346" t="inlineStr">
        <is>
          <t>303</t>
        </is>
      </c>
      <c r="V346" t="n">
        <v>45.7</v>
      </c>
      <c r="W346" t="inlineStr">
        <is>
          <t>285</t>
        </is>
      </c>
      <c r="X346" t="n">
        <v>53.5</v>
      </c>
      <c r="Y346" t="inlineStr">
        <is>
          <t>601+</t>
        </is>
      </c>
      <c r="Z346" t="n">
        <v>7.7</v>
      </c>
      <c r="AA346" t="inlineStr">
        <is>
          <t>220</t>
        </is>
      </c>
      <c r="AB346" t="n">
        <v>56.1</v>
      </c>
      <c r="AC346" t="inlineStr">
        <is>
          <t>369</t>
        </is>
      </c>
      <c r="AD346" t="n">
        <v>38.1</v>
      </c>
      <c r="AE346" t="inlineStr">
        <is>
          <t>632</t>
        </is>
      </c>
      <c r="AF346" t="n">
        <v>60.2</v>
      </c>
      <c r="AG346" t="inlineStr">
        <is>
          <t>554</t>
        </is>
      </c>
      <c r="AH346" t="n">
        <v>23.5</v>
      </c>
      <c r="AI346" t="inlineStr">
        <is>
          <t>151</t>
        </is>
      </c>
      <c r="AJ346" t="n">
        <v>81</v>
      </c>
      <c r="AK346" t="inlineStr"/>
      <c r="AL346" t="inlineStr"/>
      <c r="AM346" t="inlineStr"/>
      <c r="AN346" t="inlineStr"/>
      <c r="AO346" t="inlineStr"/>
      <c r="AP346" t="inlineStr">
        <is>
          <t>{"Research &amp; Discovery": [{"indicator_id": "76", "indicator_name": "Academic Reputation", "rank": "533", "score": "16.9"}, {"indicator_id": "73", "indicator_name": "Citations per Faculty", "rank": "303", "score": "45.7"}], "Learning Experience": [{"indicator_id": "36", "indicator_name": "Faculty Student Ratio", "rank": "285", "score": "53.5"}], "Employability": [{"indicator_id": "77", "indicator_name": "Employer Reputation", "rank": "601+", "score": "7.7"}, {"indicator_id": "3819456", "indicator_name": "Employment Outcomes", "rank": "220", "score": "56.1"}], "Global Engagement": [{"indicator_id": "14", "indicator_name": "International Student Ratio", "rank": "369", "score": "38.1"}, {"indicator_id": "15", "indicator_name": "International Research Network", "rank": "632", "score": "60.2"}, {"indicator_id": "18", "indicator_name": "International Faculty Ratio", "rank": "554", "score": "23.5"}], "Sustainability": [{"indicator_id": "3897497", "indicator_name": "Sustainability Score", "rank": "151", "score": "81"}]}</t>
        </is>
      </c>
      <c r="AQ3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47">
      <c r="A347" t="n">
        <v>346</v>
      </c>
      <c r="B347" t="n">
        <v>32.9</v>
      </c>
      <c r="C347" t="inlineStr">
        <is>
          <t>University of Oulu</t>
        </is>
      </c>
      <c r="D347" t="inlineStr">
        <is>
          <t>Oulu, Finland</t>
        </is>
      </c>
      <c r="E347" t="inlineStr">
        <is>
          <t>Finland</t>
        </is>
      </c>
      <c r="F347" t="inlineStr">
        <is>
          <t>Oulu</t>
        </is>
      </c>
      <c r="G347" t="inlineStr">
        <is>
          <t>Europe</t>
        </is>
      </c>
      <c r="H347" t="inlineStr">
        <is>
          <t>https://www.topuniversities.com/sites/default/files/university-of-oulu_476_medium.jpg</t>
        </is>
      </c>
      <c r="I347" t="inlineStr">
        <is>
          <t>/universities/university-oulu</t>
        </is>
      </c>
      <c r="J347" t="inlineStr">
        <is>
          <t>3996215</t>
        </is>
      </c>
      <c r="K347" t="inlineStr">
        <is>
          <t>297603</t>
        </is>
      </c>
      <c r="L347" t="inlineStr">
        <is>
          <t>476</t>
        </is>
      </c>
      <c r="M347" t="n">
        <v>1</v>
      </c>
      <c r="N347">
        <f>344</f>
        <v/>
      </c>
      <c r="O347" t="inlineStr"/>
      <c r="P347" t="b">
        <v>0</v>
      </c>
      <c r="Q347" t="b">
        <v>0</v>
      </c>
      <c r="R347" t="n">
        <v>0</v>
      </c>
      <c r="S347" t="inlineStr">
        <is>
          <t>582</t>
        </is>
      </c>
      <c r="T347" t="n">
        <v>15.1</v>
      </c>
      <c r="U347" t="inlineStr">
        <is>
          <t>207</t>
        </is>
      </c>
      <c r="V347" t="n">
        <v>59.4</v>
      </c>
      <c r="W347" t="inlineStr">
        <is>
          <t>587</t>
        </is>
      </c>
      <c r="X347" t="n">
        <v>25.3</v>
      </c>
      <c r="Y347" t="inlineStr">
        <is>
          <t>600</t>
        </is>
      </c>
      <c r="Z347" t="n">
        <v>13.5</v>
      </c>
      <c r="AA347" t="inlineStr">
        <is>
          <t>528</t>
        </is>
      </c>
      <c r="AB347" t="n">
        <v>21.7</v>
      </c>
      <c r="AC347" t="inlineStr">
        <is>
          <t>701+</t>
        </is>
      </c>
      <c r="AD347" t="n">
        <v>8.6</v>
      </c>
      <c r="AE347" t="inlineStr">
        <is>
          <t>175</t>
        </is>
      </c>
      <c r="AF347" t="n">
        <v>89.40000000000001</v>
      </c>
      <c r="AG347" t="inlineStr">
        <is>
          <t>300</t>
        </is>
      </c>
      <c r="AH347" t="n">
        <v>65.3</v>
      </c>
      <c r="AI347" t="inlineStr">
        <is>
          <t>226</t>
        </is>
      </c>
      <c r="AJ347" t="n">
        <v>68.59999999999999</v>
      </c>
      <c r="AK347" t="inlineStr"/>
      <c r="AL347" t="inlineStr"/>
      <c r="AM347" t="inlineStr"/>
      <c r="AN347" t="inlineStr"/>
      <c r="AO347" t="inlineStr"/>
      <c r="AP347" t="inlineStr">
        <is>
          <t>{"Research &amp; Discovery": [{"indicator_id": "76", "indicator_name": "Academic Reputation", "rank": "582", "score": "15.1"}, {"indicator_id": "73", "indicator_name": "Citations per Faculty", "rank": "207", "score": "59.4"}], "Learning Experience": [{"indicator_id": "36", "indicator_name": "Faculty Student Ratio", "rank": "587", "score": "25.3"}], "Employability": [{"indicator_id": "77", "indicator_name": "Employer Reputation", "rank": "600", "score": "13.5"}, {"indicator_id": "3819456", "indicator_name": "Employment Outcomes", "rank": "528", "score": "21.7"}], "Global Engagement": [{"indicator_id": "14", "indicator_name": "International Student Ratio", "rank": "701+", "score": "8.6"}, {"indicator_id": "15", "indicator_name": "International Research Network", "rank": "175", "score": "89.4"}, {"indicator_id": "18", "indicator_name": "International Faculty Ratio", "rank": "300", "score": "65.3"}], "Sustainability": [{"indicator_id": "3897497", "indicator_name": "Sustainability Score", "rank": "226", "score": "68.6"}]}</t>
        </is>
      </c>
      <c r="AQ3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48">
      <c r="A348" t="n">
        <v>347</v>
      </c>
      <c r="B348" t="n">
        <v>32.8</v>
      </c>
      <c r="C348" t="inlineStr">
        <is>
          <t>Tilburg University</t>
        </is>
      </c>
      <c r="D348" t="inlineStr">
        <is>
          <t>Tilburg, Netherlands</t>
        </is>
      </c>
      <c r="E348" t="inlineStr">
        <is>
          <t>Netherlands</t>
        </is>
      </c>
      <c r="F348" t="inlineStr">
        <is>
          <t>Tilburg</t>
        </is>
      </c>
      <c r="G348" t="inlineStr">
        <is>
          <t>Europe</t>
        </is>
      </c>
      <c r="H348" t="inlineStr">
        <is>
          <t>https://www.topuniversities.com/sites/default/files/tilburg-university_592560cf2aeae70239af4ce5_medium.jpg</t>
        </is>
      </c>
      <c r="I348" t="inlineStr">
        <is>
          <t>/universities/tilburg-university</t>
        </is>
      </c>
      <c r="J348" t="inlineStr">
        <is>
          <t>3996227</t>
        </is>
      </c>
      <c r="K348" t="inlineStr">
        <is>
          <t>297251</t>
        </is>
      </c>
      <c r="L348" t="inlineStr">
        <is>
          <t>610</t>
        </is>
      </c>
      <c r="M348" t="n">
        <v>1</v>
      </c>
      <c r="N348">
        <f>347</f>
        <v/>
      </c>
      <c r="O348" t="inlineStr"/>
      <c r="P348" t="b">
        <v>0</v>
      </c>
      <c r="Q348" t="b">
        <v>0</v>
      </c>
      <c r="R348" t="n">
        <v>0</v>
      </c>
      <c r="S348" t="inlineStr">
        <is>
          <t>594</t>
        </is>
      </c>
      <c r="T348" t="n">
        <v>14.7</v>
      </c>
      <c r="U348" t="inlineStr">
        <is>
          <t>229</t>
        </is>
      </c>
      <c r="V348" t="n">
        <v>55.1</v>
      </c>
      <c r="W348" t="inlineStr">
        <is>
          <t>701+</t>
        </is>
      </c>
      <c r="X348" t="n">
        <v>10.5</v>
      </c>
      <c r="Y348" t="inlineStr">
        <is>
          <t>291</t>
        </is>
      </c>
      <c r="Z348" t="n">
        <v>32.5</v>
      </c>
      <c r="AA348" t="inlineStr">
        <is>
          <t>685</t>
        </is>
      </c>
      <c r="AB348" t="n">
        <v>14.3</v>
      </c>
      <c r="AC348" t="inlineStr">
        <is>
          <t>245</t>
        </is>
      </c>
      <c r="AD348" t="n">
        <v>60.6</v>
      </c>
      <c r="AE348" t="inlineStr">
        <is>
          <t>667</t>
        </is>
      </c>
      <c r="AF348" t="n">
        <v>56.8</v>
      </c>
      <c r="AG348" t="inlineStr">
        <is>
          <t>114</t>
        </is>
      </c>
      <c r="AH348" t="n">
        <v>98.40000000000001</v>
      </c>
      <c r="AI348">
        <f>590</f>
        <v/>
      </c>
      <c r="AJ348" t="n">
        <v>15.2</v>
      </c>
      <c r="AK348" t="inlineStr"/>
      <c r="AL348" t="inlineStr"/>
      <c r="AM348" t="inlineStr"/>
      <c r="AN348" t="inlineStr"/>
      <c r="AO348" t="inlineStr"/>
      <c r="AP348" t="inlineStr">
        <is>
          <t>{"Research &amp; Discovery": [{"indicator_id": "76", "indicator_name": "Academic Reputation", "rank": "594", "score": "14.7"}, {"indicator_id": "73", "indicator_name": "Citations per Faculty", "rank": "229", "score": "55.1"}], "Learning Experience": [{"indicator_id": "36", "indicator_name": "Faculty Student Ratio", "rank": "701+", "score": "10.5"}], "Employability": [{"indicator_id": "77", "indicator_name": "Employer Reputation", "rank": "291", "score": "32.5"}, {"indicator_id": "3819456", "indicator_name": "Employment Outcomes", "rank": "685", "score": "14.3"}], "Global Engagement": [{"indicator_id": "14", "indicator_name": "International Student Ratio", "rank": "245", "score": "60.6"}, {"indicator_id": "15", "indicator_name": "International Research Network", "rank": "667", "score": "56.8"}, {"indicator_id": "18", "indicator_name": "International Faculty Ratio", "rank": "114", "score": "98.4"}], "Sustainability": [{"indicator_id": "3897497", "indicator_name": "Sustainability Score", "rank": "=590", "score": "15.2"}]}</t>
        </is>
      </c>
      <c r="AQ3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49">
      <c r="A349" t="n">
        <v>348</v>
      </c>
      <c r="B349" t="n">
        <v>32.8</v>
      </c>
      <c r="C349" t="inlineStr">
        <is>
          <t>University of Naples - Federico II</t>
        </is>
      </c>
      <c r="D349" t="inlineStr">
        <is>
          <t>Naples, Italy</t>
        </is>
      </c>
      <c r="E349" t="inlineStr">
        <is>
          <t>Italy</t>
        </is>
      </c>
      <c r="F349" t="inlineStr">
        <is>
          <t>Naples</t>
        </is>
      </c>
      <c r="G349" t="inlineStr">
        <is>
          <t>Europe</t>
        </is>
      </c>
      <c r="H349" t="inlineStr">
        <is>
          <t>https://www.topuniversities.com/sites/default/files/university-of-naples-federico-ii_432_medium.jpg</t>
        </is>
      </c>
      <c r="I349" t="inlineStr">
        <is>
          <t>/universities/university-naples-federico-ii</t>
        </is>
      </c>
      <c r="J349" t="inlineStr">
        <is>
          <t>3995869</t>
        </is>
      </c>
      <c r="K349" t="inlineStr">
        <is>
          <t>294819</t>
        </is>
      </c>
      <c r="L349" t="inlineStr">
        <is>
          <t>432</t>
        </is>
      </c>
      <c r="M349" t="n">
        <v>0</v>
      </c>
      <c r="N349">
        <f>347</f>
        <v/>
      </c>
      <c r="O349" t="inlineStr"/>
      <c r="P349" t="b">
        <v>0</v>
      </c>
      <c r="Q349" t="b">
        <v>0</v>
      </c>
      <c r="R349" t="n">
        <v>0</v>
      </c>
      <c r="S349" t="inlineStr">
        <is>
          <t>236</t>
        </is>
      </c>
      <c r="T349" t="n">
        <v>36.6</v>
      </c>
      <c r="U349" t="inlineStr">
        <is>
          <t>172</t>
        </is>
      </c>
      <c r="V349" t="n">
        <v>65.09999999999999</v>
      </c>
      <c r="W349" t="inlineStr">
        <is>
          <t>701+</t>
        </is>
      </c>
      <c r="X349" t="n">
        <v>4.2</v>
      </c>
      <c r="Y349" t="inlineStr">
        <is>
          <t>461</t>
        </is>
      </c>
      <c r="Z349" t="n">
        <v>19.7</v>
      </c>
      <c r="AA349" t="inlineStr">
        <is>
          <t>701+</t>
        </is>
      </c>
      <c r="AB349" t="n">
        <v>7.3</v>
      </c>
      <c r="AC349" t="inlineStr">
        <is>
          <t>701+</t>
        </is>
      </c>
      <c r="AD349" t="n">
        <v>1.1</v>
      </c>
      <c r="AE349" t="inlineStr">
        <is>
          <t>129</t>
        </is>
      </c>
      <c r="AF349" t="n">
        <v>92.5</v>
      </c>
      <c r="AG349" t="inlineStr">
        <is>
          <t>701+</t>
        </is>
      </c>
      <c r="AH349" t="n">
        <v>2.2</v>
      </c>
      <c r="AI349">
        <f>530</f>
        <v/>
      </c>
      <c r="AJ349" t="n">
        <v>20.1</v>
      </c>
      <c r="AK349" t="inlineStr"/>
      <c r="AL349" t="inlineStr"/>
      <c r="AM349" t="inlineStr"/>
      <c r="AN349" t="inlineStr"/>
      <c r="AO349" t="inlineStr"/>
      <c r="AP349" t="inlineStr">
        <is>
          <t>{"Research &amp; Discovery": [{"indicator_id": "76", "indicator_name": "Academic Reputation", "rank": "236", "score": "36.6"}, {"indicator_id": "73", "indicator_name": "Citations per Faculty", "rank": "172", "score": "65.1"}], "Learning Experience": [{"indicator_id": "36", "indicator_name": "Faculty Student Ratio", "rank": "701+", "score": "4.2"}], "Employability": [{"indicator_id": "77", "indicator_name": "Employer Reputation", "rank": "461", "score": "19.7"}, {"indicator_id": "3819456", "indicator_name": "Employment Outcomes", "rank": "701+", "score": "7.3"}], "Global Engagement": [{"indicator_id": "14", "indicator_name": "International Student Ratio", "rank": "701+", "score": "1.1"}, {"indicator_id": "15", "indicator_name": "International Research Network", "rank": "129", "score": "92.5"}, {"indicator_id": "18", "indicator_name": "International Faculty Ratio", "rank": "701+", "score": "2.2"}], "Sustainability": [{"indicator_id": "3897497", "indicator_name": "Sustainability Score", "rank": "=530", "score": "20.1"}]}</t>
        </is>
      </c>
      <c r="AQ3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50">
      <c r="A350" t="n">
        <v>349</v>
      </c>
      <c r="B350" t="n">
        <v>32.6</v>
      </c>
      <c r="C350" t="inlineStr">
        <is>
          <t>University of Victoria (UVic)</t>
        </is>
      </c>
      <c r="D350" t="inlineStr">
        <is>
          <t>Victoria, Canada</t>
        </is>
      </c>
      <c r="E350" t="inlineStr">
        <is>
          <t>Canada</t>
        </is>
      </c>
      <c r="F350" t="inlineStr">
        <is>
          <t>Victoria</t>
        </is>
      </c>
      <c r="G350" t="inlineStr">
        <is>
          <t>North America</t>
        </is>
      </c>
      <c r="H350" t="inlineStr">
        <is>
          <t>https://www.topuniversities.com/sites/default/files/university-of-victoria-uvic_592560cf2aeae70239af4d0e_medium.jpg</t>
        </is>
      </c>
      <c r="I350" t="inlineStr">
        <is>
          <t>/universities/university-victoria-uvic</t>
        </is>
      </c>
      <c r="J350" t="inlineStr">
        <is>
          <t>3996163</t>
        </is>
      </c>
      <c r="K350" t="inlineStr">
        <is>
          <t>297210</t>
        </is>
      </c>
      <c r="L350" t="inlineStr">
        <is>
          <t>651</t>
        </is>
      </c>
      <c r="M350" t="n">
        <v>0</v>
      </c>
      <c r="N350" t="inlineStr">
        <is>
          <t>349</t>
        </is>
      </c>
      <c r="O350" t="inlineStr"/>
      <c r="P350" t="b">
        <v>0</v>
      </c>
      <c r="Q350" t="b">
        <v>0</v>
      </c>
      <c r="R350" t="n">
        <v>0</v>
      </c>
      <c r="S350" t="inlineStr">
        <is>
          <t>530</t>
        </is>
      </c>
      <c r="T350" t="n">
        <v>17</v>
      </c>
      <c r="U350" t="inlineStr">
        <is>
          <t>188</t>
        </is>
      </c>
      <c r="V350" t="n">
        <v>62.5</v>
      </c>
      <c r="W350" t="inlineStr">
        <is>
          <t>701+</t>
        </is>
      </c>
      <c r="X350" t="n">
        <v>3.9</v>
      </c>
      <c r="Y350" t="inlineStr">
        <is>
          <t>601+</t>
        </is>
      </c>
      <c r="Z350" t="n">
        <v>7.7</v>
      </c>
      <c r="AA350" t="inlineStr">
        <is>
          <t>701+</t>
        </is>
      </c>
      <c r="AB350" t="n">
        <v>11.3</v>
      </c>
      <c r="AC350" t="inlineStr">
        <is>
          <t>350</t>
        </is>
      </c>
      <c r="AD350" t="n">
        <v>40.9</v>
      </c>
      <c r="AE350" t="inlineStr">
        <is>
          <t>701+</t>
        </is>
      </c>
      <c r="AF350" t="n">
        <v>54.2</v>
      </c>
      <c r="AG350" t="inlineStr">
        <is>
          <t>152</t>
        </is>
      </c>
      <c r="AH350" t="n">
        <v>94.7</v>
      </c>
      <c r="AI350">
        <f>139</f>
        <v/>
      </c>
      <c r="AJ350" t="n">
        <v>82.90000000000001</v>
      </c>
      <c r="AK350" t="inlineStr"/>
      <c r="AL350" t="inlineStr"/>
      <c r="AM350" t="inlineStr"/>
      <c r="AN350" t="inlineStr"/>
      <c r="AO350" t="inlineStr"/>
      <c r="AP350" t="inlineStr">
        <is>
          <t>{"Research &amp; Discovery": [{"indicator_id": "76", "indicator_name": "Academic Reputation", "rank": "530", "score": "17"}, {"indicator_id": "73", "indicator_name": "Citations per Faculty", "rank": "188", "score": "62.5"}], "Learning Experience": [{"indicator_id": "36", "indicator_name": "Faculty Student Ratio", "rank": "701+", "score": "3.9"}], "Employability": [{"indicator_id": "77", "indicator_name": "Employer Reputation", "rank": "601+", "score": "7.7"}, {"indicator_id": "3819456", "indicator_name": "Employment Outcomes", "rank": "701+", "score": "11.3"}], "Global Engagement": [{"indicator_id": "14", "indicator_name": "International Student Ratio", "rank": "350", "score": "40.9"}, {"indicator_id": "15", "indicator_name": "International Research Network", "rank": "701+", "score": "54.2"}, {"indicator_id": "18", "indicator_name": "International Faculty Ratio", "rank": "152", "score": "94.7"}], "Sustainability": [{"indicator_id": "3897497", "indicator_name": "Sustainability Score", "rank": "=139", "score": "82.9"}]}</t>
        </is>
      </c>
      <c r="AQ3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51">
      <c r="A351" t="n">
        <v>350</v>
      </c>
      <c r="B351" t="n">
        <v>32.5</v>
      </c>
      <c r="C351" t="inlineStr">
        <is>
          <t>Cairo University</t>
        </is>
      </c>
      <c r="D351" t="inlineStr">
        <is>
          <t>Giza, Egypt</t>
        </is>
      </c>
      <c r="E351" t="inlineStr">
        <is>
          <t>Egypt</t>
        </is>
      </c>
      <c r="F351" t="inlineStr">
        <is>
          <t>Giza</t>
        </is>
      </c>
      <c r="G351" t="inlineStr">
        <is>
          <t>Africa</t>
        </is>
      </c>
      <c r="H351" t="inlineStr">
        <is>
          <t>https://www.topuniversities.com/sites/default/files/cairo-university_80_medium.jpg</t>
        </is>
      </c>
      <c r="I351" t="inlineStr">
        <is>
          <t>/universities/cairo-university</t>
        </is>
      </c>
      <c r="J351" t="inlineStr">
        <is>
          <t>3995812</t>
        </is>
      </c>
      <c r="K351" t="inlineStr">
        <is>
          <t>294576</t>
        </is>
      </c>
      <c r="L351" t="inlineStr">
        <is>
          <t>80</t>
        </is>
      </c>
      <c r="M351" t="n">
        <v>0</v>
      </c>
      <c r="N351">
        <f>350</f>
        <v/>
      </c>
      <c r="O351" t="inlineStr"/>
      <c r="P351" t="b">
        <v>0</v>
      </c>
      <c r="Q351" t="b">
        <v>0</v>
      </c>
      <c r="R351" t="n">
        <v>0</v>
      </c>
      <c r="S351" t="inlineStr">
        <is>
          <t>179</t>
        </is>
      </c>
      <c r="T351" t="n">
        <v>45.8</v>
      </c>
      <c r="U351" t="inlineStr">
        <is>
          <t>701+</t>
        </is>
      </c>
      <c r="V351" t="n">
        <v>3</v>
      </c>
      <c r="W351" t="inlineStr">
        <is>
          <t>701+</t>
        </is>
      </c>
      <c r="X351" t="n">
        <v>8.800000000000001</v>
      </c>
      <c r="Y351" t="inlineStr">
        <is>
          <t>229</t>
        </is>
      </c>
      <c r="Z351" t="n">
        <v>41</v>
      </c>
      <c r="AA351" t="inlineStr">
        <is>
          <t>50</t>
        </is>
      </c>
      <c r="AB351" t="n">
        <v>95.5</v>
      </c>
      <c r="AC351" t="inlineStr">
        <is>
          <t>701+</t>
        </is>
      </c>
      <c r="AD351" t="n">
        <v>7.2</v>
      </c>
      <c r="AE351" t="inlineStr">
        <is>
          <t>223</t>
        </is>
      </c>
      <c r="AF351" t="n">
        <v>86.40000000000001</v>
      </c>
      <c r="AG351" t="inlineStr">
        <is>
          <t>701+</t>
        </is>
      </c>
      <c r="AH351" t="n">
        <v>2.9</v>
      </c>
      <c r="AI351" t="inlineStr">
        <is>
          <t>329</t>
        </is>
      </c>
      <c r="AJ351" t="n">
        <v>47.2</v>
      </c>
      <c r="AK351" t="inlineStr"/>
      <c r="AL351" t="inlineStr"/>
      <c r="AM351" t="inlineStr"/>
      <c r="AN351" t="inlineStr"/>
      <c r="AO351" t="inlineStr"/>
      <c r="AP351" t="inlineStr">
        <is>
          <t>{"Research &amp; Discovery": [{"indicator_id": "76", "indicator_name": "Academic Reputation", "rank": "179", "score": "45.8"}, {"indicator_id": "73", "indicator_name": "Citations per Faculty", "rank": "701+", "score": "3"}], "Learning Experience": [{"indicator_id": "36", "indicator_name": "Faculty Student Ratio", "rank": "701+", "score": "8.8"}], "Employability": [{"indicator_id": "77", "indicator_name": "Employer Reputation", "rank": "229", "score": "41"}, {"indicator_id": "3819456", "indicator_name": "Employment Outcomes", "rank": "50", "score": "95.5"}], "Global Engagement": [{"indicator_id": "14", "indicator_name": "International Student Ratio", "rank": "701+", "score": "7.2"}, {"indicator_id": "15", "indicator_name": "International Research Network", "rank": "223", "score": "86.4"}, {"indicator_id": "18", "indicator_name": "International Faculty Ratio", "rank": "701+", "score": "2.9"}], "Sustainability": [{"indicator_id": "3897497", "indicator_name": "Sustainability Score", "rank": "329", "score": "47.2"}]}</t>
        </is>
      </c>
      <c r="AQ3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52">
      <c r="A352" t="n">
        <v>351</v>
      </c>
      <c r="B352" t="n">
        <v>32.5</v>
      </c>
      <c r="C352" t="inlineStr">
        <is>
          <t>Sciences Po</t>
        </is>
      </c>
      <c r="D352" t="inlineStr">
        <is>
          <t>Paris, France</t>
        </is>
      </c>
      <c r="E352" t="inlineStr">
        <is>
          <t>France</t>
        </is>
      </c>
      <c r="F352" t="inlineStr">
        <is>
          <t>Paris</t>
        </is>
      </c>
      <c r="G352" t="inlineStr">
        <is>
          <t>Europe</t>
        </is>
      </c>
      <c r="H352" t="inlineStr">
        <is>
          <t>https://www.topuniversities.com/sites/default/files/sciences-po-_592560cf2aeae70239af4c64_medium.jpg</t>
        </is>
      </c>
      <c r="I352" t="inlineStr">
        <is>
          <t>/universities/sciences-po</t>
        </is>
      </c>
      <c r="J352" t="inlineStr">
        <is>
          <t>3996168</t>
        </is>
      </c>
      <c r="K352" t="inlineStr">
        <is>
          <t>297573</t>
        </is>
      </c>
      <c r="L352" t="inlineStr">
        <is>
          <t>481</t>
        </is>
      </c>
      <c r="M352" t="n">
        <v>0</v>
      </c>
      <c r="N352">
        <f>350</f>
        <v/>
      </c>
      <c r="O352" t="inlineStr"/>
      <c r="P352" t="b">
        <v>0</v>
      </c>
      <c r="Q352" t="b">
        <v>0</v>
      </c>
      <c r="R352" t="n">
        <v>0</v>
      </c>
      <c r="S352" t="inlineStr">
        <is>
          <t>535</t>
        </is>
      </c>
      <c r="T352" t="n">
        <v>16.8</v>
      </c>
      <c r="U352" t="inlineStr">
        <is>
          <t>701+</t>
        </is>
      </c>
      <c r="V352" t="n">
        <v>2.8</v>
      </c>
      <c r="W352" t="inlineStr">
        <is>
          <t>125</t>
        </is>
      </c>
      <c r="X352" t="n">
        <v>81.09999999999999</v>
      </c>
      <c r="Y352" t="inlineStr">
        <is>
          <t>271</t>
        </is>
      </c>
      <c r="Z352" t="n">
        <v>34.8</v>
      </c>
      <c r="AA352" t="inlineStr">
        <is>
          <t>30</t>
        </is>
      </c>
      <c r="AB352" t="n">
        <v>97.7</v>
      </c>
      <c r="AC352" t="inlineStr">
        <is>
          <t>78</t>
        </is>
      </c>
      <c r="AD352" t="n">
        <v>97.2</v>
      </c>
      <c r="AE352" t="inlineStr">
        <is>
          <t>701+</t>
        </is>
      </c>
      <c r="AF352" t="n">
        <v>31.4</v>
      </c>
      <c r="AG352" t="inlineStr">
        <is>
          <t>354</t>
        </is>
      </c>
      <c r="AH352" t="n">
        <v>52.7</v>
      </c>
      <c r="AI352" t="inlineStr">
        <is>
          <t>701+</t>
        </is>
      </c>
      <c r="AJ352" t="n">
        <v>7.2</v>
      </c>
      <c r="AK352" t="inlineStr"/>
      <c r="AL352" t="inlineStr"/>
      <c r="AM352" t="inlineStr"/>
      <c r="AN352" t="inlineStr"/>
      <c r="AO352" t="inlineStr"/>
      <c r="AP352" t="inlineStr">
        <is>
          <t>{"Research &amp; Discovery": [{"indicator_id": "76", "indicator_name": "Academic Reputation", "rank": "535", "score": "16.8"}, {"indicator_id": "73", "indicator_name": "Citations per Faculty", "rank": "701+", "score": "2.8"}], "Learning Experience": [{"indicator_id": "36", "indicator_name": "Faculty Student Ratio", "rank": "125", "score": "81.1"}], "Employability": [{"indicator_id": "77", "indicator_name": "Employer Reputation", "rank": "271", "score": "34.8"}, {"indicator_id": "3819456", "indicator_name": "Employment Outcomes", "rank": "30", "score": "97.7"}], "Global Engagement": [{"indicator_id": "14", "indicator_name": "International Student Ratio", "rank": "78", "score": "97.2"}, {"indicator_id": "15", "indicator_name": "International Research Network", "rank": "701+", "score": "31.4"}, {"indicator_id": "18", "indicator_name": "International Faculty Ratio", "rank": "354", "score": "52.7"}], "Sustainability": [{"indicator_id": "3897497", "indicator_name": "Sustainability Score", "rank": "701+", "score": "7.2"}]}</t>
        </is>
      </c>
      <c r="AQ3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53">
      <c r="A353" t="n">
        <v>352</v>
      </c>
      <c r="B353" t="n">
        <v>32.4</v>
      </c>
      <c r="C353" t="inlineStr">
        <is>
          <t>City St George's, University of London (formally City)</t>
        </is>
      </c>
      <c r="D353" t="inlineStr">
        <is>
          <t>London, United Kingdom</t>
        </is>
      </c>
      <c r="E353" t="inlineStr">
        <is>
          <t>United Kingdom</t>
        </is>
      </c>
      <c r="F353" t="inlineStr">
        <is>
          <t>London</t>
        </is>
      </c>
      <c r="G353" t="inlineStr">
        <is>
          <t>Europe</t>
        </is>
      </c>
      <c r="H353" t="inlineStr">
        <is>
          <t>https://www.topuniversities.com/sites/default/files/240911011532pm115235Picture1-90x90.jpg</t>
        </is>
      </c>
      <c r="I353" t="inlineStr">
        <is>
          <t>/universities/city-st-georges-university-london-formally-city</t>
        </is>
      </c>
      <c r="J353" t="inlineStr">
        <is>
          <t>3996055</t>
        </is>
      </c>
      <c r="K353" t="inlineStr">
        <is>
          <t>294034</t>
        </is>
      </c>
      <c r="L353" t="inlineStr">
        <is>
          <t>354</t>
        </is>
      </c>
      <c r="M353" t="n">
        <v>1</v>
      </c>
      <c r="N353" t="inlineStr">
        <is>
          <t>352</t>
        </is>
      </c>
      <c r="O353" t="inlineStr"/>
      <c r="P353" t="b">
        <v>0</v>
      </c>
      <c r="Q353" t="b">
        <v>0</v>
      </c>
      <c r="R353" t="n">
        <v>0</v>
      </c>
      <c r="S353" t="inlineStr">
        <is>
          <t>422</t>
        </is>
      </c>
      <c r="T353" t="n">
        <v>20.8</v>
      </c>
      <c r="U353" t="inlineStr">
        <is>
          <t>421</t>
        </is>
      </c>
      <c r="V353" t="n">
        <v>31.2</v>
      </c>
      <c r="W353" t="inlineStr">
        <is>
          <t>701+</t>
        </is>
      </c>
      <c r="X353" t="n">
        <v>5.6</v>
      </c>
      <c r="Y353" t="inlineStr">
        <is>
          <t>430</t>
        </is>
      </c>
      <c r="Z353" t="n">
        <v>21.3</v>
      </c>
      <c r="AA353" t="inlineStr">
        <is>
          <t>226</t>
        </is>
      </c>
      <c r="AB353" t="n">
        <v>54.8</v>
      </c>
      <c r="AC353" t="inlineStr">
        <is>
          <t>59</t>
        </is>
      </c>
      <c r="AD353" t="n">
        <v>98.90000000000001</v>
      </c>
      <c r="AE353" t="inlineStr">
        <is>
          <t>531</t>
        </is>
      </c>
      <c r="AF353" t="n">
        <v>66.40000000000001</v>
      </c>
      <c r="AG353" t="inlineStr">
        <is>
          <t>140</t>
        </is>
      </c>
      <c r="AH353" t="n">
        <v>95.8</v>
      </c>
      <c r="AI353">
        <f>505</f>
        <v/>
      </c>
      <c r="AJ353" t="n">
        <v>23.2</v>
      </c>
      <c r="AK353" t="inlineStr"/>
      <c r="AL353" t="inlineStr"/>
      <c r="AM353" t="inlineStr"/>
      <c r="AN353" t="inlineStr"/>
      <c r="AO353" t="inlineStr"/>
      <c r="AP353" t="inlineStr">
        <is>
          <t>{"Research &amp; Discovery": [{"indicator_id": "76", "indicator_name": "Academic Reputation", "rank": "422", "score": "20.8"}, {"indicator_id": "73", "indicator_name": "Citations per Faculty", "rank": "421", "score": "31.2"}], "Learning Experience": [{"indicator_id": "36", "indicator_name": "Faculty Student Ratio", "rank": "701+", "score": "5.6"}], "Employability": [{"indicator_id": "77", "indicator_name": "Employer Reputation", "rank": "430", "score": "21.3"}, {"indicator_id": "3819456", "indicator_name": "Employment Outcomes", "rank": "226", "score": "54.8"}], "Global Engagement": [{"indicator_id": "14", "indicator_name": "International Student Ratio", "rank": "59", "score": "98.9"}, {"indicator_id": "15", "indicator_name": "International Research Network", "rank": "531", "score": "66.4"}, {"indicator_id": "18", "indicator_name": "International Faculty Ratio", "rank": "140", "score": "95.8"}], "Sustainability": [{"indicator_id": "3897497", "indicator_name": "Sustainability Score", "rank": "=505", "score": "23.2"}]}</t>
        </is>
      </c>
      <c r="AQ3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54">
      <c r="A354" t="n">
        <v>353</v>
      </c>
      <c r="B354" t="n">
        <v>32.3</v>
      </c>
      <c r="C354" t="inlineStr">
        <is>
          <t>National University of Sciences &amp; Technology (NUST) Islamabad</t>
        </is>
      </c>
      <c r="D354" t="inlineStr">
        <is>
          <t>Islamabad, Pakistan</t>
        </is>
      </c>
      <c r="E354" t="inlineStr">
        <is>
          <t>Pakistan</t>
        </is>
      </c>
      <c r="F354" t="inlineStr">
        <is>
          <t>Islamabad</t>
        </is>
      </c>
      <c r="G354" t="inlineStr">
        <is>
          <t>Asia</t>
        </is>
      </c>
      <c r="H354" t="inlineStr">
        <is>
          <t>https://www.topuniversities.com/sites/default/files/240603070305am370964NUST-Signature-blue-90x90.jpg</t>
        </is>
      </c>
      <c r="I354" t="inlineStr">
        <is>
          <t>/universities/national-university-sciences-technology-nust-islamabad</t>
        </is>
      </c>
      <c r="J354" t="inlineStr">
        <is>
          <t>3996063</t>
        </is>
      </c>
      <c r="K354" t="inlineStr">
        <is>
          <t>297119</t>
        </is>
      </c>
      <c r="L354" t="inlineStr">
        <is>
          <t>698</t>
        </is>
      </c>
      <c r="M354" t="n">
        <v>0</v>
      </c>
      <c r="N354" t="inlineStr">
        <is>
          <t>353</t>
        </is>
      </c>
      <c r="O354" t="inlineStr"/>
      <c r="P354" t="b">
        <v>0</v>
      </c>
      <c r="Q354" t="b">
        <v>0</v>
      </c>
      <c r="R354" t="n">
        <v>0</v>
      </c>
      <c r="S354" t="inlineStr">
        <is>
          <t>430</t>
        </is>
      </c>
      <c r="T354" t="n">
        <v>20.4</v>
      </c>
      <c r="U354" t="inlineStr">
        <is>
          <t>646</t>
        </is>
      </c>
      <c r="V354" t="n">
        <v>14.5</v>
      </c>
      <c r="W354" t="inlineStr">
        <is>
          <t>188</t>
        </is>
      </c>
      <c r="X354" t="n">
        <v>68.8</v>
      </c>
      <c r="Y354" t="inlineStr">
        <is>
          <t>98</t>
        </is>
      </c>
      <c r="Z354" t="n">
        <v>71.59999999999999</v>
      </c>
      <c r="AA354" t="inlineStr">
        <is>
          <t>701+</t>
        </is>
      </c>
      <c r="AB354" t="n">
        <v>2.8</v>
      </c>
      <c r="AC354" t="inlineStr">
        <is>
          <t>701+</t>
        </is>
      </c>
      <c r="AD354" t="n">
        <v>4</v>
      </c>
      <c r="AE354" t="inlineStr">
        <is>
          <t>426</t>
        </is>
      </c>
      <c r="AF354" t="n">
        <v>73.59999999999999</v>
      </c>
      <c r="AG354" t="inlineStr">
        <is>
          <t>701+</t>
        </is>
      </c>
      <c r="AH354" t="n">
        <v>4.3</v>
      </c>
      <c r="AI354">
        <f>338</f>
        <v/>
      </c>
      <c r="AJ354" t="n">
        <v>44.9</v>
      </c>
      <c r="AK354" t="inlineStr"/>
      <c r="AL354" t="inlineStr"/>
      <c r="AM354" t="inlineStr"/>
      <c r="AN354" t="inlineStr"/>
      <c r="AO354" t="inlineStr"/>
      <c r="AP354" t="inlineStr">
        <is>
          <t>{"Research &amp; Discovery": [{"indicator_id": "76", "indicator_name": "Academic Reputation", "rank": "430", "score": "20.4"}, {"indicator_id": "73", "indicator_name": "Citations per Faculty", "rank": "646", "score": "14.5"}], "Learning Experience": [{"indicator_id": "36", "indicator_name": "Faculty Student Ratio", "rank": "188", "score": "68.8"}], "Employability": [{"indicator_id": "77", "indicator_name": "Employer Reputation", "rank": "98", "score": "71.6"}, {"indicator_id": "3819456", "indicator_name": "Employment Outcomes", "rank": "701+", "score": "2.8"}], "Global Engagement": [{"indicator_id": "14", "indicator_name": "International Student Ratio", "rank": "701+", "score": "4"}, {"indicator_id": "15", "indicator_name": "International Research Network", "rank": "426", "score": "73.6"}, {"indicator_id": "18", "indicator_name": "International Faculty Ratio", "rank": "701+", "score": "4.3"}], "Sustainability": [{"indicator_id": "3897497", "indicator_name": "Sustainability Score", "rank": "=338", "score": "44.9"}]}</t>
        </is>
      </c>
      <c r="AQ3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55">
      <c r="A355" t="n">
        <v>354</v>
      </c>
      <c r="B355" t="n">
        <v>32.2</v>
      </c>
      <c r="C355" t="inlineStr">
        <is>
          <t>University of Pretoria</t>
        </is>
      </c>
      <c r="D355" t="inlineStr">
        <is>
          <t>Pretoria, South Africa</t>
        </is>
      </c>
      <c r="E355" t="inlineStr">
        <is>
          <t>South Africa</t>
        </is>
      </c>
      <c r="F355" t="inlineStr">
        <is>
          <t>Pretoria</t>
        </is>
      </c>
      <c r="G355" t="inlineStr">
        <is>
          <t>Africa</t>
        </is>
      </c>
      <c r="H355" t="inlineStr">
        <is>
          <t>https://www.topuniversities.com/sites/default/files/university-of-pretoria_506_medium.jpg</t>
        </is>
      </c>
      <c r="I355" t="inlineStr">
        <is>
          <t>/universities/university-pretoria</t>
        </is>
      </c>
      <c r="J355" t="inlineStr">
        <is>
          <t>3996001</t>
        </is>
      </c>
      <c r="K355" t="inlineStr">
        <is>
          <t>297493</t>
        </is>
      </c>
      <c r="L355" t="inlineStr">
        <is>
          <t>506</t>
        </is>
      </c>
      <c r="M355" t="n">
        <v>0</v>
      </c>
      <c r="N355" t="inlineStr">
        <is>
          <t>354</t>
        </is>
      </c>
      <c r="O355" t="inlineStr"/>
      <c r="P355" t="b">
        <v>0</v>
      </c>
      <c r="Q355" t="b">
        <v>0</v>
      </c>
      <c r="R355" t="n">
        <v>0</v>
      </c>
      <c r="S355" t="inlineStr">
        <is>
          <t>368</t>
        </is>
      </c>
      <c r="T355" t="n">
        <v>23.9</v>
      </c>
      <c r="U355" t="inlineStr">
        <is>
          <t>629</t>
        </is>
      </c>
      <c r="V355" t="n">
        <v>15.5</v>
      </c>
      <c r="W355" t="inlineStr">
        <is>
          <t>701+</t>
        </is>
      </c>
      <c r="X355" t="n">
        <v>4</v>
      </c>
      <c r="Y355" t="inlineStr">
        <is>
          <t>185</t>
        </is>
      </c>
      <c r="Z355" t="n">
        <v>48.8</v>
      </c>
      <c r="AA355" t="inlineStr">
        <is>
          <t>122</t>
        </is>
      </c>
      <c r="AB355" t="n">
        <v>80.09999999999999</v>
      </c>
      <c r="AC355" t="inlineStr">
        <is>
          <t>701+</t>
        </is>
      </c>
      <c r="AD355" t="n">
        <v>8.199999999999999</v>
      </c>
      <c r="AE355" t="inlineStr">
        <is>
          <t>24</t>
        </is>
      </c>
      <c r="AF355" t="n">
        <v>98.09999999999999</v>
      </c>
      <c r="AG355" t="inlineStr">
        <is>
          <t>474</t>
        </is>
      </c>
      <c r="AH355" t="n">
        <v>33.3</v>
      </c>
      <c r="AI355">
        <f>156</f>
        <v/>
      </c>
      <c r="AJ355" t="n">
        <v>79.59999999999999</v>
      </c>
      <c r="AK355" t="inlineStr"/>
      <c r="AL355" t="inlineStr"/>
      <c r="AM355" t="inlineStr"/>
      <c r="AN355" t="inlineStr"/>
      <c r="AO355" t="inlineStr"/>
      <c r="AP355" t="inlineStr">
        <is>
          <t>{"Research &amp; Discovery": [{"indicator_id": "76", "indicator_name": "Academic Reputation", "rank": "368", "score": "23.9"}, {"indicator_id": "73", "indicator_name": "Citations per Faculty", "rank": "629", "score": "15.5"}], "Learning Experience": [{"indicator_id": "36", "indicator_name": "Faculty Student Ratio", "rank": "701+", "score": "4"}], "Employability": [{"indicator_id": "77", "indicator_name": "Employer Reputation", "rank": "185", "score": "48.8"}, {"indicator_id": "3819456", "indicator_name": "Employment Outcomes", "rank": "122", "score": "80.1"}], "Global Engagement": [{"indicator_id": "14", "indicator_name": "International Student Ratio", "rank": "701+", "score": "8.2"}, {"indicator_id": "15", "indicator_name": "International Research Network", "rank": "24", "score": "98.1"}, {"indicator_id": "18", "indicator_name": "International Faculty Ratio", "rank": "474", "score": "33.3"}], "Sustainability": [{"indicator_id": "3897497", "indicator_name": "Sustainability Score", "rank": "=156", "score": "79.6"}]}</t>
        </is>
      </c>
      <c r="AQ3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56">
      <c r="A356" t="n">
        <v>355</v>
      </c>
      <c r="B356" t="n">
        <v>32.1</v>
      </c>
      <c r="C356" t="inlineStr">
        <is>
          <t>Indiana University Bloomington</t>
        </is>
      </c>
      <c r="D356" t="inlineStr">
        <is>
          <t>Bloomington, United States</t>
        </is>
      </c>
      <c r="E356" t="inlineStr">
        <is>
          <t>United States</t>
        </is>
      </c>
      <c r="F356" t="inlineStr">
        <is>
          <t>Bloomington</t>
        </is>
      </c>
      <c r="G356" t="inlineStr">
        <is>
          <t>North America</t>
        </is>
      </c>
      <c r="H356" t="inlineStr">
        <is>
          <t>https://www.topuniversities.com/sites/default/files/indiana-university-bloomington_289_medium.jpg</t>
        </is>
      </c>
      <c r="I356" t="inlineStr">
        <is>
          <t>/universities/indiana-university-bloomington</t>
        </is>
      </c>
      <c r="J356" t="inlineStr">
        <is>
          <t>3995894</t>
        </is>
      </c>
      <c r="K356" t="inlineStr">
        <is>
          <t>294235</t>
        </is>
      </c>
      <c r="L356" t="inlineStr">
        <is>
          <t>289</t>
        </is>
      </c>
      <c r="M356" t="n">
        <v>0</v>
      </c>
      <c r="N356">
        <f>355</f>
        <v/>
      </c>
      <c r="O356" t="inlineStr"/>
      <c r="P356" t="b">
        <v>0</v>
      </c>
      <c r="Q356" t="b">
        <v>0</v>
      </c>
      <c r="R356" t="n">
        <v>0</v>
      </c>
      <c r="S356" t="inlineStr">
        <is>
          <t>261</t>
        </is>
      </c>
      <c r="T356" t="n">
        <v>33.4</v>
      </c>
      <c r="U356" t="inlineStr">
        <is>
          <t>445</t>
        </is>
      </c>
      <c r="V356" t="n">
        <v>29.1</v>
      </c>
      <c r="W356" t="inlineStr">
        <is>
          <t>618</t>
        </is>
      </c>
      <c r="X356" t="n">
        <v>23.3</v>
      </c>
      <c r="Y356" t="inlineStr">
        <is>
          <t>403</t>
        </is>
      </c>
      <c r="Z356" t="n">
        <v>23.6</v>
      </c>
      <c r="AA356" t="inlineStr">
        <is>
          <t>213</t>
        </is>
      </c>
      <c r="AB356" t="n">
        <v>56.8</v>
      </c>
      <c r="AC356" t="inlineStr">
        <is>
          <t>701+</t>
        </is>
      </c>
      <c r="AD356" t="n">
        <v>10.8</v>
      </c>
      <c r="AE356" t="inlineStr">
        <is>
          <t>221</t>
        </is>
      </c>
      <c r="AF356" t="n">
        <v>86.59999999999999</v>
      </c>
      <c r="AG356" t="inlineStr">
        <is>
          <t>438</t>
        </is>
      </c>
      <c r="AH356" t="n">
        <v>36.3</v>
      </c>
      <c r="AI356">
        <f>424</f>
        <v/>
      </c>
      <c r="AJ356" t="n">
        <v>32.7</v>
      </c>
      <c r="AK356" t="inlineStr"/>
      <c r="AL356" t="inlineStr"/>
      <c r="AM356" t="inlineStr"/>
      <c r="AN356" t="inlineStr"/>
      <c r="AO356" t="inlineStr"/>
      <c r="AP356" t="inlineStr">
        <is>
          <t>{"Research &amp; Discovery": [{"indicator_id": "76", "indicator_name": "Academic Reputation", "rank": "261", "score": "33.4"}, {"indicator_id": "73", "indicator_name": "Citations per Faculty", "rank": "445", "score": "29.1"}], "Learning Experience": [{"indicator_id": "36", "indicator_name": "Faculty Student Ratio", "rank": "618", "score": "23.3"}], "Employability": [{"indicator_id": "77", "indicator_name": "Employer Reputation", "rank": "403", "score": "23.6"}, {"indicator_id": "3819456", "indicator_name": "Employment Outcomes", "rank": "213", "score": "56.8"}], "Global Engagement": [{"indicator_id": "14", "indicator_name": "International Student Ratio", "rank": "701+", "score": "10.8"}, {"indicator_id": "15", "indicator_name": "International Research Network", "rank": "221", "score": "86.6"}, {"indicator_id": "18", "indicator_name": "International Faculty Ratio", "rank": "438", "score": "36.3"}], "Sustainability": [{"indicator_id": "3897497", "indicator_name": "Sustainability Score", "rank": "=424", "score": "32.7"}]}</t>
        </is>
      </c>
      <c r="AQ3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57">
      <c r="A357" t="n">
        <v>356</v>
      </c>
      <c r="B357" t="n">
        <v>32.1</v>
      </c>
      <c r="C357" t="inlineStr">
        <is>
          <t>University of Coimbra</t>
        </is>
      </c>
      <c r="D357" t="inlineStr">
        <is>
          <t>Coimbra, Portugal</t>
        </is>
      </c>
      <c r="E357" t="inlineStr">
        <is>
          <t>Portugal</t>
        </is>
      </c>
      <c r="F357" t="inlineStr">
        <is>
          <t>Coimbra</t>
        </is>
      </c>
      <c r="G357" t="inlineStr">
        <is>
          <t>Europe</t>
        </is>
      </c>
      <c r="H357" t="inlineStr">
        <is>
          <t>https://www.topuniversities.com/sites/default/files/university-of-coimbra_592560cf2aeae70239af4b07_medium.jpg</t>
        </is>
      </c>
      <c r="I357" t="inlineStr">
        <is>
          <t>/universities/university-coimbra</t>
        </is>
      </c>
      <c r="J357" t="inlineStr">
        <is>
          <t>3995934</t>
        </is>
      </c>
      <c r="K357" t="inlineStr">
        <is>
          <t>294525</t>
        </is>
      </c>
      <c r="L357" t="inlineStr">
        <is>
          <t>132</t>
        </is>
      </c>
      <c r="M357" t="n">
        <v>0</v>
      </c>
      <c r="N357">
        <f>355</f>
        <v/>
      </c>
      <c r="O357" t="inlineStr">
        <is>
          <t>5</t>
        </is>
      </c>
      <c r="P357" t="b">
        <v>0</v>
      </c>
      <c r="Q357" t="b">
        <v>0</v>
      </c>
      <c r="R357" t="n">
        <v>0</v>
      </c>
      <c r="S357" t="inlineStr">
        <is>
          <t>301</t>
        </is>
      </c>
      <c r="T357" t="n">
        <v>29.4</v>
      </c>
      <c r="U357" t="inlineStr">
        <is>
          <t>264</t>
        </is>
      </c>
      <c r="V357" t="n">
        <v>49.8</v>
      </c>
      <c r="W357" t="inlineStr">
        <is>
          <t>701+</t>
        </is>
      </c>
      <c r="X357" t="n">
        <v>10.3</v>
      </c>
      <c r="Y357" t="inlineStr">
        <is>
          <t>601+</t>
        </is>
      </c>
      <c r="Z357" t="n">
        <v>10.8</v>
      </c>
      <c r="AA357" t="inlineStr">
        <is>
          <t>404</t>
        </is>
      </c>
      <c r="AB357" t="n">
        <v>31.1</v>
      </c>
      <c r="AC357" t="inlineStr">
        <is>
          <t>504</t>
        </is>
      </c>
      <c r="AD357" t="n">
        <v>22.9</v>
      </c>
      <c r="AE357" t="inlineStr">
        <is>
          <t>154</t>
        </is>
      </c>
      <c r="AF357" t="n">
        <v>91.2</v>
      </c>
      <c r="AG357" t="inlineStr">
        <is>
          <t>701+</t>
        </is>
      </c>
      <c r="AH357" t="n">
        <v>8.1</v>
      </c>
      <c r="AI357">
        <f>181</f>
        <v/>
      </c>
      <c r="AJ357" t="n">
        <v>75.8</v>
      </c>
      <c r="AK357" t="inlineStr"/>
      <c r="AL357" t="inlineStr"/>
      <c r="AM357" t="inlineStr"/>
      <c r="AN357" t="inlineStr"/>
      <c r="AO357" t="inlineStr"/>
      <c r="AP357" t="inlineStr">
        <is>
          <t>{"Research &amp; Discovery": [{"indicator_id": "76", "indicator_name": "Academic Reputation", "rank": "301", "score": "29.4"}, {"indicator_id": "73", "indicator_name": "Citations per Faculty", "rank": "264", "score": "49.8"}], "Learning Experience": [{"indicator_id": "36", "indicator_name": "Faculty Student Ratio", "rank": "701+", "score": "10.3"}], "Employability": [{"indicator_id": "77", "indicator_name": "Employer Reputation", "rank": "601+", "score": "10.8"}, {"indicator_id": "3819456", "indicator_name": "Employment Outcomes", "rank": "404", "score": "31.1"}], "Global Engagement": [{"indicator_id": "14", "indicator_name": "International Student Ratio", "rank": "504", "score": "22.9"}, {"indicator_id": "15", "indicator_name": "International Research Network", "rank": "154", "score": "91.2"}, {"indicator_id": "18", "indicator_name": "International Faculty Ratio", "rank": "701+", "score": "8.1"}], "Sustainability": [{"indicator_id": "3897497", "indicator_name": "Sustainability Score", "rank": "=181", "score": "75.8"}]}</t>
        </is>
      </c>
      <c r="AQ3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58">
      <c r="A358" t="n">
        <v>357</v>
      </c>
      <c r="B358" t="n">
        <v>32.1</v>
      </c>
      <c r="C358" t="inlineStr">
        <is>
          <t>University of Luxembourg</t>
        </is>
      </c>
      <c r="D358" t="inlineStr">
        <is>
          <t>Luxembourg, Luxembourg</t>
        </is>
      </c>
      <c r="E358" t="inlineStr">
        <is>
          <t>Luxembourg</t>
        </is>
      </c>
      <c r="F358" t="inlineStr">
        <is>
          <t>Luxembourg</t>
        </is>
      </c>
      <c r="G358" t="inlineStr">
        <is>
          <t>Europe</t>
        </is>
      </c>
      <c r="H358" t="inlineStr">
        <is>
          <t>https://www.topuniversities.com/sites/default/files/university-of-luxembourg_592560cf2aeae70239af4d59_medium.jpg</t>
        </is>
      </c>
      <c r="I358" t="inlineStr">
        <is>
          <t>/universities/university-luxembourg</t>
        </is>
      </c>
      <c r="J358" t="inlineStr">
        <is>
          <t>3996974</t>
        </is>
      </c>
      <c r="K358" t="inlineStr">
        <is>
          <t>297102</t>
        </is>
      </c>
      <c r="L358" t="inlineStr">
        <is>
          <t>726</t>
        </is>
      </c>
      <c r="M358" t="n">
        <v>0</v>
      </c>
      <c r="N358">
        <f>355</f>
        <v/>
      </c>
      <c r="O358" t="inlineStr"/>
      <c r="P358" t="b">
        <v>0</v>
      </c>
      <c r="Q358" t="b">
        <v>0</v>
      </c>
      <c r="R358" t="n">
        <v>0</v>
      </c>
      <c r="S358" t="inlineStr">
        <is>
          <t>601+</t>
        </is>
      </c>
      <c r="T358" t="n">
        <v>9.199999999999999</v>
      </c>
      <c r="U358" t="inlineStr">
        <is>
          <t>495</t>
        </is>
      </c>
      <c r="V358" t="n">
        <v>25.2</v>
      </c>
      <c r="W358" t="inlineStr">
        <is>
          <t>128</t>
        </is>
      </c>
      <c r="X358" t="n">
        <v>80.8</v>
      </c>
      <c r="Y358" t="inlineStr">
        <is>
          <t>601+</t>
        </is>
      </c>
      <c r="Z358" t="n">
        <v>4.5</v>
      </c>
      <c r="AA358" t="inlineStr">
        <is>
          <t>240</t>
        </is>
      </c>
      <c r="AB358" t="n">
        <v>52.8</v>
      </c>
      <c r="AC358" t="inlineStr">
        <is>
          <t>26</t>
        </is>
      </c>
      <c r="AD358" t="n">
        <v>100</v>
      </c>
      <c r="AE358" t="inlineStr">
        <is>
          <t>486</t>
        </is>
      </c>
      <c r="AF358" t="n">
        <v>70.09999999999999</v>
      </c>
      <c r="AG358" t="inlineStr">
        <is>
          <t>16</t>
        </is>
      </c>
      <c r="AH358" t="n">
        <v>100</v>
      </c>
      <c r="AI358" t="inlineStr">
        <is>
          <t>701+</t>
        </is>
      </c>
      <c r="AJ358" t="n">
        <v>3.1</v>
      </c>
      <c r="AK358" t="inlineStr"/>
      <c r="AL358" t="inlineStr"/>
      <c r="AM358" t="inlineStr"/>
      <c r="AN358" t="inlineStr"/>
      <c r="AO358" t="inlineStr"/>
      <c r="AP358" t="inlineStr">
        <is>
          <t>{"Research &amp; Discovery": [{"indicator_id": "76", "indicator_name": "Academic Reputation", "rank": "601+", "score": "9.2"}, {"indicator_id": "73", "indicator_name": "Citations per Faculty", "rank": "495", "score": "25.2"}], "Learning Experience": [{"indicator_id": "36", "indicator_name": "Faculty Student Ratio", "rank": "128", "score": "80.8"}], "Employability": [{"indicator_id": "77", "indicator_name": "Employer Reputation", "rank": "601+", "score": "4.5"}, {"indicator_id": "3819456", "indicator_name": "Employment Outcomes", "rank": "240", "score": "52.8"}], "Global Engagement": [{"indicator_id": "14", "indicator_name": "International Student Ratio", "rank": "26", "score": "100"}, {"indicator_id": "15", "indicator_name": "International Research Network", "rank": "486", "score": "70.1"}, {"indicator_id": "18", "indicator_name": "International Faculty Ratio", "rank": "16", "score": "100"}], "Sustainability": [{"indicator_id": "3897497", "indicator_name": "Sustainability Score", "rank": "701+", "score": "3.1"}]}</t>
        </is>
      </c>
      <c r="AQ3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59">
      <c r="A359" t="n">
        <v>358</v>
      </c>
      <c r="B359" t="n">
        <v>32</v>
      </c>
      <c r="C359" t="inlineStr">
        <is>
          <t>University of Tartu</t>
        </is>
      </c>
      <c r="D359" t="inlineStr">
        <is>
          <t>Tartu, Estonia</t>
        </is>
      </c>
      <c r="E359" t="inlineStr">
        <is>
          <t>Estonia</t>
        </is>
      </c>
      <c r="F359" t="inlineStr">
        <is>
          <t>Tartu</t>
        </is>
      </c>
      <c r="G359" t="inlineStr">
        <is>
          <t>Europe</t>
        </is>
      </c>
      <c r="H359" t="inlineStr">
        <is>
          <t>https://www.topuniversities.com/sites/default/files/university-of-tartu_592560cf2aeae70239af4d08_medium.jpg</t>
        </is>
      </c>
      <c r="I359" t="inlineStr">
        <is>
          <t>/universities/university-tartu</t>
        </is>
      </c>
      <c r="J359" t="inlineStr">
        <is>
          <t>3996024</t>
        </is>
      </c>
      <c r="K359" t="inlineStr">
        <is>
          <t>297217</t>
        </is>
      </c>
      <c r="L359" t="inlineStr">
        <is>
          <t>644</t>
        </is>
      </c>
      <c r="M359" t="n">
        <v>0</v>
      </c>
      <c r="N359" t="inlineStr">
        <is>
          <t>358</t>
        </is>
      </c>
      <c r="O359" t="inlineStr"/>
      <c r="P359" t="b">
        <v>0</v>
      </c>
      <c r="Q359" t="b">
        <v>0</v>
      </c>
      <c r="R359" t="n">
        <v>0</v>
      </c>
      <c r="S359" t="inlineStr">
        <is>
          <t>391</t>
        </is>
      </c>
      <c r="T359" t="n">
        <v>22.9</v>
      </c>
      <c r="U359" t="inlineStr">
        <is>
          <t>701+</t>
        </is>
      </c>
      <c r="V359" t="n">
        <v>10.8</v>
      </c>
      <c r="W359" t="inlineStr">
        <is>
          <t>71</t>
        </is>
      </c>
      <c r="X359" t="n">
        <v>93.7</v>
      </c>
      <c r="Y359" t="inlineStr">
        <is>
          <t>601+</t>
        </is>
      </c>
      <c r="Z359" t="n">
        <v>10.5</v>
      </c>
      <c r="AA359" t="inlineStr">
        <is>
          <t>98</t>
        </is>
      </c>
      <c r="AB359" t="n">
        <v>85.7</v>
      </c>
      <c r="AC359" t="inlineStr">
        <is>
          <t>621</t>
        </is>
      </c>
      <c r="AD359" t="n">
        <v>15.1</v>
      </c>
      <c r="AE359" t="inlineStr">
        <is>
          <t>186</t>
        </is>
      </c>
      <c r="AF359" t="n">
        <v>88.8</v>
      </c>
      <c r="AG359" t="inlineStr">
        <is>
          <t>372</t>
        </is>
      </c>
      <c r="AH359" t="n">
        <v>48.6</v>
      </c>
      <c r="AI359">
        <f>555</f>
        <v/>
      </c>
      <c r="AJ359" t="n">
        <v>18</v>
      </c>
      <c r="AK359" t="inlineStr"/>
      <c r="AL359" t="inlineStr"/>
      <c r="AM359" t="inlineStr"/>
      <c r="AN359" t="inlineStr"/>
      <c r="AO359" t="inlineStr"/>
      <c r="AP359" t="inlineStr">
        <is>
          <t>{"Research &amp; Discovery": [{"indicator_id": "76", "indicator_name": "Academic Reputation", "rank": "391", "score": "22.9"}, {"indicator_id": "73", "indicator_name": "Citations per Faculty", "rank": "701+", "score": "10.8"}], "Learning Experience": [{"indicator_id": "36", "indicator_name": "Faculty Student Ratio", "rank": "71", "score": "93.7"}], "Employability": [{"indicator_id": "77", "indicator_name": "Employer Reputation", "rank": "601+", "score": "10.5"}, {"indicator_id": "3819456", "indicator_name": "Employment Outcomes", "rank": "98", "score": "85.7"}], "Global Engagement": [{"indicator_id": "14", "indicator_name": "International Student Ratio", "rank": "621", "score": "15.1"}, {"indicator_id": "15", "indicator_name": "International Research Network", "rank": "186", "score": "88.8"}, {"indicator_id": "18", "indicator_name": "International Faculty Ratio", "rank": "372", "score": "48.6"}], "Sustainability": [{"indicator_id": "3897497", "indicator_name": "Sustainability Score", "rank": "=555", "score": "18"}]}</t>
        </is>
      </c>
      <c r="AQ3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60">
      <c r="A360" t="n">
        <v>359</v>
      </c>
      <c r="B360" t="n">
        <v>31.9</v>
      </c>
      <c r="C360" t="inlineStr">
        <is>
          <t>Gwangju Institute of Science and Technology (GIST)</t>
        </is>
      </c>
      <c r="D360" t="inlineStr">
        <is>
          <t>Gwangju, South Korea</t>
        </is>
      </c>
      <c r="E360" t="inlineStr">
        <is>
          <t>South Korea</t>
        </is>
      </c>
      <c r="F360" t="inlineStr">
        <is>
          <t>Gwangju</t>
        </is>
      </c>
      <c r="G360" t="inlineStr">
        <is>
          <t>Asia</t>
        </is>
      </c>
      <c r="H360" t="inlineStr">
        <is>
          <t>https://www.topuniversities.com/sites/default/files/231023124904am973997GIST-200px-emblem-90x90.jpg</t>
        </is>
      </c>
      <c r="I360" t="inlineStr">
        <is>
          <t>/universities/gwangju-institute-science-technology-gist</t>
        </is>
      </c>
      <c r="J360" t="inlineStr">
        <is>
          <t>3996395</t>
        </is>
      </c>
      <c r="K360" t="inlineStr">
        <is>
          <t>297110</t>
        </is>
      </c>
      <c r="L360" t="inlineStr">
        <is>
          <t>718</t>
        </is>
      </c>
      <c r="M360" t="n">
        <v>0</v>
      </c>
      <c r="N360">
        <f>359</f>
        <v/>
      </c>
      <c r="O360" t="inlineStr"/>
      <c r="P360" t="b">
        <v>0</v>
      </c>
      <c r="Q360" t="b">
        <v>0</v>
      </c>
      <c r="R360" t="n">
        <v>0</v>
      </c>
      <c r="S360" t="inlineStr">
        <is>
          <t>601+</t>
        </is>
      </c>
      <c r="T360" t="n">
        <v>13.8</v>
      </c>
      <c r="U360" t="inlineStr">
        <is>
          <t>4</t>
        </is>
      </c>
      <c r="V360" t="n">
        <v>100</v>
      </c>
      <c r="W360" t="inlineStr">
        <is>
          <t>409</t>
        </is>
      </c>
      <c r="X360" t="n">
        <v>38.6</v>
      </c>
      <c r="Y360" t="inlineStr">
        <is>
          <t>601+</t>
        </is>
      </c>
      <c r="Z360" t="n">
        <v>9</v>
      </c>
      <c r="AA360" t="inlineStr">
        <is>
          <t>701+</t>
        </is>
      </c>
      <c r="AB360" t="n">
        <v>2.2</v>
      </c>
      <c r="AC360" t="inlineStr">
        <is>
          <t>701+</t>
        </is>
      </c>
      <c r="AD360" t="n">
        <v>8.800000000000001</v>
      </c>
      <c r="AE360" t="inlineStr">
        <is>
          <t>701+</t>
        </is>
      </c>
      <c r="AF360" t="n">
        <v>27</v>
      </c>
      <c r="AG360" t="inlineStr">
        <is>
          <t>619</t>
        </is>
      </c>
      <c r="AH360" t="n">
        <v>18.6</v>
      </c>
      <c r="AI360">
        <f>667</f>
        <v/>
      </c>
      <c r="AJ360" t="n">
        <v>9.9</v>
      </c>
      <c r="AK360" t="inlineStr"/>
      <c r="AL360" t="inlineStr"/>
      <c r="AM360" t="inlineStr"/>
      <c r="AN360" t="inlineStr"/>
      <c r="AO360" t="inlineStr"/>
      <c r="AP360" t="inlineStr">
        <is>
          <t>{"Research &amp; Discovery": [{"indicator_id": "76", "indicator_name": "Academic Reputation", "rank": "601+", "score": "13.8"}, {"indicator_id": "73", "indicator_name": "Citations per Faculty", "rank": "4", "score": "100"}], "Learning Experience": [{"indicator_id": "36", "indicator_name": "Faculty Student Ratio", "rank": "409", "score": "38.6"}], "Employability": [{"indicator_id": "77", "indicator_name": "Employer Reputation", "rank": "601+", "score": "9"}, {"indicator_id": "3819456", "indicator_name": "Employment Outcomes", "rank": "701+", "score": "2.2"}], "Global Engagement": [{"indicator_id": "14", "indicator_name": "International Student Ratio", "rank": "701+", "score": "8.8"}, {"indicator_id": "15", "indicator_name": "International Research Network", "rank": "701+", "score": "27"}, {"indicator_id": "18", "indicator_name": "International Faculty Ratio", "rank": "619", "score": "18.6"}], "Sustainability": [{"indicator_id": "3897497", "indicator_name": "Sustainability Score", "rank": "=667", "score": "9.9"}]}</t>
        </is>
      </c>
      <c r="AQ3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61">
      <c r="A361" t="n">
        <v>360</v>
      </c>
      <c r="B361" t="n">
        <v>31.9</v>
      </c>
      <c r="C361" t="inlineStr">
        <is>
          <t>Pontificia Universidad Catolica del Peru (PUCP)</t>
        </is>
      </c>
      <c r="D361" t="inlineStr">
        <is>
          <t>Lima, Peru</t>
        </is>
      </c>
      <c r="E361" t="inlineStr">
        <is>
          <t>Peru</t>
        </is>
      </c>
      <c r="F361" t="inlineStr">
        <is>
          <t>Lima</t>
        </is>
      </c>
      <c r="G361" t="inlineStr">
        <is>
          <t>Latin America</t>
        </is>
      </c>
      <c r="H361" t="inlineStr">
        <is>
          <t>https://www.topuniversities.com/sites/default/files/210825042529am231772Isotipo-PUCP-200x200-90x90.jpg</t>
        </is>
      </c>
      <c r="I361" t="inlineStr">
        <is>
          <t>/universities/pontificia-universidad-catolica-del-peru-pucp</t>
        </is>
      </c>
      <c r="J361" t="inlineStr">
        <is>
          <t>3995802</t>
        </is>
      </c>
      <c r="K361" t="inlineStr">
        <is>
          <t>294548</t>
        </is>
      </c>
      <c r="L361" t="inlineStr">
        <is>
          <t>108</t>
        </is>
      </c>
      <c r="M361" t="n">
        <v>1</v>
      </c>
      <c r="N361">
        <f>359</f>
        <v/>
      </c>
      <c r="O361" t="inlineStr"/>
      <c r="P361" t="b">
        <v>0</v>
      </c>
      <c r="Q361" t="b">
        <v>0</v>
      </c>
      <c r="R361" t="n">
        <v>0</v>
      </c>
      <c r="S361" t="inlineStr">
        <is>
          <t>169</t>
        </is>
      </c>
      <c r="T361" t="n">
        <v>48.4</v>
      </c>
      <c r="U361" t="inlineStr">
        <is>
          <t>701+</t>
        </is>
      </c>
      <c r="V361" t="n">
        <v>1.6</v>
      </c>
      <c r="W361" t="inlineStr">
        <is>
          <t>475</t>
        </is>
      </c>
      <c r="X361" t="n">
        <v>33.2</v>
      </c>
      <c r="Y361" t="inlineStr">
        <is>
          <t>132</t>
        </is>
      </c>
      <c r="Z361" t="n">
        <v>61.6</v>
      </c>
      <c r="AA361" t="inlineStr">
        <is>
          <t>385</t>
        </is>
      </c>
      <c r="AB361" t="n">
        <v>33</v>
      </c>
      <c r="AC361" t="inlineStr">
        <is>
          <t>701+</t>
        </is>
      </c>
      <c r="AD361" t="n">
        <v>1.3</v>
      </c>
      <c r="AE361" t="inlineStr">
        <is>
          <t>701+</t>
        </is>
      </c>
      <c r="AF361" t="n">
        <v>38.1</v>
      </c>
      <c r="AG361" t="inlineStr">
        <is>
          <t>701+</t>
        </is>
      </c>
      <c r="AH361" t="n">
        <v>4</v>
      </c>
      <c r="AI361">
        <f>447</f>
        <v/>
      </c>
      <c r="AJ361" t="n">
        <v>29.6</v>
      </c>
      <c r="AK361" t="inlineStr"/>
      <c r="AL361" t="inlineStr"/>
      <c r="AM361" t="inlineStr"/>
      <c r="AN361" t="inlineStr"/>
      <c r="AO361" t="inlineStr"/>
      <c r="AP361" t="inlineStr">
        <is>
          <t>{"Research &amp; Discovery": [{"indicator_id": "76", "indicator_name": "Academic Reputation", "rank": "169", "score": "48.4"}, {"indicator_id": "73", "indicator_name": "Citations per Faculty", "rank": "701+", "score": "1.6"}], "Learning Experience": [{"indicator_id": "36", "indicator_name": "Faculty Student Ratio", "rank": "475", "score": "33.2"}], "Employability": [{"indicator_id": "77", "indicator_name": "Employer Reputation", "rank": "132", "score": "61.6"}, {"indicator_id": "3819456", "indicator_name": "Employment Outcomes", "rank": "385", "score": "33"}], "Global Engagement": [{"indicator_id": "14", "indicator_name": "International Student Ratio", "rank": "701+", "score": "1.3"}, {"indicator_id": "15", "indicator_name": "International Research Network", "rank": "701+", "score": "38.1"}, {"indicator_id": "18", "indicator_name": "International Faculty Ratio", "rank": "701+", "score": "4"}], "Sustainability": [{"indicator_id": "3897497", "indicator_name": "Sustainability Score", "rank": "=447", "score": "29.6"}]}</t>
        </is>
      </c>
      <c r="AQ3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62">
      <c r="A362" t="n">
        <v>361</v>
      </c>
      <c r="B362" t="n">
        <v>31.9</v>
      </c>
      <c r="C362" t="inlineStr">
        <is>
          <t>University of Aveiro</t>
        </is>
      </c>
      <c r="D362" t="inlineStr">
        <is>
          <t>Aveiro, Portugal</t>
        </is>
      </c>
      <c r="E362" t="inlineStr">
        <is>
          <t>Portugal</t>
        </is>
      </c>
      <c r="F362" t="inlineStr">
        <is>
          <t>Aveiro</t>
        </is>
      </c>
      <c r="G362" t="inlineStr">
        <is>
          <t>Europe</t>
        </is>
      </c>
      <c r="H362" t="inlineStr">
        <is>
          <t>https://www.topuniversities.com/sites/default/files/220127095852am750420Logo-web-cores-02-90x90.jpg</t>
        </is>
      </c>
      <c r="I362" t="inlineStr">
        <is>
          <t>/universities/university-aveiro</t>
        </is>
      </c>
      <c r="J362" t="inlineStr">
        <is>
          <t>3996911</t>
        </is>
      </c>
      <c r="K362" t="inlineStr">
        <is>
          <t>296494</t>
        </is>
      </c>
      <c r="L362" t="inlineStr">
        <is>
          <t>1474</t>
        </is>
      </c>
      <c r="M362" t="n">
        <v>0</v>
      </c>
      <c r="N362">
        <f>359</f>
        <v/>
      </c>
      <c r="O362" t="inlineStr"/>
      <c r="P362" t="b">
        <v>0</v>
      </c>
      <c r="Q362" t="b">
        <v>0</v>
      </c>
      <c r="R362" t="n">
        <v>0</v>
      </c>
      <c r="S362" t="inlineStr">
        <is>
          <t>601+</t>
        </is>
      </c>
      <c r="T362" t="n">
        <v>13.9</v>
      </c>
      <c r="U362" t="inlineStr">
        <is>
          <t>73</t>
        </is>
      </c>
      <c r="V362" t="n">
        <v>90.59999999999999</v>
      </c>
      <c r="W362" t="inlineStr">
        <is>
          <t>701+</t>
        </is>
      </c>
      <c r="X362" t="n">
        <v>11.1</v>
      </c>
      <c r="Y362" t="inlineStr">
        <is>
          <t>601+</t>
        </is>
      </c>
      <c r="Z362" t="n">
        <v>5.6</v>
      </c>
      <c r="AA362" t="inlineStr">
        <is>
          <t>701+</t>
        </is>
      </c>
      <c r="AB362" t="n">
        <v>2.7</v>
      </c>
      <c r="AC362" t="inlineStr">
        <is>
          <t>617</t>
        </is>
      </c>
      <c r="AD362" t="n">
        <v>15.3</v>
      </c>
      <c r="AE362" t="inlineStr">
        <is>
          <t>183</t>
        </is>
      </c>
      <c r="AF362" t="n">
        <v>89</v>
      </c>
      <c r="AG362" t="inlineStr">
        <is>
          <t>701+</t>
        </is>
      </c>
      <c r="AH362" t="n">
        <v>4.2</v>
      </c>
      <c r="AI362">
        <f>276</f>
        <v/>
      </c>
      <c r="AJ362" t="n">
        <v>57.7</v>
      </c>
      <c r="AK362" t="inlineStr"/>
      <c r="AL362" t="inlineStr"/>
      <c r="AM362" t="inlineStr"/>
      <c r="AN362" t="inlineStr"/>
      <c r="AO362" t="inlineStr"/>
      <c r="AP362" t="inlineStr">
        <is>
          <t>{"Research &amp; Discovery": [{"indicator_id": "76", "indicator_name": "Academic Reputation", "rank": "601+", "score": "13.9"}, {"indicator_id": "73", "indicator_name": "Citations per Faculty", "rank": "73", "score": "90.6"}], "Learning Experience": [{"indicator_id": "36", "indicator_name": "Faculty Student Ratio", "rank": "701+", "score": "11.1"}], "Employability": [{"indicator_id": "77", "indicator_name": "Employer Reputation", "rank": "601+", "score": "5.6"}, {"indicator_id": "3819456", "indicator_name": "Employment Outcomes", "rank": "701+", "score": "2.7"}], "Global Engagement": [{"indicator_id": "14", "indicator_name": "International Student Ratio", "rank": "617", "score": "15.3"}, {"indicator_id": "15", "indicator_name": "International Research Network", "rank": "183", "score": "89"}, {"indicator_id": "18", "indicator_name": "International Faculty Ratio", "rank": "701+", "score": "4.2"}], "Sustainability": [{"indicator_id": "3897497", "indicator_name": "Sustainability Score", "rank": "=276", "score": "57.7"}]}</t>
        </is>
      </c>
      <c r="AQ3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63">
      <c r="A363" t="n">
        <v>362</v>
      </c>
      <c r="B363" t="n">
        <v>31.7</v>
      </c>
      <c r="C363" t="inlineStr">
        <is>
          <t>Sultan Qaboos University</t>
        </is>
      </c>
      <c r="D363" t="inlineStr">
        <is>
          <t>Muscat, Oman</t>
        </is>
      </c>
      <c r="E363" t="inlineStr">
        <is>
          <t>Oman</t>
        </is>
      </c>
      <c r="F363" t="inlineStr">
        <is>
          <t>Muscat</t>
        </is>
      </c>
      <c r="G363" t="inlineStr">
        <is>
          <t>Asia</t>
        </is>
      </c>
      <c r="H363" t="inlineStr">
        <is>
          <t>https://www.topuniversities.com/sites/default/files/sultan-qaboos-university_2530_medium.jpg</t>
        </is>
      </c>
      <c r="I363" t="inlineStr">
        <is>
          <t>/universities/sultan-qaboos-university</t>
        </is>
      </c>
      <c r="J363" t="inlineStr">
        <is>
          <t>3996117</t>
        </is>
      </c>
      <c r="K363" t="inlineStr">
        <is>
          <t>293342</t>
        </is>
      </c>
      <c r="L363" t="inlineStr">
        <is>
          <t>2530</t>
        </is>
      </c>
      <c r="M363" t="n">
        <v>0</v>
      </c>
      <c r="N363">
        <f>362</f>
        <v/>
      </c>
      <c r="O363" t="inlineStr"/>
      <c r="P363" t="b">
        <v>0</v>
      </c>
      <c r="Q363" t="b">
        <v>0</v>
      </c>
      <c r="R363" t="n">
        <v>0</v>
      </c>
      <c r="S363" t="inlineStr">
        <is>
          <t>484</t>
        </is>
      </c>
      <c r="T363" t="n">
        <v>18.6</v>
      </c>
      <c r="U363" t="inlineStr">
        <is>
          <t>533</t>
        </is>
      </c>
      <c r="V363" t="n">
        <v>21.9</v>
      </c>
      <c r="W363" t="inlineStr">
        <is>
          <t>269</t>
        </is>
      </c>
      <c r="X363" t="n">
        <v>55.6</v>
      </c>
      <c r="Y363" t="inlineStr">
        <is>
          <t>503</t>
        </is>
      </c>
      <c r="Z363" t="n">
        <v>17.1</v>
      </c>
      <c r="AA363" t="inlineStr">
        <is>
          <t>247</t>
        </is>
      </c>
      <c r="AB363" t="n">
        <v>51.5</v>
      </c>
      <c r="AC363" t="inlineStr">
        <is>
          <t>701+</t>
        </is>
      </c>
      <c r="AD363" t="n">
        <v>3.2</v>
      </c>
      <c r="AE363" t="inlineStr">
        <is>
          <t>340</t>
        </is>
      </c>
      <c r="AF363" t="n">
        <v>78.8</v>
      </c>
      <c r="AG363" t="inlineStr">
        <is>
          <t>72</t>
        </is>
      </c>
      <c r="AH363" t="n">
        <v>100</v>
      </c>
      <c r="AI363">
        <f>285</f>
        <v/>
      </c>
      <c r="AJ363" t="n">
        <v>55.4</v>
      </c>
      <c r="AK363" t="inlineStr"/>
      <c r="AL363" t="inlineStr"/>
      <c r="AM363" t="inlineStr"/>
      <c r="AN363" t="inlineStr"/>
      <c r="AO363" t="inlineStr"/>
      <c r="AP363" t="inlineStr">
        <is>
          <t>{"Research &amp; Discovery": [{"indicator_id": "76", "indicator_name": "Academic Reputation", "rank": "484", "score": "18.6"}, {"indicator_id": "73", "indicator_name": "Citations per Faculty", "rank": "533", "score": "21.9"}], "Learning Experience": [{"indicator_id": "36", "indicator_name": "Faculty Student Ratio", "rank": "269", "score": "55.6"}], "Employability": [{"indicator_id": "77", "indicator_name": "Employer Reputation", "rank": "503", "score": "17.1"}, {"indicator_id": "3819456", "indicator_name": "Employment Outcomes", "rank": "247", "score": "51.5"}], "Global Engagement": [{"indicator_id": "14", "indicator_name": "International Student Ratio", "rank": "701+", "score": "3.2"}, {"indicator_id": "15", "indicator_name": "International Research Network", "rank": "340", "score": "78.8"}, {"indicator_id": "18", "indicator_name": "International Faculty Ratio", "rank": "72", "score": "100"}], "Sustainability": [{"indicator_id": "3897497", "indicator_name": "Sustainability Score", "rank": "=285", "score": "55.4"}]}</t>
        </is>
      </c>
      <c r="AQ3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64">
      <c r="A364" t="n">
        <v>363</v>
      </c>
      <c r="B364" t="n">
        <v>31.7</v>
      </c>
      <c r="C364" t="inlineStr">
        <is>
          <t>Xiamen University</t>
        </is>
      </c>
      <c r="D364" t="inlineStr">
        <is>
          <t>Xiamen, China (Mainland)</t>
        </is>
      </c>
      <c r="E364" t="inlineStr">
        <is>
          <t>China (Mainland)</t>
        </is>
      </c>
      <c r="F364" t="inlineStr">
        <is>
          <t>Xiamen</t>
        </is>
      </c>
      <c r="G364" t="inlineStr">
        <is>
          <t>Asia</t>
        </is>
      </c>
      <c r="H364" t="inlineStr">
        <is>
          <t>https://www.topuniversities.com/sites/default/files/xiamen-university_891_medium.jpg</t>
        </is>
      </c>
      <c r="I364" t="inlineStr">
        <is>
          <t>/universities/xiamen-university</t>
        </is>
      </c>
      <c r="J364" t="inlineStr">
        <is>
          <t>3996005</t>
        </is>
      </c>
      <c r="K364" t="inlineStr">
        <is>
          <t>296994</t>
        </is>
      </c>
      <c r="L364" t="inlineStr">
        <is>
          <t>891</t>
        </is>
      </c>
      <c r="M364" t="n">
        <v>0</v>
      </c>
      <c r="N364">
        <f>362</f>
        <v/>
      </c>
      <c r="O364" t="inlineStr"/>
      <c r="P364" t="b">
        <v>0</v>
      </c>
      <c r="Q364" t="b">
        <v>0</v>
      </c>
      <c r="R364" t="n">
        <v>0</v>
      </c>
      <c r="S364" t="inlineStr">
        <is>
          <t>372</t>
        </is>
      </c>
      <c r="T364" t="n">
        <v>23.6</v>
      </c>
      <c r="U364" t="inlineStr">
        <is>
          <t>146</t>
        </is>
      </c>
      <c r="V364" t="n">
        <v>72.2</v>
      </c>
      <c r="W364" t="inlineStr">
        <is>
          <t>701+</t>
        </is>
      </c>
      <c r="X364" t="n">
        <v>19</v>
      </c>
      <c r="Y364" t="inlineStr">
        <is>
          <t>526</t>
        </is>
      </c>
      <c r="Z364" t="n">
        <v>16.2</v>
      </c>
      <c r="AA364" t="inlineStr">
        <is>
          <t>277</t>
        </is>
      </c>
      <c r="AB364" t="n">
        <v>46</v>
      </c>
      <c r="AC364" t="inlineStr">
        <is>
          <t>701+</t>
        </is>
      </c>
      <c r="AD364" t="n">
        <v>3.1</v>
      </c>
      <c r="AE364" t="inlineStr">
        <is>
          <t>594</t>
        </is>
      </c>
      <c r="AF364" t="n">
        <v>62.6</v>
      </c>
      <c r="AG364" t="inlineStr">
        <is>
          <t>701+</t>
        </is>
      </c>
      <c r="AH364" t="n">
        <v>5.1</v>
      </c>
      <c r="AI364">
        <f>585</f>
        <v/>
      </c>
      <c r="AJ364" t="n">
        <v>15.4</v>
      </c>
      <c r="AK364" t="inlineStr"/>
      <c r="AL364" t="inlineStr"/>
      <c r="AM364" t="inlineStr"/>
      <c r="AN364" t="inlineStr"/>
      <c r="AO364" t="inlineStr"/>
      <c r="AP364" t="inlineStr">
        <is>
          <t>{"Research &amp; Discovery": [{"indicator_id": "76", "indicator_name": "Academic Reputation", "rank": "372", "score": "23.6"}, {"indicator_id": "73", "indicator_name": "Citations per Faculty", "rank": "146", "score": "72.2"}], "Learning Experience": [{"indicator_id": "36", "indicator_name": "Faculty Student Ratio", "rank": "701+", "score": "19"}], "Employability": [{"indicator_id": "77", "indicator_name": "Employer Reputation", "rank": "526", "score": "16.2"}, {"indicator_id": "3819456", "indicator_name": "Employment Outcomes", "rank": "277", "score": "46"}], "Global Engagement": [{"indicator_id": "14", "indicator_name": "International Student Ratio", "rank": "701+", "score": "3.1"}, {"indicator_id": "15", "indicator_name": "International Research Network", "rank": "594", "score": "62.6"}, {"indicator_id": "18", "indicator_name": "International Faculty Ratio", "rank": "701+", "score": "5.1"}], "Sustainability": [{"indicator_id": "3897497", "indicator_name": "Sustainability Score", "rank": "=585", "score": "15.4"}]}</t>
        </is>
      </c>
      <c r="AQ3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65">
      <c r="A365" t="n">
        <v>364</v>
      </c>
      <c r="B365" t="n">
        <v>31.7</v>
      </c>
      <c r="C365" t="inlineStr">
        <is>
          <t>York University</t>
        </is>
      </c>
      <c r="D365" t="inlineStr">
        <is>
          <t>Toronto, Canada</t>
        </is>
      </c>
      <c r="E365" t="inlineStr">
        <is>
          <t>Canada</t>
        </is>
      </c>
      <c r="F365" t="inlineStr">
        <is>
          <t>Toronto</t>
        </is>
      </c>
      <c r="G365" t="inlineStr">
        <is>
          <t>North America</t>
        </is>
      </c>
      <c r="H365" t="inlineStr">
        <is>
          <t>https://www.topuniversities.com/sites/default/files/york-university_592560cf2aeae70239af4d39_medium.jpg</t>
        </is>
      </c>
      <c r="I365" t="inlineStr">
        <is>
          <t>/universities/york-university</t>
        </is>
      </c>
      <c r="J365" t="inlineStr">
        <is>
          <t>3996027</t>
        </is>
      </c>
      <c r="K365" t="inlineStr">
        <is>
          <t>297127</t>
        </is>
      </c>
      <c r="L365" t="inlineStr">
        <is>
          <t>690</t>
        </is>
      </c>
      <c r="M365" t="n">
        <v>1</v>
      </c>
      <c r="N365">
        <f>362</f>
        <v/>
      </c>
      <c r="O365" t="inlineStr"/>
      <c r="P365" t="b">
        <v>0</v>
      </c>
      <c r="Q365" t="b">
        <v>0</v>
      </c>
      <c r="R365" t="n">
        <v>0</v>
      </c>
      <c r="S365" t="inlineStr">
        <is>
          <t>394</t>
        </is>
      </c>
      <c r="T365" t="n">
        <v>22.7</v>
      </c>
      <c r="U365" t="inlineStr">
        <is>
          <t>524</t>
        </is>
      </c>
      <c r="V365" t="n">
        <v>22.6</v>
      </c>
      <c r="W365" t="inlineStr">
        <is>
          <t>701+</t>
        </is>
      </c>
      <c r="X365" t="n">
        <v>3.9</v>
      </c>
      <c r="Y365" t="inlineStr">
        <is>
          <t>476</t>
        </is>
      </c>
      <c r="Z365" t="n">
        <v>18.6</v>
      </c>
      <c r="AA365" t="inlineStr">
        <is>
          <t>136</t>
        </is>
      </c>
      <c r="AB365" t="n">
        <v>76.3</v>
      </c>
      <c r="AC365" t="inlineStr">
        <is>
          <t>176</t>
        </is>
      </c>
      <c r="AD365" t="n">
        <v>78.7</v>
      </c>
      <c r="AE365" t="inlineStr">
        <is>
          <t>548</t>
        </is>
      </c>
      <c r="AF365" t="n">
        <v>65.5</v>
      </c>
      <c r="AG365" t="inlineStr">
        <is>
          <t>353</t>
        </is>
      </c>
      <c r="AH365" t="n">
        <v>53.1</v>
      </c>
      <c r="AI365" t="inlineStr">
        <is>
          <t>118</t>
        </is>
      </c>
      <c r="AJ365" t="n">
        <v>86.5</v>
      </c>
      <c r="AK365" t="inlineStr"/>
      <c r="AL365" t="inlineStr"/>
      <c r="AM365" t="inlineStr"/>
      <c r="AN365" t="inlineStr"/>
      <c r="AO365" t="inlineStr"/>
      <c r="AP365" t="inlineStr">
        <is>
          <t>{"Research &amp; Discovery": [{"indicator_id": "76", "indicator_name": "Academic Reputation", "rank": "394", "score": "22.7"}, {"indicator_id": "73", "indicator_name": "Citations per Faculty", "rank": "524", "score": "22.6"}], "Learning Experience": [{"indicator_id": "36", "indicator_name": "Faculty Student Ratio", "rank": "701+", "score": "3.9"}], "Employability": [{"indicator_id": "77", "indicator_name": "Employer Reputation", "rank": "476", "score": "18.6"}, {"indicator_id": "3819456", "indicator_name": "Employment Outcomes", "rank": "136", "score": "76.3"}], "Global Engagement": [{"indicator_id": "14", "indicator_name": "International Student Ratio", "rank": "176", "score": "78.7"}, {"indicator_id": "15", "indicator_name": "International Research Network", "rank": "548", "score": "65.5"}, {"indicator_id": "18", "indicator_name": "International Faculty Ratio", "rank": "353", "score": "53.1"}], "Sustainability": [{"indicator_id": "3897497", "indicator_name": "Sustainability Score", "rank": "118", "score": "86.5"}]}</t>
        </is>
      </c>
      <c r="AQ3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66">
      <c r="A366" t="n">
        <v>365</v>
      </c>
      <c r="B366" t="n">
        <v>31.6</v>
      </c>
      <c r="C366" t="inlineStr">
        <is>
          <t>Saint Petersburg State University</t>
        </is>
      </c>
      <c r="D366" t="inlineStr">
        <is>
          <t>Saint Petersburg, Russia</t>
        </is>
      </c>
      <c r="E366" t="inlineStr">
        <is>
          <t>Russia</t>
        </is>
      </c>
      <c r="F366" t="inlineStr">
        <is>
          <t>Saint Petersburg</t>
        </is>
      </c>
      <c r="G366" t="inlineStr">
        <is>
          <t>Europe</t>
        </is>
      </c>
      <c r="H366" t="inlineStr">
        <is>
          <t>https://www.topuniversities.com/sites/default/files/saint-petersburg-state-university_592560cf2aeae70239af4cc0_medium.jpg</t>
        </is>
      </c>
      <c r="I366" t="inlineStr">
        <is>
          <t>/universities/saint-petersburg-state-university</t>
        </is>
      </c>
      <c r="J366" t="inlineStr">
        <is>
          <t>3995871</t>
        </is>
      </c>
      <c r="K366" t="inlineStr">
        <is>
          <t>297283</t>
        </is>
      </c>
      <c r="L366" t="inlineStr">
        <is>
          <t>572</t>
        </is>
      </c>
      <c r="M366" t="n">
        <v>0</v>
      </c>
      <c r="N366">
        <f>365</f>
        <v/>
      </c>
      <c r="O366" t="inlineStr"/>
      <c r="P366" t="b">
        <v>0</v>
      </c>
      <c r="Q366" t="b">
        <v>1</v>
      </c>
      <c r="R366" t="n">
        <v>0</v>
      </c>
      <c r="S366" t="inlineStr">
        <is>
          <t>238</t>
        </is>
      </c>
      <c r="T366" t="n">
        <v>36.3</v>
      </c>
      <c r="U366" t="inlineStr">
        <is>
          <t>701+</t>
        </is>
      </c>
      <c r="V366" t="n">
        <v>4.6</v>
      </c>
      <c r="W366" t="inlineStr">
        <is>
          <t>247</t>
        </is>
      </c>
      <c r="X366" t="n">
        <v>59.4</v>
      </c>
      <c r="Y366" t="inlineStr">
        <is>
          <t>309</t>
        </is>
      </c>
      <c r="Z366" t="n">
        <v>30.5</v>
      </c>
      <c r="AA366" t="inlineStr">
        <is>
          <t>150</t>
        </is>
      </c>
      <c r="AB366" t="n">
        <v>71.7</v>
      </c>
      <c r="AC366" t="inlineStr">
        <is>
          <t>360</t>
        </is>
      </c>
      <c r="AD366" t="n">
        <v>38.9</v>
      </c>
      <c r="AE366" t="inlineStr">
        <is>
          <t>263</t>
        </is>
      </c>
      <c r="AF366" t="n">
        <v>83.90000000000001</v>
      </c>
      <c r="AG366" t="inlineStr">
        <is>
          <t>701+</t>
        </is>
      </c>
      <c r="AH366" t="n">
        <v>4.9</v>
      </c>
      <c r="AI366" t="inlineStr">
        <is>
          <t>701+</t>
        </is>
      </c>
      <c r="AJ366" t="n">
        <v>3.2</v>
      </c>
      <c r="AK366" t="inlineStr"/>
      <c r="AL366" t="inlineStr"/>
      <c r="AM366" t="inlineStr"/>
      <c r="AN366" t="inlineStr"/>
      <c r="AO366" t="inlineStr"/>
      <c r="AP366" t="inlineStr">
        <is>
          <t>{"Research &amp; Discovery": [{"indicator_id": "76", "indicator_name": "Academic Reputation", "rank": "238", "score": "36.3"}, {"indicator_id": "73", "indicator_name": "Citations per Faculty", "rank": "701+", "score": "4.6"}], "Learning Experience": [{"indicator_id": "36", "indicator_name": "Faculty Student Ratio", "rank": "247", "score": "59.4"}], "Employability": [{"indicator_id": "77", "indicator_name": "Employer Reputation", "rank": "309", "score": "30.5"}, {"indicator_id": "3819456", "indicator_name": "Employment Outcomes", "rank": "150", "score": "71.7"}], "Global Engagement": [{"indicator_id": "14", "indicator_name": "International Student Ratio", "rank": "360", "score": "38.9"}, {"indicator_id": "15", "indicator_name": "International Research Network", "rank": "263", "score": "83.9"}, {"indicator_id": "18", "indicator_name": "International Faculty Ratio", "rank": "701+", "score": "4.9"}], "Sustainability": [{"indicator_id": "3897497", "indicator_name": "Sustainability Score", "rank": "701+", "score": "3.2"}]}</t>
        </is>
      </c>
      <c r="AQ3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67">
      <c r="A367" t="n">
        <v>366</v>
      </c>
      <c r="B367" t="n">
        <v>31.6</v>
      </c>
      <c r="C367" t="inlineStr">
        <is>
          <t>University of Illinois Chicago (UIC)</t>
        </is>
      </c>
      <c r="D367" t="inlineStr">
        <is>
          <t>Chicago, United States</t>
        </is>
      </c>
      <c r="E367" t="inlineStr">
        <is>
          <t>United States</t>
        </is>
      </c>
      <c r="F367" t="inlineStr">
        <is>
          <t>Chicago</t>
        </is>
      </c>
      <c r="G367" t="inlineStr">
        <is>
          <t>North America</t>
        </is>
      </c>
      <c r="H367" t="inlineStr">
        <is>
          <t>https://www.topuniversities.com/sites/default/files/university-of-illinois-chicago-uic_592560cf2aeae70239af4b9a_medium.jpg</t>
        </is>
      </c>
      <c r="I367" t="inlineStr">
        <is>
          <t>/universities/university-illinois-chicago-uic</t>
        </is>
      </c>
      <c r="J367" t="inlineStr">
        <is>
          <t>3995856</t>
        </is>
      </c>
      <c r="K367" t="inlineStr">
        <is>
          <t>294246</t>
        </is>
      </c>
      <c r="L367" t="inlineStr">
        <is>
          <t>278</t>
        </is>
      </c>
      <c r="M367" t="n">
        <v>0</v>
      </c>
      <c r="N367">
        <f>365</f>
        <v/>
      </c>
      <c r="O367" t="inlineStr"/>
      <c r="P367" t="b">
        <v>0</v>
      </c>
      <c r="Q367" t="b">
        <v>0</v>
      </c>
      <c r="R367" t="n">
        <v>0</v>
      </c>
      <c r="S367" t="inlineStr">
        <is>
          <t>223</t>
        </is>
      </c>
      <c r="T367" t="n">
        <v>38.5</v>
      </c>
      <c r="U367" t="inlineStr">
        <is>
          <t>518</t>
        </is>
      </c>
      <c r="V367" t="n">
        <v>23.3</v>
      </c>
      <c r="W367" t="inlineStr">
        <is>
          <t>505</t>
        </is>
      </c>
      <c r="X367" t="n">
        <v>31.1</v>
      </c>
      <c r="Y367" t="inlineStr">
        <is>
          <t>336</t>
        </is>
      </c>
      <c r="Z367" t="n">
        <v>28.3</v>
      </c>
      <c r="AA367" t="inlineStr">
        <is>
          <t>414</t>
        </is>
      </c>
      <c r="AB367" t="n">
        <v>30.5</v>
      </c>
      <c r="AC367" t="inlineStr">
        <is>
          <t>560</t>
        </is>
      </c>
      <c r="AD367" t="n">
        <v>19.3</v>
      </c>
      <c r="AE367" t="inlineStr">
        <is>
          <t>265</t>
        </is>
      </c>
      <c r="AF367" t="n">
        <v>83.8</v>
      </c>
      <c r="AG367" t="inlineStr">
        <is>
          <t>701+</t>
        </is>
      </c>
      <c r="AH367" t="n">
        <v>8</v>
      </c>
      <c r="AI367">
        <f>406</f>
        <v/>
      </c>
      <c r="AJ367" t="n">
        <v>34.8</v>
      </c>
      <c r="AK367" t="inlineStr"/>
      <c r="AL367" t="inlineStr"/>
      <c r="AM367" t="inlineStr"/>
      <c r="AN367" t="inlineStr"/>
      <c r="AO367" t="inlineStr"/>
      <c r="AP367" t="inlineStr">
        <is>
          <t>{"Research &amp; Discovery": [{"indicator_id": "76", "indicator_name": "Academic Reputation", "rank": "223", "score": "38.5"}, {"indicator_id": "73", "indicator_name": "Citations per Faculty", "rank": "518", "score": "23.3"}], "Learning Experience": [{"indicator_id": "36", "indicator_name": "Faculty Student Ratio", "rank": "505", "score": "31.1"}], "Employability": [{"indicator_id": "77", "indicator_name": "Employer Reputation", "rank": "336", "score": "28.3"}, {"indicator_id": "3819456", "indicator_name": "Employment Outcomes", "rank": "414", "score": "30.5"}], "Global Engagement": [{"indicator_id": "14", "indicator_name": "International Student Ratio", "rank": "560", "score": "19.3"}, {"indicator_id": "15", "indicator_name": "International Research Network", "rank": "265", "score": "83.8"}, {"indicator_id": "18", "indicator_name": "International Faculty Ratio", "rank": "701+", "score": "8"}], "Sustainability": [{"indicator_id": "3897497", "indicator_name": "Sustainability Score", "rank": "=406", "score": "34.8"}]}</t>
        </is>
      </c>
      <c r="AQ3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68">
      <c r="A368" t="n">
        <v>367</v>
      </c>
      <c r="B368" t="n">
        <v>31.5</v>
      </c>
      <c r="C368" t="inlineStr">
        <is>
          <t>University of Münster</t>
        </is>
      </c>
      <c r="D368" t="inlineStr">
        <is>
          <t>Munster, Germany</t>
        </is>
      </c>
      <c r="E368" t="inlineStr">
        <is>
          <t>Germany</t>
        </is>
      </c>
      <c r="F368" t="inlineStr">
        <is>
          <t>Munster</t>
        </is>
      </c>
      <c r="G368" t="inlineStr">
        <is>
          <t>Europe</t>
        </is>
      </c>
      <c r="H368" t="inlineStr">
        <is>
          <t>https://www.topuniversities.com/sites/default/files/231027093236am438692Logo-UniMuenster-200PixelBreite-RGB-90x90.jpg</t>
        </is>
      </c>
      <c r="I368" t="inlineStr">
        <is>
          <t>/universities/university-munster</t>
        </is>
      </c>
      <c r="J368" t="inlineStr">
        <is>
          <t>3995914</t>
        </is>
      </c>
      <c r="K368" t="inlineStr">
        <is>
          <t>294839</t>
        </is>
      </c>
      <c r="L368" t="inlineStr">
        <is>
          <t>421</t>
        </is>
      </c>
      <c r="M368" t="n">
        <v>0</v>
      </c>
      <c r="N368" t="inlineStr">
        <is>
          <t>367</t>
        </is>
      </c>
      <c r="O368" t="inlineStr"/>
      <c r="P368" t="b">
        <v>0</v>
      </c>
      <c r="Q368" t="b">
        <v>0</v>
      </c>
      <c r="R368" t="n">
        <v>0</v>
      </c>
      <c r="S368" t="inlineStr">
        <is>
          <t>281</t>
        </is>
      </c>
      <c r="T368" t="n">
        <v>31.6</v>
      </c>
      <c r="U368" t="inlineStr">
        <is>
          <t>701+</t>
        </is>
      </c>
      <c r="V368" t="n">
        <v>10</v>
      </c>
      <c r="W368" t="inlineStr">
        <is>
          <t>208</t>
        </is>
      </c>
      <c r="X368" t="n">
        <v>64.5</v>
      </c>
      <c r="Y368" t="inlineStr">
        <is>
          <t>412</t>
        </is>
      </c>
      <c r="Z368" t="n">
        <v>22.8</v>
      </c>
      <c r="AA368" t="inlineStr">
        <is>
          <t>354</t>
        </is>
      </c>
      <c r="AB368" t="n">
        <v>35.8</v>
      </c>
      <c r="AC368" t="inlineStr">
        <is>
          <t>701+</t>
        </is>
      </c>
      <c r="AD368" t="n">
        <v>4.5</v>
      </c>
      <c r="AE368" t="inlineStr">
        <is>
          <t>290</t>
        </is>
      </c>
      <c r="AF368" t="n">
        <v>82</v>
      </c>
      <c r="AG368" t="inlineStr">
        <is>
          <t>490</t>
        </is>
      </c>
      <c r="AH368" t="n">
        <v>30.5</v>
      </c>
      <c r="AI368" t="inlineStr">
        <is>
          <t>234</t>
        </is>
      </c>
      <c r="AJ368" t="n">
        <v>66.8</v>
      </c>
      <c r="AK368" t="inlineStr"/>
      <c r="AL368" t="inlineStr"/>
      <c r="AM368" t="inlineStr"/>
      <c r="AN368" t="inlineStr"/>
      <c r="AO368" t="inlineStr"/>
      <c r="AP368" t="inlineStr">
        <is>
          <t>{"Research &amp; Discovery": [{"indicator_id": "76", "indicator_name": "Academic Reputation", "rank": "281", "score": "31.6"}, {"indicator_id": "73", "indicator_name": "Citations per Faculty", "rank": "701+", "score": "10"}], "Learning Experience": [{"indicator_id": "36", "indicator_name": "Faculty Student Ratio", "rank": "208", "score": "64.5"}], "Employability": [{"indicator_id": "77", "indicator_name": "Employer Reputation", "rank": "412", "score": "22.8"}, {"indicator_id": "3819456", "indicator_name": "Employment Outcomes", "rank": "354", "score": "35.8"}], "Global Engagement": [{"indicator_id": "14", "indicator_name": "International Student Ratio", "rank": "701+", "score": "4.5"}, {"indicator_id": "15", "indicator_name": "International Research Network", "rank": "290", "score": "82"}, {"indicator_id": "18", "indicator_name": "International Faculty Ratio", "rank": "490", "score": "30.5"}], "Sustainability": [{"indicator_id": "3897497", "indicator_name": "Sustainability Score", "rank": "234", "score": "66.8"}]}</t>
        </is>
      </c>
      <c r="AQ3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69">
      <c r="A369" t="n">
        <v>368</v>
      </c>
      <c r="B369" t="n">
        <v>31.4</v>
      </c>
      <c r="C369" t="inlineStr">
        <is>
          <t>Mahidol University</t>
        </is>
      </c>
      <c r="D369" t="inlineStr">
        <is>
          <t>Nakhon Pathom, Thailand</t>
        </is>
      </c>
      <c r="E369" t="inlineStr">
        <is>
          <t>Thailand</t>
        </is>
      </c>
      <c r="F369" t="inlineStr">
        <is>
          <t>Nakhon Pathom</t>
        </is>
      </c>
      <c r="G369" t="inlineStr">
        <is>
          <t>Asia</t>
        </is>
      </c>
      <c r="H369" t="inlineStr">
        <is>
          <t>https://www.topuniversities.com/sites/default/files/mahidol-university_381_medium.jpg</t>
        </is>
      </c>
      <c r="I369" t="inlineStr">
        <is>
          <t>/universities/mahidol-university</t>
        </is>
      </c>
      <c r="J369" t="inlineStr">
        <is>
          <t>3995825</t>
        </is>
      </c>
      <c r="K369" t="inlineStr">
        <is>
          <t>294879</t>
        </is>
      </c>
      <c r="L369" t="inlineStr">
        <is>
          <t>381</t>
        </is>
      </c>
      <c r="M369" t="n">
        <v>0</v>
      </c>
      <c r="N369">
        <f>368</f>
        <v/>
      </c>
      <c r="O369" t="inlineStr"/>
      <c r="P369" t="b">
        <v>0</v>
      </c>
      <c r="Q369" t="b">
        <v>0</v>
      </c>
      <c r="R369" t="n">
        <v>0</v>
      </c>
      <c r="S369" t="inlineStr">
        <is>
          <t>192</t>
        </is>
      </c>
      <c r="T369" t="n">
        <v>44.1</v>
      </c>
      <c r="U369" t="inlineStr">
        <is>
          <t>701+</t>
        </is>
      </c>
      <c r="V369" t="n">
        <v>4.7</v>
      </c>
      <c r="W369" t="inlineStr">
        <is>
          <t>126</t>
        </is>
      </c>
      <c r="X369" t="n">
        <v>81.09999999999999</v>
      </c>
      <c r="Y369" t="inlineStr">
        <is>
          <t>424</t>
        </is>
      </c>
      <c r="Z369" t="n">
        <v>21.8</v>
      </c>
      <c r="AA369" t="inlineStr">
        <is>
          <t>701+</t>
        </is>
      </c>
      <c r="AB369" t="n">
        <v>9.800000000000001</v>
      </c>
      <c r="AC369" t="inlineStr">
        <is>
          <t>701+</t>
        </is>
      </c>
      <c r="AD369" t="n">
        <v>4.2</v>
      </c>
      <c r="AE369" t="inlineStr">
        <is>
          <t>659</t>
        </is>
      </c>
      <c r="AF369" t="n">
        <v>57.2</v>
      </c>
      <c r="AG369" t="inlineStr">
        <is>
          <t>701+</t>
        </is>
      </c>
      <c r="AH369" t="n">
        <v>4.9</v>
      </c>
      <c r="AI369">
        <f>276</f>
        <v/>
      </c>
      <c r="AJ369" t="n">
        <v>57.7</v>
      </c>
      <c r="AK369" t="inlineStr"/>
      <c r="AL369" t="inlineStr"/>
      <c r="AM369" t="inlineStr"/>
      <c r="AN369" t="inlineStr"/>
      <c r="AO369" t="inlineStr"/>
      <c r="AP369" t="inlineStr">
        <is>
          <t>{"Research &amp; Discovery": [{"indicator_id": "76", "indicator_name": "Academic Reputation", "rank": "192", "score": "44.1"}, {"indicator_id": "73", "indicator_name": "Citations per Faculty", "rank": "701+", "score": "4.7"}], "Learning Experience": [{"indicator_id": "36", "indicator_name": "Faculty Student Ratio", "rank": "126", "score": "81.1"}], "Employability": [{"indicator_id": "77", "indicator_name": "Employer Reputation", "rank": "424", "score": "21.8"}, {"indicator_id": "3819456", "indicator_name": "Employment Outcomes", "rank": "701+", "score": "9.8"}], "Global Engagement": [{"indicator_id": "14", "indicator_name": "International Student Ratio", "rank": "701+", "score": "4.2"}, {"indicator_id": "15", "indicator_name": "International Research Network", "rank": "659", "score": "57.2"}, {"indicator_id": "18", "indicator_name": "International Faculty Ratio", "rank": "701+", "score": "4.9"}], "Sustainability": [{"indicator_id": "3897497", "indicator_name": "Sustainability Score", "rank": "=276", "score": "57.7"}]}</t>
        </is>
      </c>
      <c r="AQ3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70">
      <c r="A370" t="n">
        <v>369</v>
      </c>
      <c r="B370" t="n">
        <v>31.4</v>
      </c>
      <c r="C370" t="inlineStr">
        <is>
          <t>University of Jordan</t>
        </is>
      </c>
      <c r="D370" t="inlineStr">
        <is>
          <t>Amman, Jordan</t>
        </is>
      </c>
      <c r="E370" t="inlineStr">
        <is>
          <t>Jordan</t>
        </is>
      </c>
      <c r="F370" t="inlineStr">
        <is>
          <t>Amman</t>
        </is>
      </c>
      <c r="G370" t="inlineStr">
        <is>
          <t>Asia</t>
        </is>
      </c>
      <c r="H370" t="inlineStr">
        <is>
          <t>https://www.topuniversities.com/sites/default/files/250728110941am245519200-90x90.jpg</t>
        </is>
      </c>
      <c r="I370" t="inlineStr">
        <is>
          <t>/universities/university-jordan</t>
        </is>
      </c>
      <c r="J370" t="inlineStr">
        <is>
          <t>3995901</t>
        </is>
      </c>
      <c r="K370" t="inlineStr">
        <is>
          <t>295192</t>
        </is>
      </c>
      <c r="L370" t="inlineStr">
        <is>
          <t>2231</t>
        </is>
      </c>
      <c r="M370" t="n">
        <v>1</v>
      </c>
      <c r="N370">
        <f>368</f>
        <v/>
      </c>
      <c r="O370" t="inlineStr">
        <is>
          <t>5</t>
        </is>
      </c>
      <c r="P370" t="b">
        <v>0</v>
      </c>
      <c r="Q370" t="b">
        <v>0</v>
      </c>
      <c r="R370" t="n">
        <v>0</v>
      </c>
      <c r="S370" t="inlineStr">
        <is>
          <t>268</t>
        </is>
      </c>
      <c r="T370" t="n">
        <v>32.9</v>
      </c>
      <c r="U370" t="inlineStr">
        <is>
          <t>701+</t>
        </is>
      </c>
      <c r="V370" t="n">
        <v>3.5</v>
      </c>
      <c r="W370" t="inlineStr">
        <is>
          <t>685</t>
        </is>
      </c>
      <c r="X370" t="n">
        <v>19.5</v>
      </c>
      <c r="Y370" t="inlineStr">
        <is>
          <t>197</t>
        </is>
      </c>
      <c r="Z370" t="n">
        <v>46.7</v>
      </c>
      <c r="AA370" t="inlineStr">
        <is>
          <t>110</t>
        </is>
      </c>
      <c r="AB370" t="n">
        <v>82.09999999999999</v>
      </c>
      <c r="AC370" t="inlineStr">
        <is>
          <t>331</t>
        </is>
      </c>
      <c r="AD370" t="n">
        <v>43.5</v>
      </c>
      <c r="AE370" t="inlineStr">
        <is>
          <t>521</t>
        </is>
      </c>
      <c r="AF370" t="n">
        <v>67</v>
      </c>
      <c r="AG370" t="inlineStr">
        <is>
          <t>585</t>
        </is>
      </c>
      <c r="AH370" t="n">
        <v>21.2</v>
      </c>
      <c r="AI370">
        <f>371</f>
        <v/>
      </c>
      <c r="AJ370" t="n">
        <v>39.5</v>
      </c>
      <c r="AK370" t="inlineStr"/>
      <c r="AL370" t="inlineStr"/>
      <c r="AM370" t="inlineStr"/>
      <c r="AN370" t="inlineStr"/>
      <c r="AO370" t="inlineStr"/>
      <c r="AP370" t="inlineStr">
        <is>
          <t>{"Research &amp; Discovery": [{"indicator_id": "76", "indicator_name": "Academic Reputation", "rank": "268", "score": "32.9"}, {"indicator_id": "73", "indicator_name": "Citations per Faculty", "rank": "701+", "score": "3.5"}], "Learning Experience": [{"indicator_id": "36", "indicator_name": "Faculty Student Ratio", "rank": "685", "score": "19.5"}], "Employability": [{"indicator_id": "77", "indicator_name": "Employer Reputation", "rank": "197", "score": "46.7"}, {"indicator_id": "3819456", "indicator_name": "Employment Outcomes", "rank": "110", "score": "82.1"}], "Global Engagement": [{"indicator_id": "14", "indicator_name": "International Student Ratio", "rank": "331", "score": "43.5"}, {"indicator_id": "15", "indicator_name": "International Research Network", "rank": "521", "score": "67"}, {"indicator_id": "18", "indicator_name": "International Faculty Ratio", "rank": "585", "score": "21.2"}], "Sustainability": [{"indicator_id": "3897497", "indicator_name": "Sustainability Score", "rank": "=371", "score": "39.5"}]}</t>
        </is>
      </c>
      <c r="AQ3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71">
      <c r="A371" t="n">
        <v>370</v>
      </c>
      <c r="B371" t="n">
        <v>31.4</v>
      </c>
      <c r="C371" t="inlineStr">
        <is>
          <t>University of Tehran</t>
        </is>
      </c>
      <c r="D371" t="inlineStr">
        <is>
          <t>Tehran, Iran</t>
        </is>
      </c>
      <c r="E371" t="inlineStr">
        <is>
          <t>Iran</t>
        </is>
      </c>
      <c r="F371" t="inlineStr">
        <is>
          <t>Tehran</t>
        </is>
      </c>
      <c r="G371" t="inlineStr">
        <is>
          <t>Asia</t>
        </is>
      </c>
      <c r="H371" t="inlineStr">
        <is>
          <t>https://www.topuniversities.com/sites/default/files/university-of-tehran_699_medium.jpg</t>
        </is>
      </c>
      <c r="I371" t="inlineStr">
        <is>
          <t>/universities/university-tehran</t>
        </is>
      </c>
      <c r="J371" t="inlineStr">
        <is>
          <t>3996062</t>
        </is>
      </c>
      <c r="K371" t="inlineStr">
        <is>
          <t>297117</t>
        </is>
      </c>
      <c r="L371" t="inlineStr">
        <is>
          <t>699</t>
        </is>
      </c>
      <c r="M371" t="n">
        <v>0</v>
      </c>
      <c r="N371">
        <f>368</f>
        <v/>
      </c>
      <c r="O371" t="inlineStr"/>
      <c r="P371" t="b">
        <v>0</v>
      </c>
      <c r="Q371" t="b">
        <v>0</v>
      </c>
      <c r="R371" t="n">
        <v>0</v>
      </c>
      <c r="S371" t="inlineStr">
        <is>
          <t>429</t>
        </is>
      </c>
      <c r="T371" t="n">
        <v>20.6</v>
      </c>
      <c r="U371" t="inlineStr">
        <is>
          <t>115</t>
        </is>
      </c>
      <c r="V371" t="n">
        <v>79.09999999999999</v>
      </c>
      <c r="W371" t="inlineStr">
        <is>
          <t>701+</t>
        </is>
      </c>
      <c r="X371" t="n">
        <v>3</v>
      </c>
      <c r="Y371" t="inlineStr">
        <is>
          <t>357</t>
        </is>
      </c>
      <c r="Z371" t="n">
        <v>26.8</v>
      </c>
      <c r="AA371" t="inlineStr">
        <is>
          <t>494</t>
        </is>
      </c>
      <c r="AB371" t="n">
        <v>23.1</v>
      </c>
      <c r="AC371" t="inlineStr">
        <is>
          <t>701+</t>
        </is>
      </c>
      <c r="AD371" t="n">
        <v>2</v>
      </c>
      <c r="AE371" t="inlineStr">
        <is>
          <t>231</t>
        </is>
      </c>
      <c r="AF371" t="n">
        <v>86.2</v>
      </c>
      <c r="AG371" t="inlineStr">
        <is>
          <t>701+</t>
        </is>
      </c>
      <c r="AH371" t="n">
        <v>2</v>
      </c>
      <c r="AI371" t="inlineStr">
        <is>
          <t>701+</t>
        </is>
      </c>
      <c r="AJ371" t="n">
        <v>4.7</v>
      </c>
      <c r="AK371" t="inlineStr"/>
      <c r="AL371" t="inlineStr"/>
      <c r="AM371" t="inlineStr"/>
      <c r="AN371" t="inlineStr"/>
      <c r="AO371" t="inlineStr"/>
      <c r="AP371" t="inlineStr">
        <is>
          <t>{"Research &amp; Discovery": [{"indicator_id": "76", "indicator_name": "Academic Reputation", "rank": "429", "score": "20.6"}, {"indicator_id": "73", "indicator_name": "Citations per Faculty", "rank": "115", "score": "79.1"}], "Learning Experience": [{"indicator_id": "36", "indicator_name": "Faculty Student Ratio", "rank": "701+", "score": "3"}], "Employability": [{"indicator_id": "77", "indicator_name": "Employer Reputation", "rank": "357", "score": "26.8"}, {"indicator_id": "3819456", "indicator_name": "Employment Outcomes", "rank": "494", "score": "23.1"}], "Global Engagement": [{"indicator_id": "14", "indicator_name": "International Student Ratio", "rank": "701+", "score": "2"}, {"indicator_id": "15", "indicator_name": "International Research Network", "rank": "231", "score": "86.2"}, {"indicator_id": "18", "indicator_name": "International Faculty Ratio", "rank": "701+", "score": "2"}], "Sustainability": [{"indicator_id": "3897497", "indicator_name": "Sustainability Score", "rank": "701+", "score": "4.7"}]}</t>
        </is>
      </c>
      <c r="AQ3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72">
      <c r="A372" t="n">
        <v>371</v>
      </c>
      <c r="B372" t="n">
        <v>31.3</v>
      </c>
      <c r="C372" t="inlineStr">
        <is>
          <t>George Washington University</t>
        </is>
      </c>
      <c r="D372" t="inlineStr">
        <is>
          <t>Washington D.C., United States</t>
        </is>
      </c>
      <c r="E372" t="inlineStr">
        <is>
          <t>United States</t>
        </is>
      </c>
      <c r="F372" t="inlineStr">
        <is>
          <t>Washington D.C.</t>
        </is>
      </c>
      <c r="G372" t="inlineStr">
        <is>
          <t>North America</t>
        </is>
      </c>
      <c r="H372" t="inlineStr">
        <is>
          <t>https://www.topuniversities.com/sites/default/files/george-washington-university_223_medium.jpg</t>
        </is>
      </c>
      <c r="I372" t="inlineStr">
        <is>
          <t>/universities/george-washington-university</t>
        </is>
      </c>
      <c r="J372" t="inlineStr">
        <is>
          <t>3995984</t>
        </is>
      </c>
      <c r="K372" t="inlineStr">
        <is>
          <t>294358</t>
        </is>
      </c>
      <c r="L372" t="inlineStr">
        <is>
          <t>223</t>
        </is>
      </c>
      <c r="M372" t="n">
        <v>0</v>
      </c>
      <c r="N372">
        <f>371</f>
        <v/>
      </c>
      <c r="O372" t="inlineStr"/>
      <c r="P372" t="b">
        <v>0</v>
      </c>
      <c r="Q372" t="b">
        <v>0</v>
      </c>
      <c r="R372" t="n">
        <v>0</v>
      </c>
      <c r="S372" t="inlineStr">
        <is>
          <t>351</t>
        </is>
      </c>
      <c r="T372" t="n">
        <v>25.2</v>
      </c>
      <c r="U372" t="inlineStr">
        <is>
          <t>471</t>
        </is>
      </c>
      <c r="V372" t="n">
        <v>27.5</v>
      </c>
      <c r="W372" t="inlineStr">
        <is>
          <t>555</t>
        </is>
      </c>
      <c r="X372" t="n">
        <v>27.3</v>
      </c>
      <c r="Y372" t="inlineStr">
        <is>
          <t>331</t>
        </is>
      </c>
      <c r="Z372" t="n">
        <v>28.8</v>
      </c>
      <c r="AA372" t="inlineStr">
        <is>
          <t>142</t>
        </is>
      </c>
      <c r="AB372" t="n">
        <v>74.5</v>
      </c>
      <c r="AC372" t="inlineStr">
        <is>
          <t>394</t>
        </is>
      </c>
      <c r="AD372" t="n">
        <v>34.4</v>
      </c>
      <c r="AE372" t="inlineStr">
        <is>
          <t>333</t>
        </is>
      </c>
      <c r="AF372" t="n">
        <v>79.5</v>
      </c>
      <c r="AG372" t="inlineStr">
        <is>
          <t>542</t>
        </is>
      </c>
      <c r="AH372" t="n">
        <v>24.6</v>
      </c>
      <c r="AI372">
        <f>468</f>
        <v/>
      </c>
      <c r="AJ372" t="n">
        <v>27.3</v>
      </c>
      <c r="AK372" t="inlineStr"/>
      <c r="AL372" t="inlineStr"/>
      <c r="AM372" t="inlineStr"/>
      <c r="AN372" t="inlineStr"/>
      <c r="AO372" t="inlineStr"/>
      <c r="AP372" t="inlineStr">
        <is>
          <t>{"Research &amp; Discovery": [{"indicator_id": "76", "indicator_name": "Academic Reputation", "rank": "351", "score": "25.2"}, {"indicator_id": "73", "indicator_name": "Citations per Faculty", "rank": "471", "score": "27.5"}], "Learning Experience": [{"indicator_id": "36", "indicator_name": "Faculty Student Ratio", "rank": "555", "score": "27.3"}], "Employability": [{"indicator_id": "77", "indicator_name": "Employer Reputation", "rank": "331", "score": "28.8"}, {"indicator_id": "3819456", "indicator_name": "Employment Outcomes", "rank": "142", "score": "74.5"}], "Global Engagement": [{"indicator_id": "14", "indicator_name": "International Student Ratio", "rank": "394", "score": "34.4"}, {"indicator_id": "15", "indicator_name": "International Research Network", "rank": "333", "score": "79.5"}, {"indicator_id": "18", "indicator_name": "International Faculty Ratio", "rank": "542", "score": "24.6"}], "Sustainability": [{"indicator_id": "3897497", "indicator_name": "Sustainability Score", "rank": "=468", "score": "27.3"}]}</t>
        </is>
      </c>
      <c r="AQ3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73">
      <c r="A373" t="n">
        <v>372</v>
      </c>
      <c r="B373" t="n">
        <v>31.3</v>
      </c>
      <c r="C373" t="inlineStr">
        <is>
          <t>Lincoln University</t>
        </is>
      </c>
      <c r="D373" t="inlineStr">
        <is>
          <t>Lincoln, New Zealand</t>
        </is>
      </c>
      <c r="E373" t="inlineStr">
        <is>
          <t>New Zealand</t>
        </is>
      </c>
      <c r="F373" t="inlineStr">
        <is>
          <t>Lincoln</t>
        </is>
      </c>
      <c r="G373" t="inlineStr">
        <is>
          <t>Oceania</t>
        </is>
      </c>
      <c r="H373" t="inlineStr">
        <is>
          <t>https://www.topuniversities.com/sites/default/files/lincoln-university-_592560cf2aeae70239af4ef3_medium.jpg</t>
        </is>
      </c>
      <c r="I373" t="inlineStr">
        <is>
          <t>/universities/lincoln-university</t>
        </is>
      </c>
      <c r="J373" t="inlineStr">
        <is>
          <t>3996492</t>
        </is>
      </c>
      <c r="K373" t="inlineStr">
        <is>
          <t>297139</t>
        </is>
      </c>
      <c r="L373" t="inlineStr">
        <is>
          <t>1136</t>
        </is>
      </c>
      <c r="M373" t="n">
        <v>0</v>
      </c>
      <c r="N373">
        <f>371</f>
        <v/>
      </c>
      <c r="O373" t="inlineStr">
        <is>
          <t>5</t>
        </is>
      </c>
      <c r="P373" t="b">
        <v>0</v>
      </c>
      <c r="Q373" t="b">
        <v>0</v>
      </c>
      <c r="R373" t="n">
        <v>0</v>
      </c>
      <c r="S373" t="inlineStr">
        <is>
          <t>601+</t>
        </is>
      </c>
      <c r="T373" t="n">
        <v>8.199999999999999</v>
      </c>
      <c r="U373" t="inlineStr">
        <is>
          <t>249</t>
        </is>
      </c>
      <c r="V373" t="n">
        <v>52.1</v>
      </c>
      <c r="W373" t="inlineStr">
        <is>
          <t>496</t>
        </is>
      </c>
      <c r="X373" t="n">
        <v>31.8</v>
      </c>
      <c r="Y373" t="inlineStr">
        <is>
          <t>601+</t>
        </is>
      </c>
      <c r="Z373" t="n">
        <v>5</v>
      </c>
      <c r="AA373" t="inlineStr">
        <is>
          <t>320</t>
        </is>
      </c>
      <c r="AB373" t="n">
        <v>40</v>
      </c>
      <c r="AC373" t="inlineStr">
        <is>
          <t>88</t>
        </is>
      </c>
      <c r="AD373" t="n">
        <v>96.3</v>
      </c>
      <c r="AE373" t="inlineStr">
        <is>
          <t>701+</t>
        </is>
      </c>
      <c r="AF373" t="n">
        <v>20.2</v>
      </c>
      <c r="AG373" t="inlineStr">
        <is>
          <t>61</t>
        </is>
      </c>
      <c r="AH373" t="n">
        <v>100</v>
      </c>
      <c r="AI373">
        <f>324</f>
        <v/>
      </c>
      <c r="AJ373" t="n">
        <v>48.9</v>
      </c>
      <c r="AK373" t="inlineStr"/>
      <c r="AL373" t="inlineStr"/>
      <c r="AM373" t="inlineStr"/>
      <c r="AN373" t="inlineStr"/>
      <c r="AO373" t="inlineStr"/>
      <c r="AP373" t="inlineStr">
        <is>
          <t>{"Research &amp; Discovery": [{"indicator_id": "76", "indicator_name": "Academic Reputation", "rank": "601+", "score": "8.2"}, {"indicator_id": "73", "indicator_name": "Citations per Faculty", "rank": "249", "score": "52.1"}], "Learning Experience": [{"indicator_id": "36", "indicator_name": "Faculty Student Ratio", "rank": "496", "score": "31.8"}], "Employability": [{"indicator_id": "77", "indicator_name": "Employer Reputation", "rank": "601+", "score": "5"}, {"indicator_id": "3819456", "indicator_name": "Employment Outcomes", "rank": "320", "score": "40"}], "Global Engagement": [{"indicator_id": "14", "indicator_name": "International Student Ratio", "rank": "88", "score": "96.3"}, {"indicator_id": "15", "indicator_name": "International Research Network", "rank": "701+", "score": "20.2"}, {"indicator_id": "18", "indicator_name": "International Faculty Ratio", "rank": "61", "score": "100"}], "Sustainability": [{"indicator_id": "3897497", "indicator_name": "Sustainability Score", "rank": "=324", "score": "48.9"}]}</t>
        </is>
      </c>
      <c r="AQ3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74">
      <c r="A374" t="n">
        <v>373</v>
      </c>
      <c r="B374" t="n">
        <v>31.3</v>
      </c>
      <c r="C374" t="inlineStr">
        <is>
          <t>Universitat Politècnica de Catalunya · BarcelonaTech (UPC)</t>
        </is>
      </c>
      <c r="D374" t="inlineStr">
        <is>
          <t>Barcelona, Spain</t>
        </is>
      </c>
      <c r="E374" t="inlineStr">
        <is>
          <t>Spain</t>
        </is>
      </c>
      <c r="F374" t="inlineStr">
        <is>
          <t>Barcelona</t>
        </is>
      </c>
      <c r="G374" t="inlineStr">
        <is>
          <t>Europe</t>
        </is>
      </c>
      <c r="H374" t="inlineStr">
        <is>
          <t>https://www.topuniversities.com/sites/default/files/universitat-politcnica-de-catalunya_103_medium.jpg</t>
        </is>
      </c>
      <c r="I374" t="inlineStr">
        <is>
          <t>/universities/universitat-politecnica-de-catalunya-barcelonatech-upc</t>
        </is>
      </c>
      <c r="J374" t="inlineStr">
        <is>
          <t>3995910</t>
        </is>
      </c>
      <c r="K374" t="inlineStr">
        <is>
          <t>294553</t>
        </is>
      </c>
      <c r="L374" t="inlineStr">
        <is>
          <t>103</t>
        </is>
      </c>
      <c r="M374" t="n">
        <v>0</v>
      </c>
      <c r="N374">
        <f>371</f>
        <v/>
      </c>
      <c r="O374" t="inlineStr"/>
      <c r="P374" t="b">
        <v>0</v>
      </c>
      <c r="Q374" t="b">
        <v>0</v>
      </c>
      <c r="R374" t="n">
        <v>0</v>
      </c>
      <c r="S374" t="inlineStr">
        <is>
          <t>277</t>
        </is>
      </c>
      <c r="T374" t="n">
        <v>31.8</v>
      </c>
      <c r="U374" t="inlineStr">
        <is>
          <t>609</t>
        </is>
      </c>
      <c r="V374" t="n">
        <v>16.7</v>
      </c>
      <c r="W374" t="inlineStr">
        <is>
          <t>404</t>
        </is>
      </c>
      <c r="X374" t="n">
        <v>38.9</v>
      </c>
      <c r="Y374" t="inlineStr">
        <is>
          <t>347</t>
        </is>
      </c>
      <c r="Z374" t="n">
        <v>27.7</v>
      </c>
      <c r="AA374" t="inlineStr">
        <is>
          <t>450</t>
        </is>
      </c>
      <c r="AB374" t="n">
        <v>26.3</v>
      </c>
      <c r="AC374" t="inlineStr">
        <is>
          <t>544</t>
        </is>
      </c>
      <c r="AD374" t="n">
        <v>19.8</v>
      </c>
      <c r="AE374" t="inlineStr">
        <is>
          <t>242</t>
        </is>
      </c>
      <c r="AF374" t="n">
        <v>85.3</v>
      </c>
      <c r="AG374" t="inlineStr">
        <is>
          <t>701+</t>
        </is>
      </c>
      <c r="AH374" t="n">
        <v>10.1</v>
      </c>
      <c r="AI374">
        <f>143</f>
        <v/>
      </c>
      <c r="AJ374" t="n">
        <v>82.5</v>
      </c>
      <c r="AK374" t="inlineStr"/>
      <c r="AL374" t="inlineStr"/>
      <c r="AM374" t="inlineStr"/>
      <c r="AN374" t="inlineStr"/>
      <c r="AO374" t="inlineStr"/>
      <c r="AP374" t="inlineStr">
        <is>
          <t>{"Research &amp; Discovery": [{"indicator_id": "76", "indicator_name": "Academic Reputation", "rank": "277", "score": "31.8"}, {"indicator_id": "73", "indicator_name": "Citations per Faculty", "rank": "609", "score": "16.7"}], "Learning Experience": [{"indicator_id": "36", "indicator_name": "Faculty Student Ratio", "rank": "404", "score": "38.9"}], "Employability": [{"indicator_id": "77", "indicator_name": "Employer Reputation", "rank": "347", "score": "27.7"}, {"indicator_id": "3819456", "indicator_name": "Employment Outcomes", "rank": "450", "score": "26.3"}], "Global Engagement": [{"indicator_id": "14", "indicator_name": "International Student Ratio", "rank": "544", "score": "19.8"}, {"indicator_id": "15", "indicator_name": "International Research Network", "rank": "242", "score": "85.3"}, {"indicator_id": "18", "indicator_name": "International Faculty Ratio", "rank": "701+", "score": "10.1"}], "Sustainability": [{"indicator_id": "3897497", "indicator_name": "Sustainability Score", "rank": "=143", "score": "82.5"}]}</t>
        </is>
      </c>
      <c r="AQ3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75">
      <c r="A375" t="n">
        <v>374</v>
      </c>
      <c r="B375" t="n">
        <v>31.3</v>
      </c>
      <c r="C375" t="inlineStr">
        <is>
          <t>University of Turin</t>
        </is>
      </c>
      <c r="D375" t="inlineStr">
        <is>
          <t>Turin, Italy</t>
        </is>
      </c>
      <c r="E375" t="inlineStr">
        <is>
          <t>Italy</t>
        </is>
      </c>
      <c r="F375" t="inlineStr">
        <is>
          <t>Turin</t>
        </is>
      </c>
      <c r="G375" t="inlineStr">
        <is>
          <t>Europe</t>
        </is>
      </c>
      <c r="H375" t="inlineStr">
        <is>
          <t>https://www.topuniversities.com/sites/default/files/university-of-turin_632_medium.jpg</t>
        </is>
      </c>
      <c r="I375" t="inlineStr">
        <is>
          <t>/universities/university-turin</t>
        </is>
      </c>
      <c r="J375" t="inlineStr">
        <is>
          <t>3995838</t>
        </is>
      </c>
      <c r="K375" t="inlineStr">
        <is>
          <t>297229</t>
        </is>
      </c>
      <c r="L375" t="inlineStr">
        <is>
          <t>632</t>
        </is>
      </c>
      <c r="M375" t="n">
        <v>0</v>
      </c>
      <c r="N375">
        <f>371</f>
        <v/>
      </c>
      <c r="O375" t="inlineStr"/>
      <c r="P375" t="b">
        <v>0</v>
      </c>
      <c r="Q375" t="b">
        <v>0</v>
      </c>
      <c r="R375" t="n">
        <v>0</v>
      </c>
      <c r="S375" t="inlineStr">
        <is>
          <t>205</t>
        </is>
      </c>
      <c r="T375" t="n">
        <v>41.5</v>
      </c>
      <c r="U375" t="inlineStr">
        <is>
          <t>398</t>
        </is>
      </c>
      <c r="V375" t="n">
        <v>33.3</v>
      </c>
      <c r="W375" t="inlineStr">
        <is>
          <t>701+</t>
        </is>
      </c>
      <c r="X375" t="n">
        <v>3.2</v>
      </c>
      <c r="Y375" t="inlineStr">
        <is>
          <t>601+</t>
        </is>
      </c>
      <c r="Z375" t="n">
        <v>7.2</v>
      </c>
      <c r="AA375" t="inlineStr">
        <is>
          <t>245</t>
        </is>
      </c>
      <c r="AB375" t="n">
        <v>51.7</v>
      </c>
      <c r="AC375" t="inlineStr">
        <is>
          <t>701+</t>
        </is>
      </c>
      <c r="AD375" t="n">
        <v>5.3</v>
      </c>
      <c r="AE375" t="inlineStr">
        <is>
          <t>204</t>
        </is>
      </c>
      <c r="AF375" t="n">
        <v>87.5</v>
      </c>
      <c r="AG375" t="inlineStr">
        <is>
          <t>701+</t>
        </is>
      </c>
      <c r="AH375" t="n">
        <v>4.1</v>
      </c>
      <c r="AI375">
        <f>132</f>
        <v/>
      </c>
      <c r="AJ375" t="n">
        <v>83.59999999999999</v>
      </c>
      <c r="AK375" t="inlineStr"/>
      <c r="AL375" t="inlineStr"/>
      <c r="AM375" t="inlineStr"/>
      <c r="AN375" t="inlineStr"/>
      <c r="AO375" t="inlineStr"/>
      <c r="AP375" t="inlineStr">
        <is>
          <t>{"Research &amp; Discovery": [{"indicator_id": "76", "indicator_name": "Academic Reputation", "rank": "205", "score": "41.5"}, {"indicator_id": "73", "indicator_name": "Citations per Faculty", "rank": "398", "score": "33.3"}], "Learning Experience": [{"indicator_id": "36", "indicator_name": "Faculty Student Ratio", "rank": "701+", "score": "3.2"}], "Employability": [{"indicator_id": "77", "indicator_name": "Employer Reputation", "rank": "601+", "score": "7.2"}, {"indicator_id": "3819456", "indicator_name": "Employment Outcomes", "rank": "245", "score": "51.7"}], "Global Engagement": [{"indicator_id": "14", "indicator_name": "International Student Ratio", "rank": "701+", "score": "5.3"}, {"indicator_id": "15", "indicator_name": "International Research Network", "rank": "204", "score": "87.5"}, {"indicator_id": "18", "indicator_name": "International Faculty Ratio", "rank": "701+", "score": "4.1"}], "Sustainability": [{"indicator_id": "3897497", "indicator_name": "Sustainability Score", "rank": "=132", "score": "83.6"}]}</t>
        </is>
      </c>
      <c r="AQ3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76">
      <c r="A376" t="n">
        <v>375</v>
      </c>
      <c r="B376" t="n">
        <v>31.2</v>
      </c>
      <c r="C376" t="inlineStr">
        <is>
          <t>University of Florence</t>
        </is>
      </c>
      <c r="D376" t="inlineStr">
        <is>
          <t>Florence, Italy</t>
        </is>
      </c>
      <c r="E376" t="inlineStr">
        <is>
          <t>Italy</t>
        </is>
      </c>
      <c r="F376" t="inlineStr">
        <is>
          <t>Florence</t>
        </is>
      </c>
      <c r="G376" t="inlineStr">
        <is>
          <t>Europe</t>
        </is>
      </c>
      <c r="H376" t="inlineStr">
        <is>
          <t>https://www.topuniversities.com/sites/default/files/university-of-florence_208_medium.jpg</t>
        </is>
      </c>
      <c r="I376" t="inlineStr">
        <is>
          <t>/universities/university-florence</t>
        </is>
      </c>
      <c r="J376" t="inlineStr">
        <is>
          <t>3995888</t>
        </is>
      </c>
      <c r="K376" t="inlineStr">
        <is>
          <t>294412</t>
        </is>
      </c>
      <c r="L376" t="inlineStr">
        <is>
          <t>208</t>
        </is>
      </c>
      <c r="M376" t="n">
        <v>0</v>
      </c>
      <c r="N376">
        <f>375</f>
        <v/>
      </c>
      <c r="O376" t="inlineStr"/>
      <c r="P376" t="b">
        <v>0</v>
      </c>
      <c r="Q376" t="b">
        <v>0</v>
      </c>
      <c r="R376" t="n">
        <v>0</v>
      </c>
      <c r="S376" t="inlineStr">
        <is>
          <t>255</t>
        </is>
      </c>
      <c r="T376" t="n">
        <v>34.6</v>
      </c>
      <c r="U376" t="inlineStr">
        <is>
          <t>295</t>
        </is>
      </c>
      <c r="V376" t="n">
        <v>46.6</v>
      </c>
      <c r="W376" t="inlineStr">
        <is>
          <t>701+</t>
        </is>
      </c>
      <c r="X376" t="n">
        <v>4.4</v>
      </c>
      <c r="Y376" t="inlineStr">
        <is>
          <t>601+</t>
        </is>
      </c>
      <c r="Z376" t="n">
        <v>8.4</v>
      </c>
      <c r="AA376" t="inlineStr">
        <is>
          <t>415</t>
        </is>
      </c>
      <c r="AB376" t="n">
        <v>30.3</v>
      </c>
      <c r="AC376" t="inlineStr">
        <is>
          <t>671</t>
        </is>
      </c>
      <c r="AD376" t="n">
        <v>12.3</v>
      </c>
      <c r="AE376" t="inlineStr">
        <is>
          <t>189</t>
        </is>
      </c>
      <c r="AF376" t="n">
        <v>88.5</v>
      </c>
      <c r="AG376" t="inlineStr">
        <is>
          <t>701+</t>
        </is>
      </c>
      <c r="AH376" t="n">
        <v>7.3</v>
      </c>
      <c r="AI376">
        <f>193</f>
        <v/>
      </c>
      <c r="AJ376" t="n">
        <v>74.5</v>
      </c>
      <c r="AK376" t="inlineStr"/>
      <c r="AL376" t="inlineStr"/>
      <c r="AM376" t="inlineStr"/>
      <c r="AN376" t="inlineStr"/>
      <c r="AO376" t="inlineStr"/>
      <c r="AP376" t="inlineStr">
        <is>
          <t>{"Research &amp; Discovery": [{"indicator_id": "76", "indicator_name": "Academic Reputation", "rank": "255", "score": "34.6"}, {"indicator_id": "73", "indicator_name": "Citations per Faculty", "rank": "295", "score": "46.6"}], "Learning Experience": [{"indicator_id": "36", "indicator_name": "Faculty Student Ratio", "rank": "701+", "score": "4.4"}], "Employability": [{"indicator_id": "77", "indicator_name": "Employer Reputation", "rank": "601+", "score": "8.4"}, {"indicator_id": "3819456", "indicator_name": "Employment Outcomes", "rank": "415", "score": "30.3"}], "Global Engagement": [{"indicator_id": "14", "indicator_name": "International Student Ratio", "rank": "671", "score": "12.3"}, {"indicator_id": "15", "indicator_name": "International Research Network", "rank": "189", "score": "88.5"}, {"indicator_id": "18", "indicator_name": "International Faculty Ratio", "rank": "701+", "score": "7.3"}], "Sustainability": [{"indicator_id": "3897497", "indicator_name": "Sustainability Score", "rank": "=193", "score": "74.5"}]}</t>
        </is>
      </c>
      <c r="AQ3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77">
      <c r="A377" t="n">
        <v>376</v>
      </c>
      <c r="B377" t="n">
        <v>31.2</v>
      </c>
      <c r="C377" t="inlineStr">
        <is>
          <t>University of Turku</t>
        </is>
      </c>
      <c r="D377" t="inlineStr">
        <is>
          <t>Turku, Finland</t>
        </is>
      </c>
      <c r="E377" t="inlineStr">
        <is>
          <t>Finland</t>
        </is>
      </c>
      <c r="F377" t="inlineStr">
        <is>
          <t>Turku</t>
        </is>
      </c>
      <c r="G377" t="inlineStr">
        <is>
          <t>Europe</t>
        </is>
      </c>
      <c r="H377" t="inlineStr">
        <is>
          <t>https://www.topuniversities.com/sites/default/files/university-of-turku_592560cf2aeae70239af4cfe_medium.jpg</t>
        </is>
      </c>
      <c r="I377" t="inlineStr">
        <is>
          <t>/universities/university-turku</t>
        </is>
      </c>
      <c r="J377" t="inlineStr">
        <is>
          <t>3995950</t>
        </is>
      </c>
      <c r="K377" t="inlineStr">
        <is>
          <t>297227</t>
        </is>
      </c>
      <c r="L377" t="inlineStr">
        <is>
          <t>634</t>
        </is>
      </c>
      <c r="M377" t="n">
        <v>0</v>
      </c>
      <c r="N377">
        <f>375</f>
        <v/>
      </c>
      <c r="O377" t="inlineStr"/>
      <c r="P377" t="b">
        <v>0</v>
      </c>
      <c r="Q377" t="b">
        <v>0</v>
      </c>
      <c r="R377" t="n">
        <v>0</v>
      </c>
      <c r="S377" t="inlineStr">
        <is>
          <t>317</t>
        </is>
      </c>
      <c r="T377" t="n">
        <v>27.8</v>
      </c>
      <c r="U377" t="inlineStr">
        <is>
          <t>442</t>
        </is>
      </c>
      <c r="V377" t="n">
        <v>29.3</v>
      </c>
      <c r="W377" t="inlineStr">
        <is>
          <t>291</t>
        </is>
      </c>
      <c r="X377" t="n">
        <v>52.3</v>
      </c>
      <c r="Y377" t="inlineStr">
        <is>
          <t>601+</t>
        </is>
      </c>
      <c r="Z377" t="n">
        <v>12.1</v>
      </c>
      <c r="AA377" t="inlineStr">
        <is>
          <t>321</t>
        </is>
      </c>
      <c r="AB377" t="n">
        <v>39.9</v>
      </c>
      <c r="AC377" t="inlineStr">
        <is>
          <t>701+</t>
        </is>
      </c>
      <c r="AD377" t="n">
        <v>4.4</v>
      </c>
      <c r="AE377" t="inlineStr">
        <is>
          <t>229</t>
        </is>
      </c>
      <c r="AF377" t="n">
        <v>86.3</v>
      </c>
      <c r="AG377" t="inlineStr">
        <is>
          <t>477</t>
        </is>
      </c>
      <c r="AH377" t="n">
        <v>33.2</v>
      </c>
      <c r="AI377">
        <f>302</f>
        <v/>
      </c>
      <c r="AJ377" t="n">
        <v>52.5</v>
      </c>
      <c r="AK377" t="inlineStr"/>
      <c r="AL377" t="inlineStr"/>
      <c r="AM377" t="inlineStr"/>
      <c r="AN377" t="inlineStr"/>
      <c r="AO377" t="inlineStr"/>
      <c r="AP377" t="inlineStr">
        <is>
          <t>{"Research &amp; Discovery": [{"indicator_id": "76", "indicator_name": "Academic Reputation", "rank": "317", "score": "27.8"}, {"indicator_id": "73", "indicator_name": "Citations per Faculty", "rank": "442", "score": "29.3"}], "Learning Experience": [{"indicator_id": "36", "indicator_name": "Faculty Student Ratio", "rank": "291", "score": "52.3"}], "Employability": [{"indicator_id": "77", "indicator_name": "Employer Reputation", "rank": "601+", "score": "12.1"}, {"indicator_id": "3819456", "indicator_name": "Employment Outcomes", "rank": "321", "score": "39.9"}], "Global Engagement": [{"indicator_id": "14", "indicator_name": "International Student Ratio", "rank": "701+", "score": "4.4"}, {"indicator_id": "15", "indicator_name": "International Research Network", "rank": "229", "score": "86.3"}, {"indicator_id": "18", "indicator_name": "International Faculty Ratio", "rank": "477", "score": "33.2"}], "Sustainability": [{"indicator_id": "3897497", "indicator_name": "Sustainability Score", "rank": "=302", "score": "52.5"}]}</t>
        </is>
      </c>
      <c r="AQ3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78">
      <c r="A378" t="n">
        <v>377</v>
      </c>
      <c r="B378" t="n">
        <v>31.1</v>
      </c>
      <c r="C378" t="inlineStr">
        <is>
          <t>Nankai University</t>
        </is>
      </c>
      <c r="D378" t="inlineStr">
        <is>
          <t>Tianjin, China (Mainland)</t>
        </is>
      </c>
      <c r="E378" t="inlineStr">
        <is>
          <t>China (Mainland)</t>
        </is>
      </c>
      <c r="F378" t="inlineStr">
        <is>
          <t>Tianjin</t>
        </is>
      </c>
      <c r="G378" t="inlineStr">
        <is>
          <t>Asia</t>
        </is>
      </c>
      <c r="H378" t="inlineStr">
        <is>
          <t>https://www.topuniversities.com/sites/default/files/nankai-university_882_medium.jpg</t>
        </is>
      </c>
      <c r="I378" t="inlineStr">
        <is>
          <t>/universities/nankai-university</t>
        </is>
      </c>
      <c r="J378" t="inlineStr">
        <is>
          <t>3996125</t>
        </is>
      </c>
      <c r="K378" t="inlineStr">
        <is>
          <t>297009</t>
        </is>
      </c>
      <c r="L378" t="inlineStr">
        <is>
          <t>882</t>
        </is>
      </c>
      <c r="M378" t="n">
        <v>0</v>
      </c>
      <c r="N378">
        <f>377</f>
        <v/>
      </c>
      <c r="O378" t="inlineStr"/>
      <c r="P378" t="b">
        <v>0</v>
      </c>
      <c r="Q378" t="b">
        <v>0</v>
      </c>
      <c r="R378" t="n">
        <v>0</v>
      </c>
      <c r="S378" t="inlineStr">
        <is>
          <t>492</t>
        </is>
      </c>
      <c r="T378" t="n">
        <v>18.5</v>
      </c>
      <c r="U378" t="inlineStr">
        <is>
          <t>101</t>
        </is>
      </c>
      <c r="V378" t="n">
        <v>82.90000000000001</v>
      </c>
      <c r="W378" t="inlineStr">
        <is>
          <t>584</t>
        </is>
      </c>
      <c r="X378" t="n">
        <v>25.4</v>
      </c>
      <c r="Y378" t="inlineStr">
        <is>
          <t>601+</t>
        </is>
      </c>
      <c r="Z378" t="n">
        <v>9.800000000000001</v>
      </c>
      <c r="AA378" t="inlineStr">
        <is>
          <t>340</t>
        </is>
      </c>
      <c r="AB378" t="n">
        <v>37.9</v>
      </c>
      <c r="AC378" t="inlineStr">
        <is>
          <t>701+</t>
        </is>
      </c>
      <c r="AD378" t="n">
        <v>2.7</v>
      </c>
      <c r="AE378" t="inlineStr">
        <is>
          <t>701+</t>
        </is>
      </c>
      <c r="AF378" t="n">
        <v>51.1</v>
      </c>
      <c r="AG378" t="inlineStr">
        <is>
          <t>701+</t>
        </is>
      </c>
      <c r="AH378" t="n">
        <v>12.3</v>
      </c>
      <c r="AI378">
        <f>632</f>
        <v/>
      </c>
      <c r="AJ378" t="n">
        <v>11.5</v>
      </c>
      <c r="AK378" t="inlineStr"/>
      <c r="AL378" t="inlineStr"/>
      <c r="AM378" t="inlineStr"/>
      <c r="AN378" t="inlineStr"/>
      <c r="AO378" t="inlineStr"/>
      <c r="AP378" t="inlineStr">
        <is>
          <t>{"Research &amp; Discovery": [{"indicator_id": "76", "indicator_name": "Academic Reputation", "rank": "492", "score": "18.5"}, {"indicator_id": "73", "indicator_name": "Citations per Faculty", "rank": "101", "score": "82.9"}], "Learning Experience": [{"indicator_id": "36", "indicator_name": "Faculty Student Ratio", "rank": "584", "score": "25.4"}], "Employability": [{"indicator_id": "77", "indicator_name": "Employer Reputation", "rank": "601+", "score": "9.8"}, {"indicator_id": "3819456", "indicator_name": "Employment Outcomes", "rank": "340", "score": "37.9"}], "Global Engagement": [{"indicator_id": "14", "indicator_name": "International Student Ratio", "rank": "701+", "score": "2.7"}, {"indicator_id": "15", "indicator_name": "International Research Network", "rank": "701+", "score": "51.1"}, {"indicator_id": "18", "indicator_name": "International Faculty Ratio", "rank": "701+", "score": "12.3"}], "Sustainability": [{"indicator_id": "3897497", "indicator_name": "Sustainability Score", "rank": "=632", "score": "11.5"}]}</t>
        </is>
      </c>
      <c r="AQ3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79">
      <c r="A379" t="n">
        <v>378</v>
      </c>
      <c r="B379" t="n">
        <v>31.1</v>
      </c>
      <c r="C379" t="inlineStr">
        <is>
          <t>Pontificia Universidad Javeriana</t>
        </is>
      </c>
      <c r="D379" t="inlineStr">
        <is>
          <t>Bogotá, Colombia</t>
        </is>
      </c>
      <c r="E379" t="inlineStr">
        <is>
          <t>Colombia</t>
        </is>
      </c>
      <c r="F379" t="inlineStr">
        <is>
          <t>Bogotá</t>
        </is>
      </c>
      <c r="G379" t="inlineStr">
        <is>
          <t>Latin America</t>
        </is>
      </c>
      <c r="H379" t="inlineStr">
        <is>
          <t>https://www.topuniversities.com/sites/default/files/pontificia-universidad-javeriana_592560cf2aeae70239af514a_medium.jpg</t>
        </is>
      </c>
      <c r="I379" t="inlineStr">
        <is>
          <t>/universities/pontificia-universidad-javeriana</t>
        </is>
      </c>
      <c r="J379" t="inlineStr">
        <is>
          <t>3995817</t>
        </is>
      </c>
      <c r="K379" t="inlineStr">
        <is>
          <t>296872</t>
        </is>
      </c>
      <c r="L379" t="inlineStr">
        <is>
          <t>1735</t>
        </is>
      </c>
      <c r="M379" t="n">
        <v>0</v>
      </c>
      <c r="N379">
        <f>377</f>
        <v/>
      </c>
      <c r="O379" t="inlineStr"/>
      <c r="P379" t="b">
        <v>0</v>
      </c>
      <c r="Q379" t="b">
        <v>0</v>
      </c>
      <c r="R379" t="n">
        <v>0</v>
      </c>
      <c r="S379" t="inlineStr">
        <is>
          <t>184</t>
        </is>
      </c>
      <c r="T379" t="n">
        <v>45.3</v>
      </c>
      <c r="U379" t="inlineStr">
        <is>
          <t>701+</t>
        </is>
      </c>
      <c r="V379" t="n">
        <v>1.6</v>
      </c>
      <c r="W379" t="inlineStr">
        <is>
          <t>568</t>
        </is>
      </c>
      <c r="X379" t="n">
        <v>26.3</v>
      </c>
      <c r="Y379" t="inlineStr">
        <is>
          <t>145</t>
        </is>
      </c>
      <c r="Z379" t="n">
        <v>56.6</v>
      </c>
      <c r="AA379" t="inlineStr">
        <is>
          <t>127</t>
        </is>
      </c>
      <c r="AB379" t="n">
        <v>78.3</v>
      </c>
      <c r="AC379" t="inlineStr">
        <is>
          <t>701+</t>
        </is>
      </c>
      <c r="AD379" t="n">
        <v>2.5</v>
      </c>
      <c r="AE379" t="inlineStr">
        <is>
          <t>701+</t>
        </is>
      </c>
      <c r="AF379" t="n">
        <v>42.2</v>
      </c>
      <c r="AG379" t="inlineStr">
        <is>
          <t>701+</t>
        </is>
      </c>
      <c r="AH379" t="n">
        <v>3.4</v>
      </c>
      <c r="AI379">
        <f>636</f>
        <v/>
      </c>
      <c r="AJ379" t="n">
        <v>11.3</v>
      </c>
      <c r="AK379" t="inlineStr"/>
      <c r="AL379" t="inlineStr"/>
      <c r="AM379" t="inlineStr"/>
      <c r="AN379" t="inlineStr"/>
      <c r="AO379" t="inlineStr"/>
      <c r="AP379" t="inlineStr">
        <is>
          <t>{"Research &amp; Discovery": [{"indicator_id": "76", "indicator_name": "Academic Reputation", "rank": "184", "score": "45.3"}, {"indicator_id": "73", "indicator_name": "Citations per Faculty", "rank": "701+", "score": "1.6"}], "Learning Experience": [{"indicator_id": "36", "indicator_name": "Faculty Student Ratio", "rank": "568", "score": "26.3"}], "Employability": [{"indicator_id": "77", "indicator_name": "Employer Reputation", "rank": "145", "score": "56.6"}, {"indicator_id": "3819456", "indicator_name": "Employment Outcomes", "rank": "127", "score": "78.3"}], "Global Engagement": [{"indicator_id": "14", "indicator_name": "International Student Ratio", "rank": "701+", "score": "2.5"}, {"indicator_id": "15", "indicator_name": "International Research Network", "rank": "701+", "score": "42.2"}, {"indicator_id": "18", "indicator_name": "International Faculty Ratio", "rank": "701+", "score": "3.4"}], "Sustainability": [{"indicator_id": "3897497", "indicator_name": "Sustainability Score", "rank": "=636", "score": "11.3"}]}</t>
        </is>
      </c>
      <c r="AQ3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80">
      <c r="A380" t="n">
        <v>379</v>
      </c>
      <c r="B380" t="n">
        <v>31.1</v>
      </c>
      <c r="C380" t="inlineStr">
        <is>
          <t>University of Tsukuba</t>
        </is>
      </c>
      <c r="D380" t="inlineStr">
        <is>
          <t>Tsukuba City, Japan</t>
        </is>
      </c>
      <c r="E380" t="inlineStr">
        <is>
          <t>Japan</t>
        </is>
      </c>
      <c r="F380" t="inlineStr">
        <is>
          <t>Tsukuba City</t>
        </is>
      </c>
      <c r="G380" t="inlineStr">
        <is>
          <t>Asia</t>
        </is>
      </c>
      <c r="H380" t="inlineStr">
        <is>
          <t>https://www.topuniversities.com/sites/default/files/university-of-tsukuba_592560cf2aeae70239af4cf7_medium.jpg</t>
        </is>
      </c>
      <c r="I380" t="inlineStr">
        <is>
          <t>/universities/university-tsukuba</t>
        </is>
      </c>
      <c r="J380" t="inlineStr">
        <is>
          <t>3995870</t>
        </is>
      </c>
      <c r="K380" t="inlineStr">
        <is>
          <t>297234</t>
        </is>
      </c>
      <c r="L380" t="inlineStr">
        <is>
          <t>627</t>
        </is>
      </c>
      <c r="M380" t="n">
        <v>0</v>
      </c>
      <c r="N380">
        <f>377</f>
        <v/>
      </c>
      <c r="O380" t="inlineStr"/>
      <c r="P380" t="b">
        <v>0</v>
      </c>
      <c r="Q380" t="b">
        <v>0</v>
      </c>
      <c r="R380" t="n">
        <v>0</v>
      </c>
      <c r="S380" t="inlineStr">
        <is>
          <t>237</t>
        </is>
      </c>
      <c r="T380" t="n">
        <v>36.6</v>
      </c>
      <c r="U380" t="inlineStr">
        <is>
          <t>594</t>
        </is>
      </c>
      <c r="V380" t="n">
        <v>17.3</v>
      </c>
      <c r="W380" t="inlineStr">
        <is>
          <t>278</t>
        </is>
      </c>
      <c r="X380" t="n">
        <v>54.7</v>
      </c>
      <c r="Y380" t="inlineStr">
        <is>
          <t>416</t>
        </is>
      </c>
      <c r="Z380" t="n">
        <v>22.5</v>
      </c>
      <c r="AA380" t="inlineStr">
        <is>
          <t>701+</t>
        </is>
      </c>
      <c r="AB380" t="n">
        <v>9.800000000000001</v>
      </c>
      <c r="AC380" t="inlineStr">
        <is>
          <t>561</t>
        </is>
      </c>
      <c r="AD380" t="n">
        <v>19.3</v>
      </c>
      <c r="AE380" t="inlineStr">
        <is>
          <t>525</t>
        </is>
      </c>
      <c r="AF380" t="n">
        <v>66.90000000000001</v>
      </c>
      <c r="AG380" t="inlineStr">
        <is>
          <t>701+</t>
        </is>
      </c>
      <c r="AH380" t="n">
        <v>12.4</v>
      </c>
      <c r="AI380" t="inlineStr">
        <is>
          <t>249</t>
        </is>
      </c>
      <c r="AJ380" t="n">
        <v>63.4</v>
      </c>
      <c r="AK380" t="inlineStr"/>
      <c r="AL380" t="inlineStr"/>
      <c r="AM380" t="inlineStr"/>
      <c r="AN380" t="inlineStr"/>
      <c r="AO380" t="inlineStr"/>
      <c r="AP380" t="inlineStr">
        <is>
          <t>{"Research &amp; Discovery": [{"indicator_id": "76", "indicator_name": "Academic Reputation", "rank": "237", "score": "36.6"}, {"indicator_id": "73", "indicator_name": "Citations per Faculty", "rank": "594", "score": "17.3"}], "Learning Experience": [{"indicator_id": "36", "indicator_name": "Faculty Student Ratio", "rank": "278", "score": "54.7"}], "Employability": [{"indicator_id": "77", "indicator_name": "Employer Reputation", "rank": "416", "score": "22.5"}, {"indicator_id": "3819456", "indicator_name": "Employment Outcomes", "rank": "701+", "score": "9.8"}], "Global Engagement": [{"indicator_id": "14", "indicator_name": "International Student Ratio", "rank": "561", "score": "19.3"}, {"indicator_id": "15", "indicator_name": "International Research Network", "rank": "525", "score": "66.9"}, {"indicator_id": "18", "indicator_name": "International Faculty Ratio", "rank": "701+", "score": "12.4"}], "Sustainability": [{"indicator_id": "3897497", "indicator_name": "Sustainability Score", "rank": "249", "score": "63.4"}]}</t>
        </is>
      </c>
      <c r="AQ3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81">
      <c r="A381" t="n">
        <v>380</v>
      </c>
      <c r="B381" t="n">
        <v>30.8</v>
      </c>
      <c r="C381" t="inlineStr">
        <is>
          <t>Technische Universität Bergakademie Freiberg</t>
        </is>
      </c>
      <c r="D381" t="inlineStr">
        <is>
          <t>Freiberg, Germany</t>
        </is>
      </c>
      <c r="E381" t="inlineStr">
        <is>
          <t>Germany</t>
        </is>
      </c>
      <c r="F381" t="inlineStr">
        <is>
          <t>Freiberg</t>
        </is>
      </c>
      <c r="G381" t="inlineStr">
        <is>
          <t>Europe</t>
        </is>
      </c>
      <c r="H381" t="inlineStr">
        <is>
          <t>https://www.topuniversities.com/sites/default/files/231108074238am170028TUBAF-Siegel-blau-90x90.jpg</t>
        </is>
      </c>
      <c r="I381" t="inlineStr">
        <is>
          <t>/universities/technische-universitat-bergakademie-freiberg</t>
        </is>
      </c>
      <c r="J381" t="inlineStr">
        <is>
          <t>3996695</t>
        </is>
      </c>
      <c r="K381" t="inlineStr">
        <is>
          <t>296589</t>
        </is>
      </c>
      <c r="L381" t="inlineStr">
        <is>
          <t>1346</t>
        </is>
      </c>
      <c r="M381" t="n">
        <v>0</v>
      </c>
      <c r="N381">
        <f>380</f>
        <v/>
      </c>
      <c r="O381" t="inlineStr"/>
      <c r="P381" t="b">
        <v>0</v>
      </c>
      <c r="Q381" t="b">
        <v>0</v>
      </c>
      <c r="R381" t="n">
        <v>0</v>
      </c>
      <c r="S381" t="inlineStr">
        <is>
          <t>601+</t>
        </is>
      </c>
      <c r="T381" t="n">
        <v>4.9</v>
      </c>
      <c r="U381" t="inlineStr">
        <is>
          <t>24</t>
        </is>
      </c>
      <c r="V381" t="n">
        <v>99.09999999999999</v>
      </c>
      <c r="W381" t="inlineStr">
        <is>
          <t>701+</t>
        </is>
      </c>
      <c r="X381" t="n">
        <v>3.5</v>
      </c>
      <c r="Y381" t="inlineStr">
        <is>
          <t>601+</t>
        </is>
      </c>
      <c r="Z381" t="n">
        <v>4.8</v>
      </c>
      <c r="AA381" t="inlineStr">
        <is>
          <t>701+</t>
        </is>
      </c>
      <c r="AB381" t="n">
        <v>1.9</v>
      </c>
      <c r="AC381" t="inlineStr">
        <is>
          <t>25</t>
        </is>
      </c>
      <c r="AD381" t="n">
        <v>100</v>
      </c>
      <c r="AE381" t="inlineStr">
        <is>
          <t>701+</t>
        </is>
      </c>
      <c r="AF381" t="n">
        <v>41.6</v>
      </c>
      <c r="AG381" t="inlineStr">
        <is>
          <t>414</t>
        </is>
      </c>
      <c r="AH381" t="n">
        <v>41.4</v>
      </c>
      <c r="AI381" t="inlineStr">
        <is>
          <t>701+</t>
        </is>
      </c>
      <c r="AJ381" t="n">
        <v>1.1</v>
      </c>
      <c r="AK381" t="inlineStr"/>
      <c r="AL381" t="inlineStr"/>
      <c r="AM381" t="inlineStr"/>
      <c r="AN381" t="inlineStr"/>
      <c r="AO381" t="inlineStr"/>
      <c r="AP381" t="inlineStr">
        <is>
          <t>{"Research &amp; Discovery": [{"indicator_id": "76", "indicator_name": "Academic Reputation", "rank": "601+", "score": "4.9"}, {"indicator_id": "73", "indicator_name": "Citations per Faculty", "rank": "24", "score": "99.1"}], "Learning Experience": [{"indicator_id": "36", "indicator_name": "Faculty Student Ratio", "rank": "701+", "score": "3.5"}], "Employability": [{"indicator_id": "77", "indicator_name": "Employer Reputation", "rank": "601+", "score": "4.8"}, {"indicator_id": "3819456", "indicator_name": "Employment Outcomes", "rank": "701+", "score": "1.9"}], "Global Engagement": [{"indicator_id": "14", "indicator_name": "International Student Ratio", "rank": "25", "score": "100"}, {"indicator_id": "15", "indicator_name": "International Research Network", "rank": "701+", "score": "41.6"}, {"indicator_id": "18", "indicator_name": "International Faculty Ratio", "rank": "414", "score": "41.4"}], "Sustainability": [{"indicator_id": "3897497", "indicator_name": "Sustainability Score", "rank": "701+", "score": "1.1"}]}</t>
        </is>
      </c>
      <c r="AQ3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82">
      <c r="A382" t="n">
        <v>381</v>
      </c>
      <c r="B382" t="n">
        <v>30.8</v>
      </c>
      <c r="C382" t="inlineStr">
        <is>
          <t>University of Kent</t>
        </is>
      </c>
      <c r="D382" t="inlineStr">
        <is>
          <t>Canterbury, United Kingdom</t>
        </is>
      </c>
      <c r="E382" t="inlineStr">
        <is>
          <t>United Kingdom</t>
        </is>
      </c>
      <c r="F382" t="inlineStr">
        <is>
          <t>Canterbury</t>
        </is>
      </c>
      <c r="G382" t="inlineStr">
        <is>
          <t>Europe</t>
        </is>
      </c>
      <c r="H382" t="inlineStr">
        <is>
          <t>https://www.topuniversities.com/sites/default/files/university-of-kent_315_medium.jpg</t>
        </is>
      </c>
      <c r="I382" t="inlineStr">
        <is>
          <t>/universities/university-kent</t>
        </is>
      </c>
      <c r="J382" t="inlineStr">
        <is>
          <t>3996204</t>
        </is>
      </c>
      <c r="K382" t="inlineStr">
        <is>
          <t>294152</t>
        </is>
      </c>
      <c r="L382" t="inlineStr">
        <is>
          <t>315</t>
        </is>
      </c>
      <c r="M382" t="n">
        <v>1</v>
      </c>
      <c r="N382">
        <f>380</f>
        <v/>
      </c>
      <c r="O382" t="inlineStr"/>
      <c r="P382" t="b">
        <v>0</v>
      </c>
      <c r="Q382" t="b">
        <v>0</v>
      </c>
      <c r="R382" t="n">
        <v>0</v>
      </c>
      <c r="S382" t="inlineStr">
        <is>
          <t>571</t>
        </is>
      </c>
      <c r="T382" t="n">
        <v>15.4</v>
      </c>
      <c r="U382" t="inlineStr">
        <is>
          <t>301</t>
        </is>
      </c>
      <c r="V382" t="n">
        <v>45.7</v>
      </c>
      <c r="W382" t="inlineStr">
        <is>
          <t>701+</t>
        </is>
      </c>
      <c r="X382" t="n">
        <v>14.6</v>
      </c>
      <c r="Y382" t="inlineStr">
        <is>
          <t>601+</t>
        </is>
      </c>
      <c r="Z382" t="n">
        <v>10</v>
      </c>
      <c r="AA382" t="inlineStr">
        <is>
          <t>372</t>
        </is>
      </c>
      <c r="AB382" t="n">
        <v>34</v>
      </c>
      <c r="AC382" t="inlineStr">
        <is>
          <t>296</t>
        </is>
      </c>
      <c r="AD382" t="n">
        <v>49.8</v>
      </c>
      <c r="AE382" t="inlineStr">
        <is>
          <t>339</t>
        </is>
      </c>
      <c r="AF382" t="n">
        <v>78.8</v>
      </c>
      <c r="AG382" t="inlineStr">
        <is>
          <t>147</t>
        </is>
      </c>
      <c r="AH382" t="n">
        <v>95.09999999999999</v>
      </c>
      <c r="AI382">
        <f>363</f>
        <v/>
      </c>
      <c r="AJ382" t="n">
        <v>40.4</v>
      </c>
      <c r="AK382" t="inlineStr"/>
      <c r="AL382" t="inlineStr"/>
      <c r="AM382" t="inlineStr"/>
      <c r="AN382" t="inlineStr"/>
      <c r="AO382" t="inlineStr"/>
      <c r="AP382" t="inlineStr">
        <is>
          <t>{"Research &amp; Discovery": [{"indicator_id": "76", "indicator_name": "Academic Reputation", "rank": "571", "score": "15.4"}, {"indicator_id": "73", "indicator_name": "Citations per Faculty", "rank": "301", "score": "45.7"}], "Learning Experience": [{"indicator_id": "36", "indicator_name": "Faculty Student Ratio", "rank": "701+", "score": "14.6"}], "Employability": [{"indicator_id": "77", "indicator_name": "Employer Reputation", "rank": "601+", "score": "10"}, {"indicator_id": "3819456", "indicator_name": "Employment Outcomes", "rank": "372", "score": "34"}], "Global Engagement": [{"indicator_id": "14", "indicator_name": "International Student Ratio", "rank": "296", "score": "49.8"}, {"indicator_id": "15", "indicator_name": "International Research Network", "rank": "339", "score": "78.8"}, {"indicator_id": "18", "indicator_name": "International Faculty Ratio", "rank": "147", "score": "95.1"}], "Sustainability": [{"indicator_id": "3897497", "indicator_name": "Sustainability Score", "rank": "=363", "score": "40.4"}]}</t>
        </is>
      </c>
      <c r="AQ3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83">
      <c r="A383" t="n">
        <v>382</v>
      </c>
      <c r="B383" t="n">
        <v>30.7</v>
      </c>
      <c r="C383" t="inlineStr">
        <is>
          <t>University of Pisa</t>
        </is>
      </c>
      <c r="D383" t="inlineStr">
        <is>
          <t>Pisa, Italy</t>
        </is>
      </c>
      <c r="E383" t="inlineStr">
        <is>
          <t>Italy</t>
        </is>
      </c>
      <c r="F383" t="inlineStr">
        <is>
          <t>Pisa</t>
        </is>
      </c>
      <c r="G383" t="inlineStr">
        <is>
          <t>Europe</t>
        </is>
      </c>
      <c r="H383" t="inlineStr">
        <is>
          <t>https://www.topuniversities.com/sites/default/files/university-of-pisa_499_medium.jpg</t>
        </is>
      </c>
      <c r="I383" t="inlineStr">
        <is>
          <t>/universities/university-pisa</t>
        </is>
      </c>
      <c r="J383" t="inlineStr">
        <is>
          <t>3995845</t>
        </is>
      </c>
      <c r="K383" t="inlineStr">
        <is>
          <t>297565</t>
        </is>
      </c>
      <c r="L383" t="inlineStr">
        <is>
          <t>499</t>
        </is>
      </c>
      <c r="M383" t="n">
        <v>0</v>
      </c>
      <c r="N383" t="inlineStr">
        <is>
          <t>382</t>
        </is>
      </c>
      <c r="O383" t="inlineStr"/>
      <c r="P383" t="b">
        <v>0</v>
      </c>
      <c r="Q383" t="b">
        <v>0</v>
      </c>
      <c r="R383" t="n">
        <v>0</v>
      </c>
      <c r="S383" t="inlineStr">
        <is>
          <t>212</t>
        </is>
      </c>
      <c r="T383" t="n">
        <v>40.4</v>
      </c>
      <c r="U383" t="inlineStr">
        <is>
          <t>359</t>
        </is>
      </c>
      <c r="V383" t="n">
        <v>38.8</v>
      </c>
      <c r="W383" t="inlineStr">
        <is>
          <t>701+</t>
        </is>
      </c>
      <c r="X383" t="n">
        <v>8.6</v>
      </c>
      <c r="Y383" t="inlineStr">
        <is>
          <t>556</t>
        </is>
      </c>
      <c r="Z383" t="n">
        <v>15.1</v>
      </c>
      <c r="AA383" t="inlineStr">
        <is>
          <t>665</t>
        </is>
      </c>
      <c r="AB383" t="n">
        <v>15</v>
      </c>
      <c r="AC383" t="inlineStr">
        <is>
          <t>701+</t>
        </is>
      </c>
      <c r="AD383" t="n">
        <v>4.2</v>
      </c>
      <c r="AE383" t="inlineStr">
        <is>
          <t>193</t>
        </is>
      </c>
      <c r="AF383" t="n">
        <v>88.3</v>
      </c>
      <c r="AG383" t="inlineStr">
        <is>
          <t>701+</t>
        </is>
      </c>
      <c r="AH383" t="n">
        <v>5.9</v>
      </c>
      <c r="AI383" t="inlineStr">
        <is>
          <t>281</t>
        </is>
      </c>
      <c r="AJ383" t="n">
        <v>56.7</v>
      </c>
      <c r="AK383" t="inlineStr"/>
      <c r="AL383" t="inlineStr"/>
      <c r="AM383" t="inlineStr"/>
      <c r="AN383" t="inlineStr"/>
      <c r="AO383" t="inlineStr"/>
      <c r="AP383" t="inlineStr">
        <is>
          <t>{"Research &amp; Discovery": [{"indicator_id": "76", "indicator_name": "Academic Reputation", "rank": "212", "score": "40.4"}, {"indicator_id": "73", "indicator_name": "Citations per Faculty", "rank": "359", "score": "38.8"}], "Learning Experience": [{"indicator_id": "36", "indicator_name": "Faculty Student Ratio", "rank": "701+", "score": "8.6"}], "Employability": [{"indicator_id": "77", "indicator_name": "Employer Reputation", "rank": "556", "score": "15.1"}, {"indicator_id": "3819456", "indicator_name": "Employment Outcomes", "rank": "665", "score": "15"}], "Global Engagement": [{"indicator_id": "14", "indicator_name": "International Student Ratio", "rank": "701+", "score": "4.2"}, {"indicator_id": "15", "indicator_name": "International Research Network", "rank": "193", "score": "88.3"}, {"indicator_id": "18", "indicator_name": "International Faculty Ratio", "rank": "701+", "score": "5.9"}], "Sustainability": [{"indicator_id": "3897497", "indicator_name": "Sustainability Score", "rank": "281", "score": "56.7"}]}</t>
        </is>
      </c>
      <c r="AQ3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84">
      <c r="A384" t="n">
        <v>383</v>
      </c>
      <c r="B384" t="n">
        <v>30.6</v>
      </c>
      <c r="C384" t="inlineStr">
        <is>
          <t>Anna University</t>
        </is>
      </c>
      <c r="D384" t="inlineStr">
        <is>
          <t>Chennai, India</t>
        </is>
      </c>
      <c r="E384" t="inlineStr">
        <is>
          <t>India</t>
        </is>
      </c>
      <c r="F384" t="inlineStr">
        <is>
          <t>Chennai</t>
        </is>
      </c>
      <c r="G384" t="inlineStr">
        <is>
          <t>Asia</t>
        </is>
      </c>
      <c r="H384" t="inlineStr">
        <is>
          <t>https://www.topuniversities.com/sites/default/files/anna-university_592560cf2aeae70239af4e05_medium.jpg</t>
        </is>
      </c>
      <c r="I384" t="inlineStr">
        <is>
          <t>/universities/anna-university</t>
        </is>
      </c>
      <c r="J384" t="inlineStr">
        <is>
          <t>3996256</t>
        </is>
      </c>
      <c r="K384" t="inlineStr">
        <is>
          <t>296811</t>
        </is>
      </c>
      <c r="L384" t="inlineStr">
        <is>
          <t>898</t>
        </is>
      </c>
      <c r="M384" t="n">
        <v>0</v>
      </c>
      <c r="N384" t="inlineStr">
        <is>
          <t>383</t>
        </is>
      </c>
      <c r="O384" t="inlineStr"/>
      <c r="P384" t="b">
        <v>0</v>
      </c>
      <c r="Q384" t="b">
        <v>0</v>
      </c>
      <c r="R384" t="n">
        <v>0</v>
      </c>
      <c r="S384" t="inlineStr">
        <is>
          <t>601+</t>
        </is>
      </c>
      <c r="T384" t="n">
        <v>10</v>
      </c>
      <c r="U384" t="inlineStr">
        <is>
          <t>2</t>
        </is>
      </c>
      <c r="V384" t="n">
        <v>100</v>
      </c>
      <c r="W384" t="inlineStr">
        <is>
          <t>701+</t>
        </is>
      </c>
      <c r="X384" t="n">
        <v>5.5</v>
      </c>
      <c r="Y384" t="inlineStr">
        <is>
          <t>601+</t>
        </is>
      </c>
      <c r="Z384" t="n">
        <v>12</v>
      </c>
      <c r="AA384" t="inlineStr">
        <is>
          <t>701+</t>
        </is>
      </c>
      <c r="AB384" t="n">
        <v>5.9</v>
      </c>
      <c r="AC384" t="inlineStr">
        <is>
          <t>701+</t>
        </is>
      </c>
      <c r="AD384" t="n">
        <v>1.3</v>
      </c>
      <c r="AE384" t="inlineStr">
        <is>
          <t>181</t>
        </is>
      </c>
      <c r="AF384" t="n">
        <v>89.2</v>
      </c>
      <c r="AG384" t="inlineStr">
        <is>
          <t>n/a</t>
        </is>
      </c>
      <c r="AH384" t="inlineStr"/>
      <c r="AI384" t="inlineStr">
        <is>
          <t>491</t>
        </is>
      </c>
      <c r="AJ384" t="n">
        <v>24.7</v>
      </c>
      <c r="AK384" t="inlineStr"/>
      <c r="AL384" t="inlineStr"/>
      <c r="AM384" t="inlineStr"/>
      <c r="AN384" t="inlineStr"/>
      <c r="AO384" t="inlineStr"/>
      <c r="AP384" t="inlineStr">
        <is>
          <t>{"Research &amp; Discovery": [{"indicator_id": "76", "indicator_name": "Academic Reputation", "rank": "601+", "score": "10"}, {"indicator_id": "73", "indicator_name": "Citations per Faculty", "rank": "2", "score": "100"}], "Learning Experience": [{"indicator_id": "36", "indicator_name": "Faculty Student Ratio", "rank": "701+", "score": "5.5"}], "Employability": [{"indicator_id": "77", "indicator_name": "Employer Reputation", "rank": "601+", "score": "12"}, {"indicator_id": "3819456", "indicator_name": "Employment Outcomes", "rank": "701+", "score": "5.9"}], "Global Engagement": [{"indicator_id": "14", "indicator_name": "International Student Ratio", "rank": "701+", "score": "1.3"}, {"indicator_id": "15", "indicator_name": "International Research Network", "rank": "181", "score": "89.2"}, {"indicator_id": "18", "indicator_name": "International Faculty Ratio", "rank": "n/a", "score": "n/a"}], "Sustainability": [{"indicator_id": "3897497", "indicator_name": "Sustainability Score", "rank": "491", "score": "24.7"}]}</t>
        </is>
      </c>
      <c r="AQ3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85">
      <c r="A385" t="n">
        <v>384</v>
      </c>
      <c r="B385" t="n">
        <v>30.5</v>
      </c>
      <c r="C385" t="inlineStr">
        <is>
          <t>Western Sydney University</t>
        </is>
      </c>
      <c r="D385" t="inlineStr">
        <is>
          <t>Milperra, Australia</t>
        </is>
      </c>
      <c r="E385" t="inlineStr">
        <is>
          <t>Australia</t>
        </is>
      </c>
      <c r="F385" t="inlineStr">
        <is>
          <t>Milperra</t>
        </is>
      </c>
      <c r="G385" t="inlineStr">
        <is>
          <t>Oceania</t>
        </is>
      </c>
      <c r="H385" t="inlineStr">
        <is>
          <t>https://www.topuniversities.com/sites/default/files/western-sydney-university_848_medium.jpg</t>
        </is>
      </c>
      <c r="I385" t="inlineStr">
        <is>
          <t>/universities/western-sydney-university</t>
        </is>
      </c>
      <c r="J385" t="inlineStr">
        <is>
          <t>3996078</t>
        </is>
      </c>
      <c r="K385" t="inlineStr">
        <is>
          <t>297041</t>
        </is>
      </c>
      <c r="L385" t="inlineStr">
        <is>
          <t>848</t>
        </is>
      </c>
      <c r="M385" t="n">
        <v>0</v>
      </c>
      <c r="N385" t="inlineStr">
        <is>
          <t>384</t>
        </is>
      </c>
      <c r="O385" t="inlineStr"/>
      <c r="P385" t="b">
        <v>0</v>
      </c>
      <c r="Q385" t="b">
        <v>0</v>
      </c>
      <c r="R385" t="n">
        <v>0</v>
      </c>
      <c r="S385" t="inlineStr">
        <is>
          <t>445</t>
        </is>
      </c>
      <c r="T385" t="n">
        <v>19.9</v>
      </c>
      <c r="U385" t="inlineStr">
        <is>
          <t>425</t>
        </is>
      </c>
      <c r="V385" t="n">
        <v>31</v>
      </c>
      <c r="W385" t="inlineStr">
        <is>
          <t>701+</t>
        </is>
      </c>
      <c r="X385" t="n">
        <v>4.8</v>
      </c>
      <c r="Y385" t="inlineStr">
        <is>
          <t>579</t>
        </is>
      </c>
      <c r="Z385" t="n">
        <v>14.2</v>
      </c>
      <c r="AA385" t="inlineStr">
        <is>
          <t>701+</t>
        </is>
      </c>
      <c r="AB385" t="n">
        <v>8.9</v>
      </c>
      <c r="AC385" t="inlineStr">
        <is>
          <t>323</t>
        </is>
      </c>
      <c r="AD385" t="n">
        <v>45.5</v>
      </c>
      <c r="AE385" t="inlineStr">
        <is>
          <t>208</t>
        </is>
      </c>
      <c r="AF385" t="n">
        <v>87.40000000000001</v>
      </c>
      <c r="AG385" t="inlineStr">
        <is>
          <t>53</t>
        </is>
      </c>
      <c r="AH385" t="n">
        <v>100</v>
      </c>
      <c r="AI385">
        <f>101</f>
        <v/>
      </c>
      <c r="AJ385" t="n">
        <v>89.2</v>
      </c>
      <c r="AK385" t="inlineStr"/>
      <c r="AL385" t="inlineStr"/>
      <c r="AM385" t="inlineStr"/>
      <c r="AN385" t="inlineStr"/>
      <c r="AO385" t="inlineStr"/>
      <c r="AP385" t="inlineStr">
        <is>
          <t>{"Research &amp; Discovery": [{"indicator_id": "76", "indicator_name": "Academic Reputation", "rank": "445", "score": "19.9"}, {"indicator_id": "73", "indicator_name": "Citations per Faculty", "rank": "425", "score": "31"}], "Learning Experience": [{"indicator_id": "36", "indicator_name": "Faculty Student Ratio", "rank": "701+", "score": "4.8"}], "Employability": [{"indicator_id": "77", "indicator_name": "Employer Reputation", "rank": "579", "score": "14.2"}, {"indicator_id": "3819456", "indicator_name": "Employment Outcomes", "rank": "701+", "score": "8.9"}], "Global Engagement": [{"indicator_id": "14", "indicator_name": "International Student Ratio", "rank": "323", "score": "45.5"}, {"indicator_id": "15", "indicator_name": "International Research Network", "rank": "208", "score": "87.4"}, {"indicator_id": "18", "indicator_name": "International Faculty Ratio", "rank": "53", "score": "100"}], "Sustainability": [{"indicator_id": "3897497", "indicator_name": "Sustainability Score", "rank": "=101", "score": "89.2"}]}</t>
        </is>
      </c>
      <c r="AQ3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86">
      <c r="A386" t="n">
        <v>385</v>
      </c>
      <c r="B386" t="n">
        <v>30.4</v>
      </c>
      <c r="C386" t="inlineStr">
        <is>
          <t>South China University of Technology</t>
        </is>
      </c>
      <c r="D386" t="inlineStr">
        <is>
          <t>Guangzhou, China (Mainland)</t>
        </is>
      </c>
      <c r="E386" t="inlineStr">
        <is>
          <t>China (Mainland)</t>
        </is>
      </c>
      <c r="F386" t="inlineStr">
        <is>
          <t>Guangzhou</t>
        </is>
      </c>
      <c r="G386" t="inlineStr">
        <is>
          <t>Asia</t>
        </is>
      </c>
      <c r="H386" t="inlineStr">
        <is>
          <t>https://www.topuniversities.com/sites/default/files/south-china-university-of-technology_887_medium.jpg</t>
        </is>
      </c>
      <c r="I386" t="inlineStr">
        <is>
          <t>/universities/south-china-university-technology</t>
        </is>
      </c>
      <c r="J386" t="inlineStr">
        <is>
          <t>3996659</t>
        </is>
      </c>
      <c r="K386" t="inlineStr">
        <is>
          <t>297000</t>
        </is>
      </c>
      <c r="L386" t="inlineStr">
        <is>
          <t>887</t>
        </is>
      </c>
      <c r="M386" t="n">
        <v>0</v>
      </c>
      <c r="N386">
        <f>385</f>
        <v/>
      </c>
      <c r="O386" t="inlineStr"/>
      <c r="P386" t="b">
        <v>0</v>
      </c>
      <c r="Q386" t="b">
        <v>0</v>
      </c>
      <c r="R386" t="n">
        <v>0</v>
      </c>
      <c r="S386" t="inlineStr">
        <is>
          <t>601+</t>
        </is>
      </c>
      <c r="T386" t="n">
        <v>12.1</v>
      </c>
      <c r="U386" t="inlineStr">
        <is>
          <t>36</t>
        </is>
      </c>
      <c r="V386" t="n">
        <v>97.8</v>
      </c>
      <c r="W386" t="inlineStr">
        <is>
          <t>673</t>
        </is>
      </c>
      <c r="X386" t="n">
        <v>20</v>
      </c>
      <c r="Y386" t="inlineStr">
        <is>
          <t>601+</t>
        </is>
      </c>
      <c r="Z386" t="n">
        <v>6.6</v>
      </c>
      <c r="AA386" t="inlineStr">
        <is>
          <t>439</t>
        </is>
      </c>
      <c r="AB386" t="n">
        <v>27.3</v>
      </c>
      <c r="AC386" t="inlineStr">
        <is>
          <t>701+</t>
        </is>
      </c>
      <c r="AD386" t="n">
        <v>4.6</v>
      </c>
      <c r="AE386" t="inlineStr">
        <is>
          <t>701+</t>
        </is>
      </c>
      <c r="AF386" t="n">
        <v>51.3</v>
      </c>
      <c r="AG386" t="inlineStr">
        <is>
          <t>701+</t>
        </is>
      </c>
      <c r="AH386" t="n">
        <v>10.7</v>
      </c>
      <c r="AI386" t="inlineStr">
        <is>
          <t>701+</t>
        </is>
      </c>
      <c r="AJ386" t="n">
        <v>7.3</v>
      </c>
      <c r="AK386" t="inlineStr"/>
      <c r="AL386" t="inlineStr"/>
      <c r="AM386" t="inlineStr"/>
      <c r="AN386" t="inlineStr"/>
      <c r="AO386" t="inlineStr"/>
      <c r="AP386" t="inlineStr">
        <is>
          <t>{"Research &amp; Discovery": [{"indicator_id": "76", "indicator_name": "Academic Reputation", "rank": "601+", "score": "12.1"}, {"indicator_id": "73", "indicator_name": "Citations per Faculty", "rank": "36", "score": "97.8"}], "Learning Experience": [{"indicator_id": "36", "indicator_name": "Faculty Student Ratio", "rank": "673", "score": "20"}], "Employability": [{"indicator_id": "77", "indicator_name": "Employer Reputation", "rank": "601+", "score": "6.6"}, {"indicator_id": "3819456", "indicator_name": "Employment Outcomes", "rank": "439", "score": "27.3"}], "Global Engagement": [{"indicator_id": "14", "indicator_name": "International Student Ratio", "rank": "701+", "score": "4.6"}, {"indicator_id": "15", "indicator_name": "International Research Network", "rank": "701+", "score": "51.3"}, {"indicator_id": "18", "indicator_name": "International Faculty Ratio", "rank": "701+", "score": "10.7"}], "Sustainability": [{"indicator_id": "3897497", "indicator_name": "Sustainability Score", "rank": "701+", "score": "7.3"}]}</t>
        </is>
      </c>
      <c r="AQ3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87">
      <c r="A387" t="n">
        <v>386</v>
      </c>
      <c r="B387" t="n">
        <v>30.4</v>
      </c>
      <c r="C387" t="inlineStr">
        <is>
          <t>Universiti Brunei Darussalam (UBD)</t>
        </is>
      </c>
      <c r="D387" t="inlineStr">
        <is>
          <t>Bandar Seri Begawan, Brunei</t>
        </is>
      </c>
      <c r="E387" t="inlineStr">
        <is>
          <t>Brunei</t>
        </is>
      </c>
      <c r="F387" t="inlineStr">
        <is>
          <t>Bandar Seri Begawan</t>
        </is>
      </c>
      <c r="G387" t="inlineStr">
        <is>
          <t>Asia</t>
        </is>
      </c>
      <c r="H387" t="inlineStr">
        <is>
          <t>https://www.topuniversities.com/sites/default/files/universiti-brunei-darussalam-ubd_22212_medium.jpg</t>
        </is>
      </c>
      <c r="I387" t="inlineStr">
        <is>
          <t>/universities/universiti-brunei-darussalam-ubd</t>
        </is>
      </c>
      <c r="J387" t="inlineStr">
        <is>
          <t>3996071</t>
        </is>
      </c>
      <c r="K387" t="inlineStr">
        <is>
          <t>295818</t>
        </is>
      </c>
      <c r="L387" t="inlineStr">
        <is>
          <t>22212</t>
        </is>
      </c>
      <c r="M387" t="n">
        <v>0</v>
      </c>
      <c r="N387">
        <f>385</f>
        <v/>
      </c>
      <c r="O387" t="inlineStr"/>
      <c r="P387" t="b">
        <v>0</v>
      </c>
      <c r="Q387" t="b">
        <v>0</v>
      </c>
      <c r="R387" t="n">
        <v>0</v>
      </c>
      <c r="S387" t="inlineStr">
        <is>
          <t>438</t>
        </is>
      </c>
      <c r="T387" t="n">
        <v>20.2</v>
      </c>
      <c r="U387" t="inlineStr">
        <is>
          <t>701+</t>
        </is>
      </c>
      <c r="V387" t="n">
        <v>9.9</v>
      </c>
      <c r="W387" t="inlineStr">
        <is>
          <t>73</t>
        </is>
      </c>
      <c r="X387" t="n">
        <v>92.90000000000001</v>
      </c>
      <c r="Y387" t="inlineStr">
        <is>
          <t>601+</t>
        </is>
      </c>
      <c r="Z387" t="n">
        <v>8.800000000000001</v>
      </c>
      <c r="AA387" t="inlineStr">
        <is>
          <t>217</t>
        </is>
      </c>
      <c r="AB387" t="n">
        <v>56.5</v>
      </c>
      <c r="AC387" t="inlineStr">
        <is>
          <t>318</t>
        </is>
      </c>
      <c r="AD387" t="n">
        <v>46.5</v>
      </c>
      <c r="AE387" t="inlineStr">
        <is>
          <t>701+</t>
        </is>
      </c>
      <c r="AF387" t="n">
        <v>35.4</v>
      </c>
      <c r="AG387" t="inlineStr">
        <is>
          <t>62</t>
        </is>
      </c>
      <c r="AH387" t="n">
        <v>100</v>
      </c>
      <c r="AI387">
        <f>615</f>
        <v/>
      </c>
      <c r="AJ387" t="n">
        <v>12.7</v>
      </c>
      <c r="AK387" t="inlineStr"/>
      <c r="AL387" t="inlineStr"/>
      <c r="AM387" t="inlineStr"/>
      <c r="AN387" t="inlineStr"/>
      <c r="AO387" t="inlineStr"/>
      <c r="AP387" t="inlineStr">
        <is>
          <t>{"Research &amp; Discovery": [{"indicator_id": "76", "indicator_name": "Academic Reputation", "rank": "438", "score": "20.2"}, {"indicator_id": "73", "indicator_name": "Citations per Faculty", "rank": "701+", "score": "9.9"}], "Learning Experience": [{"indicator_id": "36", "indicator_name": "Faculty Student Ratio", "rank": "73", "score": "92.9"}], "Employability": [{"indicator_id": "77", "indicator_name": "Employer Reputation", "rank": "601+", "score": "8.8"}, {"indicator_id": "3819456", "indicator_name": "Employment Outcomes", "rank": "217", "score": "56.5"}], "Global Engagement": [{"indicator_id": "14", "indicator_name": "International Student Ratio", "rank": "318", "score": "46.5"}, {"indicator_id": "15", "indicator_name": "International Research Network", "rank": "701+", "score": "35.4"}, {"indicator_id": "18", "indicator_name": "International Faculty Ratio", "rank": "62", "score": "100"}], "Sustainability": [{"indicator_id": "3897497", "indicator_name": "Sustainability Score", "rank": "=615", "score": "12.7"}]}</t>
        </is>
      </c>
      <c r="AQ3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88">
      <c r="A388" t="n">
        <v>387</v>
      </c>
      <c r="B388" t="n">
        <v>30.3</v>
      </c>
      <c r="C388" t="inlineStr">
        <is>
          <t>Belarusian State University</t>
        </is>
      </c>
      <c r="D388" t="inlineStr">
        <is>
          <t>Minsk, Belarus</t>
        </is>
      </c>
      <c r="E388" t="inlineStr">
        <is>
          <t>Belarus</t>
        </is>
      </c>
      <c r="F388" t="inlineStr">
        <is>
          <t>Minsk</t>
        </is>
      </c>
      <c r="G388" t="inlineStr">
        <is>
          <t>Europe</t>
        </is>
      </c>
      <c r="H388" t="inlineStr">
        <is>
          <t>https://www.topuniversities.com/sites/default/files/belarusian-state-university_14128_medium.jpg</t>
        </is>
      </c>
      <c r="I388" t="inlineStr">
        <is>
          <t>/universities/belarusian-state-university</t>
        </is>
      </c>
      <c r="J388" t="inlineStr">
        <is>
          <t>3995941</t>
        </is>
      </c>
      <c r="K388" t="inlineStr">
        <is>
          <t>293625</t>
        </is>
      </c>
      <c r="L388" t="inlineStr">
        <is>
          <t>14128</t>
        </is>
      </c>
      <c r="M388" t="n">
        <v>0</v>
      </c>
      <c r="N388" t="inlineStr">
        <is>
          <t>387</t>
        </is>
      </c>
      <c r="O388" t="inlineStr"/>
      <c r="P388" t="b">
        <v>0</v>
      </c>
      <c r="Q388" t="b">
        <v>1</v>
      </c>
      <c r="R388" t="n">
        <v>0</v>
      </c>
      <c r="S388" t="inlineStr">
        <is>
          <t>308</t>
        </is>
      </c>
      <c r="T388" t="n">
        <v>28.4</v>
      </c>
      <c r="U388" t="inlineStr">
        <is>
          <t>701+</t>
        </is>
      </c>
      <c r="V388" t="n">
        <v>1.3</v>
      </c>
      <c r="W388" t="inlineStr">
        <is>
          <t>72</t>
        </is>
      </c>
      <c r="X388" t="n">
        <v>93</v>
      </c>
      <c r="Y388" t="inlineStr">
        <is>
          <t>230</t>
        </is>
      </c>
      <c r="Z388" t="n">
        <v>40.7</v>
      </c>
      <c r="AA388" t="inlineStr">
        <is>
          <t>338</t>
        </is>
      </c>
      <c r="AB388" t="n">
        <v>38.2</v>
      </c>
      <c r="AC388" t="inlineStr">
        <is>
          <t>250</t>
        </is>
      </c>
      <c r="AD388" t="n">
        <v>59.3</v>
      </c>
      <c r="AE388" t="inlineStr">
        <is>
          <t>701+</t>
        </is>
      </c>
      <c r="AF388" t="n">
        <v>36.4</v>
      </c>
      <c r="AG388" t="inlineStr">
        <is>
          <t>701+</t>
        </is>
      </c>
      <c r="AH388" t="n">
        <v>3.8</v>
      </c>
      <c r="AI388" t="inlineStr">
        <is>
          <t>701+</t>
        </is>
      </c>
      <c r="AJ388" t="n">
        <v>1</v>
      </c>
      <c r="AK388" t="inlineStr"/>
      <c r="AL388" t="inlineStr"/>
      <c r="AM388" t="inlineStr"/>
      <c r="AN388" t="inlineStr"/>
      <c r="AO388" t="inlineStr"/>
      <c r="AP388" t="inlineStr">
        <is>
          <t>{"Research &amp; Discovery": [{"indicator_id": "76", "indicator_name": "Academic Reputation", "rank": "308", "score": "28.4"}, {"indicator_id": "73", "indicator_name": "Citations per Faculty", "rank": "701+", "score": "1.3"}], "Learning Experience": [{"indicator_id": "36", "indicator_name": "Faculty Student Ratio", "rank": "72", "score": "93"}], "Employability": [{"indicator_id": "77", "indicator_name": "Employer Reputation", "rank": "230", "score": "40.7"}, {"indicator_id": "3819456", "indicator_name": "Employment Outcomes", "rank": "338", "score": "38.2"}], "Global Engagement": [{"indicator_id": "14", "indicator_name": "International Student Ratio", "rank": "250", "score": "59.3"}, {"indicator_id": "15", "indicator_name": "International Research Network", "rank": "701+", "score": "36.4"}, {"indicator_id": "18", "indicator_name": "International Faculty Ratio", "rank": "701+", "score": "3.8"}], "Sustainability": [{"indicator_id": "3897497", "indicator_name": "Sustainability Score", "rank": "701+", "score": "1"}]}</t>
        </is>
      </c>
      <c r="AQ3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89">
      <c r="A389" t="n">
        <v>388</v>
      </c>
      <c r="B389" t="n">
        <v>30.2</v>
      </c>
      <c r="C389" t="inlineStr">
        <is>
          <t>Universidade Nova de Lisboa</t>
        </is>
      </c>
      <c r="D389" t="inlineStr">
        <is>
          <t>Lisbon, Portugal</t>
        </is>
      </c>
      <c r="E389" t="inlineStr">
        <is>
          <t>Portugal</t>
        </is>
      </c>
      <c r="F389" t="inlineStr">
        <is>
          <t>Lisbon</t>
        </is>
      </c>
      <c r="G389" t="inlineStr">
        <is>
          <t>Europe</t>
        </is>
      </c>
      <c r="H389" t="inlineStr">
        <is>
          <t>https://www.topuniversities.com/sites/default/files/250708114440am556961NOVA-logo-square-90x90.jpg</t>
        </is>
      </c>
      <c r="I389" t="inlineStr">
        <is>
          <t>/universities/universidade-nova-de-lisboa</t>
        </is>
      </c>
      <c r="J389" t="inlineStr">
        <is>
          <t>3995938</t>
        </is>
      </c>
      <c r="K389" t="inlineStr">
        <is>
          <t>294754</t>
        </is>
      </c>
      <c r="L389" t="inlineStr">
        <is>
          <t>460</t>
        </is>
      </c>
      <c r="M389" t="n">
        <v>0</v>
      </c>
      <c r="N389" t="inlineStr">
        <is>
          <t>388</t>
        </is>
      </c>
      <c r="O389" t="inlineStr"/>
      <c r="P389" t="b">
        <v>0</v>
      </c>
      <c r="Q389" t="b">
        <v>0</v>
      </c>
      <c r="R389" t="n">
        <v>0</v>
      </c>
      <c r="S389" t="inlineStr">
        <is>
          <t>305</t>
        </is>
      </c>
      <c r="T389" t="n">
        <v>28.7</v>
      </c>
      <c r="U389" t="inlineStr">
        <is>
          <t>509</t>
        </is>
      </c>
      <c r="V389" t="n">
        <v>23.9</v>
      </c>
      <c r="W389" t="inlineStr">
        <is>
          <t>701+</t>
        </is>
      </c>
      <c r="X389" t="n">
        <v>15.9</v>
      </c>
      <c r="Y389" t="inlineStr">
        <is>
          <t>425</t>
        </is>
      </c>
      <c r="Z389" t="n">
        <v>21.8</v>
      </c>
      <c r="AA389" t="inlineStr">
        <is>
          <t>264</t>
        </is>
      </c>
      <c r="AB389" t="n">
        <v>48.7</v>
      </c>
      <c r="AC389" t="inlineStr">
        <is>
          <t>260</t>
        </is>
      </c>
      <c r="AD389" t="n">
        <v>57</v>
      </c>
      <c r="AE389" t="inlineStr">
        <is>
          <t>227</t>
        </is>
      </c>
      <c r="AF389" t="n">
        <v>86.3</v>
      </c>
      <c r="AG389" t="inlineStr">
        <is>
          <t>528</t>
        </is>
      </c>
      <c r="AH389" t="n">
        <v>25.3</v>
      </c>
      <c r="AI389">
        <f>384</f>
        <v/>
      </c>
      <c r="AJ389" t="n">
        <v>38.2</v>
      </c>
      <c r="AK389" t="inlineStr"/>
      <c r="AL389" t="inlineStr"/>
      <c r="AM389" t="inlineStr"/>
      <c r="AN389" t="inlineStr"/>
      <c r="AO389" t="inlineStr"/>
      <c r="AP389" t="inlineStr">
        <is>
          <t>{"Research &amp; Discovery": [{"indicator_id": "76", "indicator_name": "Academic Reputation", "rank": "305", "score": "28.7"}, {"indicator_id": "73", "indicator_name": "Citations per Faculty", "rank": "509", "score": "23.9"}], "Learning Experience": [{"indicator_id": "36", "indicator_name": "Faculty Student Ratio", "rank": "701+", "score": "15.9"}], "Employability": [{"indicator_id": "77", "indicator_name": "Employer Reputation", "rank": "425", "score": "21.8"}, {"indicator_id": "3819456", "indicator_name": "Employment Outcomes", "rank": "264", "score": "48.7"}], "Global Engagement": [{"indicator_id": "14", "indicator_name": "International Student Ratio", "rank": "260", "score": "57"}, {"indicator_id": "15", "indicator_name": "International Research Network", "rank": "227", "score": "86.3"}, {"indicator_id": "18", "indicator_name": "International Faculty Ratio", "rank": "528", "score": "25.3"}], "Sustainability": [{"indicator_id": "3897497", "indicator_name": "Sustainability Score", "rank": "=384", "score": "38.2"}]}</t>
        </is>
      </c>
      <c r="AQ3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90">
      <c r="A390" t="n">
        <v>389</v>
      </c>
      <c r="B390" t="n">
        <v>30.1</v>
      </c>
      <c r="C390" t="inlineStr">
        <is>
          <t>University of Cyprus (UCY)</t>
        </is>
      </c>
      <c r="D390" t="inlineStr">
        <is>
          <t>Nicosia, Cyprus</t>
        </is>
      </c>
      <c r="E390" t="inlineStr">
        <is>
          <t>Cyprus</t>
        </is>
      </c>
      <c r="F390" t="inlineStr">
        <is>
          <t>Nicosia</t>
        </is>
      </c>
      <c r="G390" t="inlineStr">
        <is>
          <t>Europe</t>
        </is>
      </c>
      <c r="H390" t="inlineStr">
        <is>
          <t>https://www.topuniversities.com/sites/default/files/university-of-cyprus-ucy_14238_medium.jpg</t>
        </is>
      </c>
      <c r="I390" t="inlineStr">
        <is>
          <t>/universities/university-cyprus-ucy</t>
        </is>
      </c>
      <c r="J390" t="inlineStr">
        <is>
          <t>3996933</t>
        </is>
      </c>
      <c r="K390" t="inlineStr">
        <is>
          <t>293700</t>
        </is>
      </c>
      <c r="L390" t="inlineStr">
        <is>
          <t>14238</t>
        </is>
      </c>
      <c r="M390" t="n">
        <v>0</v>
      </c>
      <c r="N390">
        <f>389</f>
        <v/>
      </c>
      <c r="O390" t="inlineStr"/>
      <c r="P390" t="b">
        <v>0</v>
      </c>
      <c r="Q390" t="b">
        <v>0</v>
      </c>
      <c r="R390" t="n">
        <v>0</v>
      </c>
      <c r="S390" t="inlineStr">
        <is>
          <t>601+</t>
        </is>
      </c>
      <c r="T390" t="n">
        <v>10</v>
      </c>
      <c r="U390" t="inlineStr">
        <is>
          <t>135</t>
        </is>
      </c>
      <c r="V390" t="n">
        <v>75</v>
      </c>
      <c r="W390" t="inlineStr">
        <is>
          <t>701+</t>
        </is>
      </c>
      <c r="X390" t="n">
        <v>4.5</v>
      </c>
      <c r="Y390" t="inlineStr">
        <is>
          <t>601+</t>
        </is>
      </c>
      <c r="Z390" t="n">
        <v>4.7</v>
      </c>
      <c r="AA390" t="inlineStr">
        <is>
          <t>308</t>
        </is>
      </c>
      <c r="AB390" t="n">
        <v>42.1</v>
      </c>
      <c r="AC390" t="inlineStr">
        <is>
          <t>541</t>
        </is>
      </c>
      <c r="AD390" t="n">
        <v>20</v>
      </c>
      <c r="AE390" t="inlineStr">
        <is>
          <t>429</t>
        </is>
      </c>
      <c r="AF390" t="n">
        <v>73.40000000000001</v>
      </c>
      <c r="AG390" t="inlineStr">
        <is>
          <t>162</t>
        </is>
      </c>
      <c r="AH390" t="n">
        <v>93.8</v>
      </c>
      <c r="AI390" t="inlineStr">
        <is>
          <t>701+</t>
        </is>
      </c>
      <c r="AJ390" t="n">
        <v>5.8</v>
      </c>
      <c r="AK390" t="inlineStr"/>
      <c r="AL390" t="inlineStr"/>
      <c r="AM390" t="inlineStr"/>
      <c r="AN390" t="inlineStr"/>
      <c r="AO390" t="inlineStr"/>
      <c r="AP390" t="inlineStr">
        <is>
          <t>{"Research &amp; Discovery": [{"indicator_id": "76", "indicator_name": "Academic Reputation", "rank": "601+", "score": "10"}, {"indicator_id": "73", "indicator_name": "Citations per Faculty", "rank": "135", "score": "75"}], "Learning Experience": [{"indicator_id": "36", "indicator_name": "Faculty Student Ratio", "rank": "701+", "score": "4.5"}], "Employability": [{"indicator_id": "77", "indicator_name": "Employer Reputation", "rank": "601+", "score": "4.7"}, {"indicator_id": "3819456", "indicator_name": "Employment Outcomes", "rank": "308", "score": "42.1"}], "Global Engagement": [{"indicator_id": "14", "indicator_name": "International Student Ratio", "rank": "541", "score": "20"}, {"indicator_id": "15", "indicator_name": "International Research Network", "rank": "429", "score": "73.4"}, {"indicator_id": "18", "indicator_name": "International Faculty Ratio", "rank": "162", "score": "93.8"}], "Sustainability": [{"indicator_id": "3897497", "indicator_name": "Sustainability Score", "rank": "701+", "score": "5.8"}]}</t>
        </is>
      </c>
      <c r="AQ3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91">
      <c r="A391" t="n">
        <v>390</v>
      </c>
      <c r="B391" t="n">
        <v>30.1</v>
      </c>
      <c r="C391" t="inlineStr">
        <is>
          <t>Università Vita-Salute San Raffaele</t>
        </is>
      </c>
      <c r="D391" t="inlineStr">
        <is>
          <t>Milan, Italy</t>
        </is>
      </c>
      <c r="E391" t="inlineStr">
        <is>
          <t>Italy</t>
        </is>
      </c>
      <c r="F391" t="inlineStr">
        <is>
          <t>Milan</t>
        </is>
      </c>
      <c r="G391" t="inlineStr">
        <is>
          <t>Europe</t>
        </is>
      </c>
      <c r="H391" t="inlineStr">
        <is>
          <t>https://www.topuniversities.com/sites/default/files/universit-vita-salute-san-raffaele_592560cf2aeae70239af5016_medium.jpg</t>
        </is>
      </c>
      <c r="I391" t="inlineStr">
        <is>
          <t>/universities/universita-vita-salute-san-raffaele</t>
        </is>
      </c>
      <c r="J391" t="inlineStr">
        <is>
          <t>3997072</t>
        </is>
      </c>
      <c r="K391" t="inlineStr">
        <is>
          <t>296537</t>
        </is>
      </c>
      <c r="L391" t="inlineStr">
        <is>
          <t>1426</t>
        </is>
      </c>
      <c r="M391" t="n">
        <v>1</v>
      </c>
      <c r="N391">
        <f>389</f>
        <v/>
      </c>
      <c r="O391" t="inlineStr"/>
      <c r="P391" t="b">
        <v>0</v>
      </c>
      <c r="Q391" t="b">
        <v>0</v>
      </c>
      <c r="R391" t="n">
        <v>0</v>
      </c>
      <c r="S391" t="inlineStr">
        <is>
          <t>601+</t>
        </is>
      </c>
      <c r="T391" t="n">
        <v>3.3</v>
      </c>
      <c r="U391" t="inlineStr">
        <is>
          <t>80</t>
        </is>
      </c>
      <c r="V391" t="n">
        <v>88.5</v>
      </c>
      <c r="W391" t="inlineStr">
        <is>
          <t>66</t>
        </is>
      </c>
      <c r="X391" t="n">
        <v>94.40000000000001</v>
      </c>
      <c r="Y391" t="inlineStr">
        <is>
          <t>601+</t>
        </is>
      </c>
      <c r="Z391" t="n">
        <v>1.8</v>
      </c>
      <c r="AA391" t="inlineStr">
        <is>
          <t>701+</t>
        </is>
      </c>
      <c r="AB391" t="n">
        <v>2.1</v>
      </c>
      <c r="AC391" t="inlineStr">
        <is>
          <t>701+</t>
        </is>
      </c>
      <c r="AD391" t="n">
        <v>4.3</v>
      </c>
      <c r="AE391" t="inlineStr">
        <is>
          <t>701+</t>
        </is>
      </c>
      <c r="AF391" t="n">
        <v>39.2</v>
      </c>
      <c r="AG391" t="inlineStr">
        <is>
          <t>701+</t>
        </is>
      </c>
      <c r="AH391" t="n">
        <v>4.4</v>
      </c>
      <c r="AI391" t="inlineStr">
        <is>
          <t>701+</t>
        </is>
      </c>
      <c r="AJ391" t="n">
        <v>1.2</v>
      </c>
      <c r="AK391" t="inlineStr"/>
      <c r="AL391" t="inlineStr"/>
      <c r="AM391" t="inlineStr"/>
      <c r="AN391" t="inlineStr"/>
      <c r="AO391" t="inlineStr"/>
      <c r="AP391" t="inlineStr">
        <is>
          <t>{"Research &amp; Discovery": [{"indicator_id": "76", "indicator_name": "Academic Reputation", "rank": "601+", "score": "3.3"}, {"indicator_id": "73", "indicator_name": "Citations per Faculty", "rank": "80", "score": "88.5"}], "Learning Experience": [{"indicator_id": "36", "indicator_name": "Faculty Student Ratio", "rank": "66", "score": "94.4"}], "Employability": [{"indicator_id": "77", "indicator_name": "Employer Reputation", "rank": "601+", "score": "1.8"}, {"indicator_id": "3819456", "indicator_name": "Employment Outcomes", "rank": "701+", "score": "2.1"}], "Global Engagement": [{"indicator_id": "14", "indicator_name": "International Student Ratio", "rank": "701+", "score": "4.3"}, {"indicator_id": "15", "indicator_name": "International Research Network", "rank": "701+", "score": "39.2"}, {"indicator_id": "18", "indicator_name": "International Faculty Ratio", "rank": "701+", "score": "4.4"}], "Sustainability": [{"indicator_id": "3897497", "indicator_name": "Sustainability Score", "rank": "701+", "score": "1.2"}]}</t>
        </is>
      </c>
      <c r="AQ3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92">
      <c r="A392" t="n">
        <v>391</v>
      </c>
      <c r="B392" t="n">
        <v>30.1</v>
      </c>
      <c r="C392" t="inlineStr">
        <is>
          <t>Virginia Polytechnic Institute and State University</t>
        </is>
      </c>
      <c r="D392" t="inlineStr">
        <is>
          <t>Blacksburg, United States</t>
        </is>
      </c>
      <c r="E392" t="inlineStr">
        <is>
          <t>United States</t>
        </is>
      </c>
      <c r="F392" t="inlineStr">
        <is>
          <t>Blacksburg</t>
        </is>
      </c>
      <c r="G392" t="inlineStr">
        <is>
          <t>North America</t>
        </is>
      </c>
      <c r="H392" t="inlineStr">
        <is>
          <t>https://www.topuniversities.com/sites/default/files/virginia-polytechnic-institute-and-state-university_592560cf2aeae70239af4d15_medium.jpg</t>
        </is>
      </c>
      <c r="I392" t="inlineStr">
        <is>
          <t>/universities/virginia-polytechnic-institute-state-university</t>
        </is>
      </c>
      <c r="J392" t="inlineStr">
        <is>
          <t>3995969</t>
        </is>
      </c>
      <c r="K392" t="inlineStr">
        <is>
          <t>297206</t>
        </is>
      </c>
      <c r="L392" t="inlineStr">
        <is>
          <t>655</t>
        </is>
      </c>
      <c r="M392" t="n">
        <v>0</v>
      </c>
      <c r="N392">
        <f>389</f>
        <v/>
      </c>
      <c r="O392" t="inlineStr"/>
      <c r="P392" t="b">
        <v>0</v>
      </c>
      <c r="Q392" t="b">
        <v>0</v>
      </c>
      <c r="R392" t="n">
        <v>0</v>
      </c>
      <c r="S392" t="inlineStr">
        <is>
          <t>336</t>
        </is>
      </c>
      <c r="T392" t="n">
        <v>26.4</v>
      </c>
      <c r="U392" t="inlineStr">
        <is>
          <t>459</t>
        </is>
      </c>
      <c r="V392" t="n">
        <v>28.4</v>
      </c>
      <c r="W392" t="inlineStr">
        <is>
          <t>701+</t>
        </is>
      </c>
      <c r="X392" t="n">
        <v>18.9</v>
      </c>
      <c r="Y392" t="inlineStr">
        <is>
          <t>364</t>
        </is>
      </c>
      <c r="Z392" t="n">
        <v>26.2</v>
      </c>
      <c r="AA392" t="inlineStr">
        <is>
          <t>471</t>
        </is>
      </c>
      <c r="AB392" t="n">
        <v>24</v>
      </c>
      <c r="AC392" t="inlineStr">
        <is>
          <t>594</t>
        </is>
      </c>
      <c r="AD392" t="n">
        <v>16.5</v>
      </c>
      <c r="AE392" t="inlineStr">
        <is>
          <t>282</t>
        </is>
      </c>
      <c r="AF392" t="n">
        <v>82.59999999999999</v>
      </c>
      <c r="AG392" t="inlineStr">
        <is>
          <t>277</t>
        </is>
      </c>
      <c r="AH392" t="n">
        <v>71.8</v>
      </c>
      <c r="AI392">
        <f>406</f>
        <v/>
      </c>
      <c r="AJ392" t="n">
        <v>34.8</v>
      </c>
      <c r="AK392" t="inlineStr"/>
      <c r="AL392" t="inlineStr"/>
      <c r="AM392" t="inlineStr"/>
      <c r="AN392" t="inlineStr"/>
      <c r="AO392" t="inlineStr"/>
      <c r="AP392" t="inlineStr">
        <is>
          <t>{"Research &amp; Discovery": [{"indicator_id": "76", "indicator_name": "Academic Reputation", "rank": "336", "score": "26.4"}, {"indicator_id": "73", "indicator_name": "Citations per Faculty", "rank": "459", "score": "28.4"}], "Learning Experience": [{"indicator_id": "36", "indicator_name": "Faculty Student Ratio", "rank": "701+", "score": "18.9"}], "Employability": [{"indicator_id": "77", "indicator_name": "Employer Reputation", "rank": "364", "score": "26.2"}, {"indicator_id": "3819456", "indicator_name": "Employment Outcomes", "rank": "471", "score": "24"}], "Global Engagement": [{"indicator_id": "14", "indicator_name": "International Student Ratio", "rank": "594", "score": "16.5"}, {"indicator_id": "15", "indicator_name": "International Research Network", "rank": "282", "score": "82.6"}, {"indicator_id": "18", "indicator_name": "International Faculty Ratio", "rank": "277", "score": "71.8"}], "Sustainability": [{"indicator_id": "3897497", "indicator_name": "Sustainability Score", "rank": "=406", "score": "34.8"}]}</t>
        </is>
      </c>
      <c r="AQ3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93">
      <c r="A393" t="n">
        <v>392</v>
      </c>
      <c r="B393" t="n">
        <v>30</v>
      </c>
      <c r="C393" t="inlineStr">
        <is>
          <t>National Taiwan University of Science and Technology (Taiwan Tech)</t>
        </is>
      </c>
      <c r="D393" t="inlineStr">
        <is>
          <t>Taipei City, Taiwan</t>
        </is>
      </c>
      <c r="E393" t="inlineStr">
        <is>
          <t>Taiwan</t>
        </is>
      </c>
      <c r="F393" t="inlineStr">
        <is>
          <t>Taipei City</t>
        </is>
      </c>
      <c r="G393" t="inlineStr">
        <is>
          <t>Asia</t>
        </is>
      </c>
      <c r="H393" t="inlineStr">
        <is>
          <t>https://www.topuniversities.com/sites/default/files/national-taiwan-university-of-science-and-technology-taiwan-tech_590_medium.jpg</t>
        </is>
      </c>
      <c r="I393" t="inlineStr">
        <is>
          <t>/universities/national-taiwan-university-science-technology-taiwan-tech</t>
        </is>
      </c>
      <c r="J393" t="inlineStr">
        <is>
          <t>3995953</t>
        </is>
      </c>
      <c r="K393" t="inlineStr">
        <is>
          <t>297271</t>
        </is>
      </c>
      <c r="L393" t="inlineStr">
        <is>
          <t>590</t>
        </is>
      </c>
      <c r="M393" t="n">
        <v>1</v>
      </c>
      <c r="N393" t="inlineStr">
        <is>
          <t>392</t>
        </is>
      </c>
      <c r="O393" t="inlineStr"/>
      <c r="P393" t="b">
        <v>0</v>
      </c>
      <c r="Q393" t="b">
        <v>0</v>
      </c>
      <c r="R393" t="n">
        <v>0</v>
      </c>
      <c r="S393" t="inlineStr">
        <is>
          <t>320</t>
        </is>
      </c>
      <c r="T393" t="n">
        <v>27.6</v>
      </c>
      <c r="U393" t="inlineStr">
        <is>
          <t>439</t>
        </is>
      </c>
      <c r="V393" t="n">
        <v>29.4</v>
      </c>
      <c r="W393" t="inlineStr">
        <is>
          <t>358</t>
        </is>
      </c>
      <c r="X393" t="n">
        <v>43.5</v>
      </c>
      <c r="Y393" t="inlineStr">
        <is>
          <t>248</t>
        </is>
      </c>
      <c r="Z393" t="n">
        <v>37.9</v>
      </c>
      <c r="AA393" t="inlineStr">
        <is>
          <t>563</t>
        </is>
      </c>
      <c r="AB393" t="n">
        <v>19.9</v>
      </c>
      <c r="AC393" t="inlineStr">
        <is>
          <t>471</t>
        </is>
      </c>
      <c r="AD393" t="n">
        <v>25.5</v>
      </c>
      <c r="AE393" t="inlineStr">
        <is>
          <t>701+</t>
        </is>
      </c>
      <c r="AF393" t="n">
        <v>29.8</v>
      </c>
      <c r="AG393" t="inlineStr">
        <is>
          <t>603</t>
        </is>
      </c>
      <c r="AH393" t="n">
        <v>19.7</v>
      </c>
      <c r="AI393">
        <f>379</f>
        <v/>
      </c>
      <c r="AJ393" t="n">
        <v>38.8</v>
      </c>
      <c r="AK393" t="inlineStr"/>
      <c r="AL393" t="inlineStr"/>
      <c r="AM393" t="inlineStr"/>
      <c r="AN393" t="inlineStr"/>
      <c r="AO393" t="inlineStr"/>
      <c r="AP393" t="inlineStr">
        <is>
          <t>{"Research &amp; Discovery": [{"indicator_id": "76", "indicator_name": "Academic Reputation", "rank": "320", "score": "27.6"}, {"indicator_id": "73", "indicator_name": "Citations per Faculty", "rank": "439", "score": "29.4"}], "Learning Experience": [{"indicator_id": "36", "indicator_name": "Faculty Student Ratio", "rank": "358", "score": "43.5"}], "Employability": [{"indicator_id": "77", "indicator_name": "Employer Reputation", "rank": "248", "score": "37.9"}, {"indicator_id": "3819456", "indicator_name": "Employment Outcomes", "rank": "563", "score": "19.9"}], "Global Engagement": [{"indicator_id": "14", "indicator_name": "International Student Ratio", "rank": "471", "score": "25.5"}, {"indicator_id": "15", "indicator_name": "International Research Network", "rank": "701+", "score": "29.8"}, {"indicator_id": "18", "indicator_name": "International Faculty Ratio", "rank": "603", "score": "19.7"}], "Sustainability": [{"indicator_id": "3897497", "indicator_name": "Sustainability Score", "rank": "=379", "score": "38.8"}]}</t>
        </is>
      </c>
      <c r="AQ3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94">
      <c r="A394" t="n">
        <v>393</v>
      </c>
      <c r="B394" t="n">
        <v>29.9</v>
      </c>
      <c r="C394" t="inlineStr">
        <is>
          <t>National and Kapodistrian University of Athens</t>
        </is>
      </c>
      <c r="D394" t="inlineStr">
        <is>
          <t>Athens, Greece</t>
        </is>
      </c>
      <c r="E394" t="inlineStr">
        <is>
          <t>Greece</t>
        </is>
      </c>
      <c r="F394" t="inlineStr">
        <is>
          <t>Athens</t>
        </is>
      </c>
      <c r="G394" t="inlineStr">
        <is>
          <t>Europe</t>
        </is>
      </c>
      <c r="H394" t="inlineStr">
        <is>
          <t>https://www.topuniversities.com/sites/default/files/national-and-kapodistrian-university-of-athens_33_medium.jpg</t>
        </is>
      </c>
      <c r="I394" t="inlineStr">
        <is>
          <t>/universities/national-kapodistrian-university-athens</t>
        </is>
      </c>
      <c r="J394" t="inlineStr">
        <is>
          <t>3995962</t>
        </is>
      </c>
      <c r="K394" t="inlineStr">
        <is>
          <t>294623</t>
        </is>
      </c>
      <c r="L394" t="inlineStr">
        <is>
          <t>33</t>
        </is>
      </c>
      <c r="M394" t="n">
        <v>0</v>
      </c>
      <c r="N394">
        <f>393</f>
        <v/>
      </c>
      <c r="O394" t="inlineStr"/>
      <c r="P394" t="b">
        <v>0</v>
      </c>
      <c r="Q394" t="b">
        <v>0</v>
      </c>
      <c r="R394" t="n">
        <v>0</v>
      </c>
      <c r="S394" t="inlineStr">
        <is>
          <t>329</t>
        </is>
      </c>
      <c r="T394" t="n">
        <v>26.7</v>
      </c>
      <c r="U394" t="inlineStr">
        <is>
          <t>426</t>
        </is>
      </c>
      <c r="V394" t="n">
        <v>31</v>
      </c>
      <c r="W394" t="inlineStr">
        <is>
          <t>701+</t>
        </is>
      </c>
      <c r="X394" t="n">
        <v>2.1</v>
      </c>
      <c r="Y394" t="inlineStr">
        <is>
          <t>283</t>
        </is>
      </c>
      <c r="Z394" t="n">
        <v>33.2</v>
      </c>
      <c r="AA394" t="inlineStr">
        <is>
          <t>96</t>
        </is>
      </c>
      <c r="AB394" t="n">
        <v>85.8</v>
      </c>
      <c r="AC394" t="inlineStr">
        <is>
          <t>609</t>
        </is>
      </c>
      <c r="AD394" t="n">
        <v>15.9</v>
      </c>
      <c r="AE394" t="inlineStr">
        <is>
          <t>222</t>
        </is>
      </c>
      <c r="AF394" t="n">
        <v>86.59999999999999</v>
      </c>
      <c r="AG394" t="inlineStr">
        <is>
          <t>701+</t>
        </is>
      </c>
      <c r="AH394" t="n">
        <v>9.9</v>
      </c>
      <c r="AI394">
        <f>451</f>
        <v/>
      </c>
      <c r="AJ394" t="n">
        <v>29.3</v>
      </c>
      <c r="AK394" t="inlineStr"/>
      <c r="AL394" t="inlineStr"/>
      <c r="AM394" t="inlineStr"/>
      <c r="AN394" t="inlineStr"/>
      <c r="AO394" t="inlineStr"/>
      <c r="AP394" t="inlineStr">
        <is>
          <t>{"Research &amp; Discovery": [{"indicator_id": "76", "indicator_name": "Academic Reputation", "rank": "329", "score": "26.7"}, {"indicator_id": "73", "indicator_name": "Citations per Faculty", "rank": "426", "score": "31"}], "Learning Experience": [{"indicator_id": "36", "indicator_name": "Faculty Student Ratio", "rank": "701+", "score": "2.1"}], "Employability": [{"indicator_id": "77", "indicator_name": "Employer Reputation", "rank": "283", "score": "33.2"}, {"indicator_id": "3819456", "indicator_name": "Employment Outcomes", "rank": "96", "score": "85.8"}], "Global Engagement": [{"indicator_id": "14", "indicator_name": "International Student Ratio", "rank": "609", "score": "15.9"}, {"indicator_id": "15", "indicator_name": "International Research Network", "rank": "222", "score": "86.6"}, {"indicator_id": "18", "indicator_name": "International Faculty Ratio", "rank": "701+", "score": "9.9"}], "Sustainability": [{"indicator_id": "3897497", "indicator_name": "Sustainability Score", "rank": "=451", "score": "29.3"}]}</t>
        </is>
      </c>
      <c r="AQ3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95">
      <c r="A395" t="n">
        <v>394</v>
      </c>
      <c r="B395" t="n">
        <v>29.9</v>
      </c>
      <c r="C395" t="inlineStr">
        <is>
          <t>University of California, Santa Cruz</t>
        </is>
      </c>
      <c r="D395" t="inlineStr">
        <is>
          <t>Santa Cruz, United States</t>
        </is>
      </c>
      <c r="E395" t="inlineStr">
        <is>
          <t>United States</t>
        </is>
      </c>
      <c r="F395" t="inlineStr">
        <is>
          <t>Santa Cruz</t>
        </is>
      </c>
      <c r="G395" t="inlineStr">
        <is>
          <t>North America</t>
        </is>
      </c>
      <c r="H395" t="inlineStr">
        <is>
          <t>https://www.topuniversities.com/sites/default/files/university-of-california-santa-cruz_92_medium.jpg</t>
        </is>
      </c>
      <c r="I395" t="inlineStr">
        <is>
          <t>/universities/university-california-santa-cruz</t>
        </is>
      </c>
      <c r="J395" t="inlineStr">
        <is>
          <t>3996145</t>
        </is>
      </c>
      <c r="K395" t="inlineStr">
        <is>
          <t>294564</t>
        </is>
      </c>
      <c r="L395" t="inlineStr">
        <is>
          <t>92</t>
        </is>
      </c>
      <c r="M395" t="n">
        <v>0</v>
      </c>
      <c r="N395">
        <f>393</f>
        <v/>
      </c>
      <c r="O395" t="inlineStr"/>
      <c r="P395" t="b">
        <v>0</v>
      </c>
      <c r="Q395" t="b">
        <v>0</v>
      </c>
      <c r="R395" t="n">
        <v>0</v>
      </c>
      <c r="S395" t="inlineStr">
        <is>
          <t>512</t>
        </is>
      </c>
      <c r="T395" t="n">
        <v>17.7</v>
      </c>
      <c r="U395" t="inlineStr">
        <is>
          <t>170</t>
        </is>
      </c>
      <c r="V395" t="n">
        <v>65.3</v>
      </c>
      <c r="W395" t="inlineStr">
        <is>
          <t>701+</t>
        </is>
      </c>
      <c r="X395" t="n">
        <v>7.4</v>
      </c>
      <c r="Y395" t="inlineStr">
        <is>
          <t>601+</t>
        </is>
      </c>
      <c r="Z395" t="n">
        <v>5.9</v>
      </c>
      <c r="AA395" t="inlineStr">
        <is>
          <t>701+</t>
        </is>
      </c>
      <c r="AB395" t="n">
        <v>6.1</v>
      </c>
      <c r="AC395" t="inlineStr">
        <is>
          <t>701+</t>
        </is>
      </c>
      <c r="AD395" t="n">
        <v>7</v>
      </c>
      <c r="AE395" t="inlineStr">
        <is>
          <t>566</t>
        </is>
      </c>
      <c r="AF395" t="n">
        <v>64.5</v>
      </c>
      <c r="AG395" t="inlineStr">
        <is>
          <t>348</t>
        </is>
      </c>
      <c r="AH395" t="n">
        <v>53.4</v>
      </c>
      <c r="AI395">
        <f>132</f>
        <v/>
      </c>
      <c r="AJ395" t="n">
        <v>83.59999999999999</v>
      </c>
      <c r="AK395" t="inlineStr"/>
      <c r="AL395" t="inlineStr"/>
      <c r="AM395" t="inlineStr"/>
      <c r="AN395" t="inlineStr"/>
      <c r="AO395" t="inlineStr"/>
      <c r="AP395" t="inlineStr">
        <is>
          <t>{"Research &amp; Discovery": [{"indicator_id": "76", "indicator_name": "Academic Reputation", "rank": "512", "score": "17.7"}, {"indicator_id": "73", "indicator_name": "Citations per Faculty", "rank": "170", "score": "65.3"}], "Learning Experience": [{"indicator_id": "36", "indicator_name": "Faculty Student Ratio", "rank": "701+", "score": "7.4"}], "Employability": [{"indicator_id": "77", "indicator_name": "Employer Reputation", "rank": "601+", "score": "5.9"}, {"indicator_id": "3819456", "indicator_name": "Employment Outcomes", "rank": "701+", "score": "6.1"}], "Global Engagement": [{"indicator_id": "14", "indicator_name": "International Student Ratio", "rank": "701+", "score": "7"}, {"indicator_id": "15", "indicator_name": "International Research Network", "rank": "566", "score": "64.5"}, {"indicator_id": "18", "indicator_name": "International Faculty Ratio", "rank": "348", "score": "53.4"}], "Sustainability": [{"indicator_id": "3897497", "indicator_name": "Sustainability Score", "rank": "=132", "score": "83.6"}]}</t>
        </is>
      </c>
      <c r="AQ3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96">
      <c r="A396" t="n">
        <v>395</v>
      </c>
      <c r="B396" t="n">
        <v>29.9</v>
      </c>
      <c r="C396" t="inlineStr">
        <is>
          <t>University of Rome "Tor Vergata"</t>
        </is>
      </c>
      <c r="D396" t="inlineStr">
        <is>
          <t>Rome, Italy</t>
        </is>
      </c>
      <c r="E396" t="inlineStr">
        <is>
          <t>Italy</t>
        </is>
      </c>
      <c r="F396" t="inlineStr">
        <is>
          <t>Rome</t>
        </is>
      </c>
      <c r="G396" t="inlineStr">
        <is>
          <t>Europe</t>
        </is>
      </c>
      <c r="H396" t="inlineStr">
        <is>
          <t>https://www.topuniversities.com/sites/default/files/university-of-rome-tor-vergata_592560cf2aeae70239af4c99_medium.jpg</t>
        </is>
      </c>
      <c r="I396" t="inlineStr">
        <is>
          <t>/universities/university-rome-tor-vergata</t>
        </is>
      </c>
      <c r="J396" t="inlineStr">
        <is>
          <t>3995918</t>
        </is>
      </c>
      <c r="K396" t="inlineStr">
        <is>
          <t>297487</t>
        </is>
      </c>
      <c r="L396" t="inlineStr">
        <is>
          <t>533</t>
        </is>
      </c>
      <c r="M396" t="n">
        <v>0</v>
      </c>
      <c r="N396">
        <f>393</f>
        <v/>
      </c>
      <c r="O396" t="inlineStr"/>
      <c r="P396" t="b">
        <v>0</v>
      </c>
      <c r="Q396" t="b">
        <v>0</v>
      </c>
      <c r="R396" t="n">
        <v>0</v>
      </c>
      <c r="S396" t="inlineStr">
        <is>
          <t>285</t>
        </is>
      </c>
      <c r="T396" t="n">
        <v>31.3</v>
      </c>
      <c r="U396" t="inlineStr">
        <is>
          <t>287</t>
        </is>
      </c>
      <c r="V396" t="n">
        <v>47.2</v>
      </c>
      <c r="W396" t="inlineStr">
        <is>
          <t>701+</t>
        </is>
      </c>
      <c r="X396" t="n">
        <v>9</v>
      </c>
      <c r="Y396" t="inlineStr">
        <is>
          <t>547</t>
        </is>
      </c>
      <c r="Z396" t="n">
        <v>15.4</v>
      </c>
      <c r="AA396" t="inlineStr">
        <is>
          <t>701+</t>
        </is>
      </c>
      <c r="AB396" t="n">
        <v>6.3</v>
      </c>
      <c r="AC396" t="inlineStr">
        <is>
          <t>422</t>
        </is>
      </c>
      <c r="AD396" t="n">
        <v>30.8</v>
      </c>
      <c r="AE396" t="inlineStr">
        <is>
          <t>495</t>
        </is>
      </c>
      <c r="AF396" t="n">
        <v>69.09999999999999</v>
      </c>
      <c r="AG396" t="inlineStr">
        <is>
          <t>701+</t>
        </is>
      </c>
      <c r="AH396" t="n">
        <v>9.6</v>
      </c>
      <c r="AI396">
        <f>276</f>
        <v/>
      </c>
      <c r="AJ396" t="n">
        <v>57.7</v>
      </c>
      <c r="AK396" t="inlineStr"/>
      <c r="AL396" t="inlineStr"/>
      <c r="AM396" t="inlineStr"/>
      <c r="AN396" t="inlineStr"/>
      <c r="AO396" t="inlineStr"/>
      <c r="AP396" t="inlineStr">
        <is>
          <t>{"Research &amp; Discovery": [{"indicator_id": "76", "indicator_name": "Academic Reputation", "rank": "285", "score": "31.3"}, {"indicator_id": "73", "indicator_name": "Citations per Faculty", "rank": "287", "score": "47.2"}], "Learning Experience": [{"indicator_id": "36", "indicator_name": "Faculty Student Ratio", "rank": "701+", "score": "9"}], "Employability": [{"indicator_id": "77", "indicator_name": "Employer Reputation", "rank": "547", "score": "15.4"}, {"indicator_id": "3819456", "indicator_name": "Employment Outcomes", "rank": "701+", "score": "6.3"}], "Global Engagement": [{"indicator_id": "14", "indicator_name": "International Student Ratio", "rank": "422", "score": "30.8"}, {"indicator_id": "15", "indicator_name": "International Research Network", "rank": "495", "score": "69.1"}, {"indicator_id": "18", "indicator_name": "International Faculty Ratio", "rank": "701+", "score": "9.6"}], "Sustainability": [{"indicator_id": "3897497", "indicator_name": "Sustainability Score", "rank": "=276", "score": "57.7"}]}</t>
        </is>
      </c>
      <c r="AQ3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97">
      <c r="A397" t="n">
        <v>396</v>
      </c>
      <c r="B397" t="n">
        <v>29.7</v>
      </c>
      <c r="C397" t="inlineStr">
        <is>
          <t>Northeastern University</t>
        </is>
      </c>
      <c r="D397" t="inlineStr">
        <is>
          <t>Boston, United States</t>
        </is>
      </c>
      <c r="E397" t="inlineStr">
        <is>
          <t>United States</t>
        </is>
      </c>
      <c r="F397" t="inlineStr">
        <is>
          <t>Boston</t>
        </is>
      </c>
      <c r="G397" t="inlineStr">
        <is>
          <t>North America</t>
        </is>
      </c>
      <c r="H397" t="inlineStr">
        <is>
          <t>https://www.topuniversities.com/sites/default/files/northeastern-university_454_medium.jpg</t>
        </is>
      </c>
      <c r="I397" t="inlineStr">
        <is>
          <t>/universities/northeastern-university</t>
        </is>
      </c>
      <c r="J397" t="inlineStr">
        <is>
          <t>3996103</t>
        </is>
      </c>
      <c r="K397" t="inlineStr">
        <is>
          <t>294773</t>
        </is>
      </c>
      <c r="L397" t="inlineStr">
        <is>
          <t>454</t>
        </is>
      </c>
      <c r="M397" t="n">
        <v>0</v>
      </c>
      <c r="N397">
        <f>396</f>
        <v/>
      </c>
      <c r="O397" t="inlineStr"/>
      <c r="P397" t="b">
        <v>0</v>
      </c>
      <c r="Q397" t="b">
        <v>0</v>
      </c>
      <c r="R397" t="n">
        <v>0</v>
      </c>
      <c r="S397" t="inlineStr">
        <is>
          <t>470</t>
        </is>
      </c>
      <c r="T397" t="n">
        <v>19.2</v>
      </c>
      <c r="U397" t="inlineStr">
        <is>
          <t>501</t>
        </is>
      </c>
      <c r="V397" t="n">
        <v>24.6</v>
      </c>
      <c r="W397" t="inlineStr">
        <is>
          <t>701+</t>
        </is>
      </c>
      <c r="X397" t="n">
        <v>15.4</v>
      </c>
      <c r="Y397" t="inlineStr">
        <is>
          <t>601+</t>
        </is>
      </c>
      <c r="Z397" t="n">
        <v>11.8</v>
      </c>
      <c r="AA397" t="inlineStr">
        <is>
          <t>291</t>
        </is>
      </c>
      <c r="AB397" t="n">
        <v>44</v>
      </c>
      <c r="AC397" t="inlineStr">
        <is>
          <t>85</t>
        </is>
      </c>
      <c r="AD397" t="n">
        <v>96.40000000000001</v>
      </c>
      <c r="AE397" t="inlineStr">
        <is>
          <t>516</t>
        </is>
      </c>
      <c r="AF397" t="n">
        <v>67.3</v>
      </c>
      <c r="AG397" t="inlineStr">
        <is>
          <t>360</t>
        </is>
      </c>
      <c r="AH397" t="n">
        <v>51.6</v>
      </c>
      <c r="AI397">
        <f>205</f>
        <v/>
      </c>
      <c r="AJ397" t="n">
        <v>72.3</v>
      </c>
      <c r="AK397" t="inlineStr"/>
      <c r="AL397" t="inlineStr"/>
      <c r="AM397" t="inlineStr"/>
      <c r="AN397" t="inlineStr"/>
      <c r="AO397" t="inlineStr"/>
      <c r="AP397" t="inlineStr">
        <is>
          <t>{"Research &amp; Discovery": [{"indicator_id": "76", "indicator_name": "Academic Reputation", "rank": "470", "score": "19.2"}, {"indicator_id": "73", "indicator_name": "Citations per Faculty", "rank": "501", "score": "24.6"}], "Learning Experience": [{"indicator_id": "36", "indicator_name": "Faculty Student Ratio", "rank": "701+", "score": "15.4"}], "Employability": [{"indicator_id": "77", "indicator_name": "Employer Reputation", "rank": "601+", "score": "11.8"}, {"indicator_id": "3819456", "indicator_name": "Employment Outcomes", "rank": "291", "score": "44"}], "Global Engagement": [{"indicator_id": "14", "indicator_name": "International Student Ratio", "rank": "85", "score": "96.4"}, {"indicator_id": "15", "indicator_name": "International Research Network", "rank": "516", "score": "67.3"}, {"indicator_id": "18", "indicator_name": "International Faculty Ratio", "rank": "360", "score": "51.6"}], "Sustainability": [{"indicator_id": "3897497", "indicator_name": "Sustainability Score", "rank": "=205", "score": "72.3"}]}</t>
        </is>
      </c>
      <c r="AQ3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98">
      <c r="A398" t="n">
        <v>397</v>
      </c>
      <c r="B398" t="n">
        <v>29.7</v>
      </c>
      <c r="C398" t="inlineStr">
        <is>
          <t>Ruhr-Universität Bochum</t>
        </is>
      </c>
      <c r="D398" t="inlineStr">
        <is>
          <t>Bochum, Germany</t>
        </is>
      </c>
      <c r="E398" t="inlineStr">
        <is>
          <t>Germany</t>
        </is>
      </c>
      <c r="F398" t="inlineStr">
        <is>
          <t>Bochum</t>
        </is>
      </c>
      <c r="G398" t="inlineStr">
        <is>
          <t>Europe</t>
        </is>
      </c>
      <c r="H398" t="inlineStr">
        <is>
          <t>https://www.topuniversities.com/sites/default/files/ruhr-universitt-bochum_537_medium.jpg</t>
        </is>
      </c>
      <c r="I398" t="inlineStr">
        <is>
          <t>/universities/ruhr-universitat-bochum</t>
        </is>
      </c>
      <c r="J398" t="inlineStr">
        <is>
          <t>3996070</t>
        </is>
      </c>
      <c r="K398" t="inlineStr">
        <is>
          <t>297475</t>
        </is>
      </c>
      <c r="L398" t="inlineStr">
        <is>
          <t>537</t>
        </is>
      </c>
      <c r="M398" t="n">
        <v>0</v>
      </c>
      <c r="N398">
        <f>396</f>
        <v/>
      </c>
      <c r="O398" t="inlineStr"/>
      <c r="P398" t="b">
        <v>0</v>
      </c>
      <c r="Q398" t="b">
        <v>0</v>
      </c>
      <c r="R398" t="n">
        <v>0</v>
      </c>
      <c r="S398" t="inlineStr">
        <is>
          <t>437</t>
        </is>
      </c>
      <c r="T398" t="n">
        <v>20.3</v>
      </c>
      <c r="U398" t="inlineStr">
        <is>
          <t>240</t>
        </is>
      </c>
      <c r="V398" t="n">
        <v>53.4</v>
      </c>
      <c r="W398" t="inlineStr">
        <is>
          <t>701+</t>
        </is>
      </c>
      <c r="X398" t="n">
        <v>2.5</v>
      </c>
      <c r="Y398" t="inlineStr">
        <is>
          <t>601+</t>
        </is>
      </c>
      <c r="Z398" t="n">
        <v>8.800000000000001</v>
      </c>
      <c r="AA398" t="inlineStr">
        <is>
          <t>632</t>
        </is>
      </c>
      <c r="AB398" t="n">
        <v>16.2</v>
      </c>
      <c r="AC398" t="inlineStr">
        <is>
          <t>358</t>
        </is>
      </c>
      <c r="AD398" t="n">
        <v>39.3</v>
      </c>
      <c r="AE398" t="inlineStr">
        <is>
          <t>209</t>
        </is>
      </c>
      <c r="AF398" t="n">
        <v>87.3</v>
      </c>
      <c r="AG398" t="inlineStr">
        <is>
          <t>371</t>
        </is>
      </c>
      <c r="AH398" t="n">
        <v>48.8</v>
      </c>
      <c r="AI398">
        <f>295</f>
        <v/>
      </c>
      <c r="AJ398" t="n">
        <v>53.5</v>
      </c>
      <c r="AK398" t="inlineStr"/>
      <c r="AL398" t="inlineStr"/>
      <c r="AM398" t="inlineStr"/>
      <c r="AN398" t="inlineStr"/>
      <c r="AO398" t="inlineStr"/>
      <c r="AP398" t="inlineStr">
        <is>
          <t>{"Research &amp; Discovery": [{"indicator_id": "76", "indicator_name": "Academic Reputation", "rank": "437", "score": "20.3"}, {"indicator_id": "73", "indicator_name": "Citations per Faculty", "rank": "240", "score": "53.4"}], "Learning Experience": [{"indicator_id": "36", "indicator_name": "Faculty Student Ratio", "rank": "701+", "score": "2.5"}], "Employability": [{"indicator_id": "77", "indicator_name": "Employer Reputation", "rank": "601+", "score": "8.8"}, {"indicator_id": "3819456", "indicator_name": "Employment Outcomes", "rank": "632", "score": "16.2"}], "Global Engagement": [{"indicator_id": "14", "indicator_name": "International Student Ratio", "rank": "358", "score": "39.3"}, {"indicator_id": "15", "indicator_name": "International Research Network", "rank": "209", "score": "87.3"}, {"indicator_id": "18", "indicator_name": "International Faculty Ratio", "rank": "371", "score": "48.8"}], "Sustainability": [{"indicator_id": "3897497", "indicator_name": "Sustainability Score", "rank": "=295", "score": "53.5"}]}</t>
        </is>
      </c>
      <c r="AQ3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399">
      <c r="A399" t="n">
        <v>398</v>
      </c>
      <c r="B399" t="n">
        <v>29.7</v>
      </c>
      <c r="C399" t="inlineStr">
        <is>
          <t>Sejong University</t>
        </is>
      </c>
      <c r="D399" t="inlineStr">
        <is>
          <t>Seoul, South Korea</t>
        </is>
      </c>
      <c r="E399" t="inlineStr">
        <is>
          <t>South Korea</t>
        </is>
      </c>
      <c r="F399" t="inlineStr">
        <is>
          <t>Seoul</t>
        </is>
      </c>
      <c r="G399" t="inlineStr">
        <is>
          <t>Asia</t>
        </is>
      </c>
      <c r="H399" t="inlineStr">
        <is>
          <t>https://www.topuniversities.com/sites/default/files/sejong-university_1094_medium.jpg</t>
        </is>
      </c>
      <c r="I399" t="inlineStr">
        <is>
          <t>/universities/sejong-university</t>
        </is>
      </c>
      <c r="J399" t="inlineStr">
        <is>
          <t>3996629</t>
        </is>
      </c>
      <c r="K399" t="inlineStr">
        <is>
          <t>296716</t>
        </is>
      </c>
      <c r="L399" t="inlineStr">
        <is>
          <t>1094</t>
        </is>
      </c>
      <c r="M399" t="n">
        <v>0</v>
      </c>
      <c r="N399">
        <f>396</f>
        <v/>
      </c>
      <c r="O399" t="inlineStr"/>
      <c r="P399" t="b">
        <v>0</v>
      </c>
      <c r="Q399" t="b">
        <v>0</v>
      </c>
      <c r="R399" t="n">
        <v>0</v>
      </c>
      <c r="S399" t="inlineStr">
        <is>
          <t>601+</t>
        </is>
      </c>
      <c r="T399" t="n">
        <v>10.8</v>
      </c>
      <c r="U399" t="inlineStr">
        <is>
          <t>127</t>
        </is>
      </c>
      <c r="V399" t="n">
        <v>76.90000000000001</v>
      </c>
      <c r="W399" t="inlineStr">
        <is>
          <t>701+</t>
        </is>
      </c>
      <c r="X399" t="n">
        <v>11.9</v>
      </c>
      <c r="Y399" t="inlineStr">
        <is>
          <t>528</t>
        </is>
      </c>
      <c r="Z399" t="n">
        <v>16.1</v>
      </c>
      <c r="AA399" t="inlineStr">
        <is>
          <t>701+</t>
        </is>
      </c>
      <c r="AB399" t="n">
        <v>1.8</v>
      </c>
      <c r="AC399" t="inlineStr">
        <is>
          <t>418</t>
        </is>
      </c>
      <c r="AD399" t="n">
        <v>31.2</v>
      </c>
      <c r="AE399" t="inlineStr">
        <is>
          <t>570</t>
        </is>
      </c>
      <c r="AF399" t="n">
        <v>64.09999999999999</v>
      </c>
      <c r="AG399" t="inlineStr">
        <is>
          <t>551</t>
        </is>
      </c>
      <c r="AH399" t="n">
        <v>23.8</v>
      </c>
      <c r="AI399">
        <f>336</f>
        <v/>
      </c>
      <c r="AJ399" t="n">
        <v>45.9</v>
      </c>
      <c r="AK399" t="inlineStr"/>
      <c r="AL399" t="inlineStr"/>
      <c r="AM399" t="inlineStr"/>
      <c r="AN399" t="inlineStr"/>
      <c r="AO399" t="inlineStr"/>
      <c r="AP399" t="inlineStr">
        <is>
          <t>{"Research &amp; Discovery": [{"indicator_id": "76", "indicator_name": "Academic Reputation", "rank": "601+", "score": "10.8"}, {"indicator_id": "73", "indicator_name": "Citations per Faculty", "rank": "127", "score": "76.9"}], "Learning Experience": [{"indicator_id": "36", "indicator_name": "Faculty Student Ratio", "rank": "701+", "score": "11.9"}], "Employability": [{"indicator_id": "77", "indicator_name": "Employer Reputation", "rank": "528", "score": "16.1"}, {"indicator_id": "3819456", "indicator_name": "Employment Outcomes", "rank": "701+", "score": "1.8"}], "Global Engagement": [{"indicator_id": "14", "indicator_name": "International Student Ratio", "rank": "418", "score": "31.2"}, {"indicator_id": "15", "indicator_name": "International Research Network", "rank": "570", "score": "64.1"}, {"indicator_id": "18", "indicator_name": "International Faculty Ratio", "rank": "551", "score": "23.8"}], "Sustainability": [{"indicator_id": "3897497", "indicator_name": "Sustainability Score", "rank": "=336", "score": "45.9"}]}</t>
        </is>
      </c>
      <c r="AQ3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00">
      <c r="A400" t="n">
        <v>399</v>
      </c>
      <c r="B400" t="n">
        <v>29.7</v>
      </c>
      <c r="C400" t="inlineStr">
        <is>
          <t>University of Southern Queensland</t>
        </is>
      </c>
      <c r="D400" t="inlineStr">
        <is>
          <t>Toowoomba, Australia</t>
        </is>
      </c>
      <c r="E400" t="inlineStr">
        <is>
          <t>Australia</t>
        </is>
      </c>
      <c r="F400" t="inlineStr">
        <is>
          <t>Toowoomba</t>
        </is>
      </c>
      <c r="G400" t="inlineStr">
        <is>
          <t>Oceania</t>
        </is>
      </c>
      <c r="H400" t="inlineStr">
        <is>
          <t>https://www.topuniversities.com/sites/default/files/220804085539am330175unisq-logo-qs-90x90.jpg</t>
        </is>
      </c>
      <c r="I400" t="inlineStr">
        <is>
          <t>/universities/university-southern-queensland</t>
        </is>
      </c>
      <c r="J400" t="inlineStr">
        <is>
          <t>3997042</t>
        </is>
      </c>
      <c r="K400" t="inlineStr">
        <is>
          <t>297043</t>
        </is>
      </c>
      <c r="L400" t="inlineStr">
        <is>
          <t>846</t>
        </is>
      </c>
      <c r="M400" t="n">
        <v>1</v>
      </c>
      <c r="N400">
        <f>396</f>
        <v/>
      </c>
      <c r="O400" t="inlineStr">
        <is>
          <t>5</t>
        </is>
      </c>
      <c r="P400" t="b">
        <v>0</v>
      </c>
      <c r="Q400" t="b">
        <v>0</v>
      </c>
      <c r="R400" t="n">
        <v>0</v>
      </c>
      <c r="S400" t="inlineStr">
        <is>
          <t>601+</t>
        </is>
      </c>
      <c r="T400" t="n">
        <v>8.800000000000001</v>
      </c>
      <c r="U400" t="inlineStr">
        <is>
          <t>143</t>
        </is>
      </c>
      <c r="V400" t="n">
        <v>73.09999999999999</v>
      </c>
      <c r="W400" t="inlineStr">
        <is>
          <t>701+</t>
        </is>
      </c>
      <c r="X400" t="n">
        <v>4.8</v>
      </c>
      <c r="Y400" t="inlineStr">
        <is>
          <t>601+</t>
        </is>
      </c>
      <c r="Z400" t="n">
        <v>5.7</v>
      </c>
      <c r="AA400" t="inlineStr">
        <is>
          <t>701+</t>
        </is>
      </c>
      <c r="AB400" t="n">
        <v>8.6</v>
      </c>
      <c r="AC400" t="inlineStr">
        <is>
          <t>503</t>
        </is>
      </c>
      <c r="AD400" t="n">
        <v>23</v>
      </c>
      <c r="AE400" t="inlineStr">
        <is>
          <t>310</t>
        </is>
      </c>
      <c r="AF400" t="n">
        <v>81</v>
      </c>
      <c r="AG400" t="inlineStr">
        <is>
          <t>223</t>
        </is>
      </c>
      <c r="AH400" t="n">
        <v>84.09999999999999</v>
      </c>
      <c r="AI400" t="inlineStr">
        <is>
          <t>353</t>
        </is>
      </c>
      <c r="AJ400" t="n">
        <v>43</v>
      </c>
      <c r="AK400" t="inlineStr"/>
      <c r="AL400" t="inlineStr"/>
      <c r="AM400" t="inlineStr"/>
      <c r="AN400" t="inlineStr"/>
      <c r="AO400" t="inlineStr"/>
      <c r="AP400" t="inlineStr">
        <is>
          <t>{"Research &amp; Discovery": [{"indicator_id": "76", "indicator_name": "Academic Reputation", "rank": "601+", "score": "8.8"}, {"indicator_id": "73", "indicator_name": "Citations per Faculty", "rank": "143", "score": "73.1"}], "Learning Experience": [{"indicator_id": "36", "indicator_name": "Faculty Student Ratio", "rank": "701+", "score": "4.8"}], "Employability": [{"indicator_id": "77", "indicator_name": "Employer Reputation", "rank": "601+", "score": "5.7"}, {"indicator_id": "3819456", "indicator_name": "Employment Outcomes", "rank": "701+", "score": "8.6"}], "Global Engagement": [{"indicator_id": "14", "indicator_name": "International Student Ratio", "rank": "503", "score": "23"}, {"indicator_id": "15", "indicator_name": "International Research Network", "rank": "310", "score": "81"}, {"indicator_id": "18", "indicator_name": "International Faculty Ratio", "rank": "223", "score": "84.1"}], "Sustainability": [{"indicator_id": "3897497", "indicator_name": "Sustainability Score", "rank": "353", "score": "43"}]}</t>
        </is>
      </c>
      <c r="AQ4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01">
      <c r="A401" t="n">
        <v>400</v>
      </c>
      <c r="B401" t="n">
        <v>29.7</v>
      </c>
      <c r="C401" t="inlineStr">
        <is>
          <t>Université de Liège</t>
        </is>
      </c>
      <c r="D401" t="inlineStr">
        <is>
          <t>Liège, Belgium</t>
        </is>
      </c>
      <c r="E401" t="inlineStr">
        <is>
          <t>Belgium</t>
        </is>
      </c>
      <c r="F401" t="inlineStr">
        <is>
          <t>Liège</t>
        </is>
      </c>
      <c r="G401" t="inlineStr">
        <is>
          <t>Europe</t>
        </is>
      </c>
      <c r="H401" t="inlineStr">
        <is>
          <t>https://www.topuniversities.com/sites/default/files/universit-de-lige_592560cf2aeae70239af4bd9_medium.jpg</t>
        </is>
      </c>
      <c r="I401" t="inlineStr">
        <is>
          <t>/universities/universite-de-liege</t>
        </is>
      </c>
      <c r="J401" t="inlineStr">
        <is>
          <t>3996164</t>
        </is>
      </c>
      <c r="K401" t="inlineStr">
        <is>
          <t>294063</t>
        </is>
      </c>
      <c r="L401" t="inlineStr">
        <is>
          <t>342</t>
        </is>
      </c>
      <c r="M401" t="n">
        <v>0</v>
      </c>
      <c r="N401">
        <f>396</f>
        <v/>
      </c>
      <c r="O401" t="inlineStr"/>
      <c r="P401" t="b">
        <v>0</v>
      </c>
      <c r="Q401" t="b">
        <v>0</v>
      </c>
      <c r="R401" t="n">
        <v>0</v>
      </c>
      <c r="S401" t="inlineStr">
        <is>
          <t>531</t>
        </is>
      </c>
      <c r="T401" t="n">
        <v>17</v>
      </c>
      <c r="U401" t="inlineStr">
        <is>
          <t>365</t>
        </is>
      </c>
      <c r="V401" t="n">
        <v>38</v>
      </c>
      <c r="W401" t="inlineStr">
        <is>
          <t>701+</t>
        </is>
      </c>
      <c r="X401" t="n">
        <v>9.6</v>
      </c>
      <c r="Y401" t="inlineStr">
        <is>
          <t>601+</t>
        </is>
      </c>
      <c r="Z401" t="n">
        <v>11.8</v>
      </c>
      <c r="AA401" t="inlineStr">
        <is>
          <t>478</t>
        </is>
      </c>
      <c r="AB401" t="n">
        <v>23.6</v>
      </c>
      <c r="AC401" t="inlineStr">
        <is>
          <t>277</t>
        </is>
      </c>
      <c r="AD401" t="n">
        <v>53</v>
      </c>
      <c r="AE401" t="inlineStr">
        <is>
          <t>86</t>
        </is>
      </c>
      <c r="AF401" t="n">
        <v>94.59999999999999</v>
      </c>
      <c r="AG401" t="inlineStr">
        <is>
          <t>364</t>
        </is>
      </c>
      <c r="AH401" t="n">
        <v>50.3</v>
      </c>
      <c r="AI401">
        <f>148</f>
        <v/>
      </c>
      <c r="AJ401" t="n">
        <v>81.2</v>
      </c>
      <c r="AK401" t="inlineStr"/>
      <c r="AL401" t="inlineStr"/>
      <c r="AM401" t="inlineStr"/>
      <c r="AN401" t="inlineStr"/>
      <c r="AO401" t="inlineStr"/>
      <c r="AP401" t="inlineStr">
        <is>
          <t>{"Research &amp; Discovery": [{"indicator_id": "76", "indicator_name": "Academic Reputation", "rank": "531", "score": "17"}, {"indicator_id": "73", "indicator_name": "Citations per Faculty", "rank": "365", "score": "38"}], "Learning Experience": [{"indicator_id": "36", "indicator_name": "Faculty Student Ratio", "rank": "701+", "score": "9.6"}], "Employability": [{"indicator_id": "77", "indicator_name": "Employer Reputation", "rank": "601+", "score": "11.8"}, {"indicator_id": "3819456", "indicator_name": "Employment Outcomes", "rank": "478", "score": "23.6"}], "Global Engagement": [{"indicator_id": "14", "indicator_name": "International Student Ratio", "rank": "277", "score": "53"}, {"indicator_id": "15", "indicator_name": "International Research Network", "rank": "86", "score": "94.6"}, {"indicator_id": "18", "indicator_name": "International Faculty Ratio", "rank": "364", "score": "50.3"}], "Sustainability": [{"indicator_id": "3897497", "indicator_name": "Sustainability Score", "rank": "=148", "score": "81.2"}]}</t>
        </is>
      </c>
      <c r="AQ4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02">
      <c r="A402" t="n">
        <v>401</v>
      </c>
      <c r="B402" t="n">
        <v>29.6</v>
      </c>
      <c r="C402" t="inlineStr">
        <is>
          <t>Kazan (Volga region) Federal University</t>
        </is>
      </c>
      <c r="D402" t="inlineStr">
        <is>
          <t>Kazan, Russia</t>
        </is>
      </c>
      <c r="E402" t="inlineStr">
        <is>
          <t>Russia</t>
        </is>
      </c>
      <c r="F402" t="inlineStr">
        <is>
          <t>Kazan</t>
        </is>
      </c>
      <c r="G402" t="inlineStr">
        <is>
          <t>Europe</t>
        </is>
      </c>
      <c r="H402" t="inlineStr">
        <is>
          <t>https://www.topuniversities.com/sites/default/files/kazan-volga-region-federal-university_313_medium.jpg</t>
        </is>
      </c>
      <c r="I402" t="inlineStr">
        <is>
          <t>/universities/kazan-volga-region-federal-university</t>
        </is>
      </c>
      <c r="J402" t="inlineStr">
        <is>
          <t>3996006</t>
        </is>
      </c>
      <c r="K402" t="inlineStr">
        <is>
          <t>294158</t>
        </is>
      </c>
      <c r="L402" t="inlineStr">
        <is>
          <t>313</t>
        </is>
      </c>
      <c r="M402" t="n">
        <v>0</v>
      </c>
      <c r="N402">
        <f>401</f>
        <v/>
      </c>
      <c r="O402" t="inlineStr"/>
      <c r="P402" t="b">
        <v>0</v>
      </c>
      <c r="Q402" t="b">
        <v>1</v>
      </c>
      <c r="R402" t="n">
        <v>0</v>
      </c>
      <c r="S402" t="inlineStr">
        <is>
          <t>373</t>
        </is>
      </c>
      <c r="T402" t="n">
        <v>23.6</v>
      </c>
      <c r="U402" t="inlineStr">
        <is>
          <t>701+</t>
        </is>
      </c>
      <c r="V402" t="n">
        <v>2.4</v>
      </c>
      <c r="W402" t="inlineStr">
        <is>
          <t>58</t>
        </is>
      </c>
      <c r="X402" t="n">
        <v>95.59999999999999</v>
      </c>
      <c r="Y402" t="inlineStr">
        <is>
          <t>601+</t>
        </is>
      </c>
      <c r="Z402" t="n">
        <v>11.4</v>
      </c>
      <c r="AA402" t="inlineStr">
        <is>
          <t>647</t>
        </is>
      </c>
      <c r="AB402" t="n">
        <v>15.4</v>
      </c>
      <c r="AC402" t="inlineStr">
        <is>
          <t>93</t>
        </is>
      </c>
      <c r="AD402" t="n">
        <v>95.7</v>
      </c>
      <c r="AE402" t="inlineStr">
        <is>
          <t>191</t>
        </is>
      </c>
      <c r="AF402" t="n">
        <v>88.3</v>
      </c>
      <c r="AG402" t="inlineStr">
        <is>
          <t>701+</t>
        </is>
      </c>
      <c r="AH402" t="n">
        <v>10.2</v>
      </c>
      <c r="AI402">
        <f>513</f>
        <v/>
      </c>
      <c r="AJ402" t="n">
        <v>22.2</v>
      </c>
      <c r="AK402" t="inlineStr"/>
      <c r="AL402" t="inlineStr"/>
      <c r="AM402" t="inlineStr"/>
      <c r="AN402" t="inlineStr"/>
      <c r="AO402" t="inlineStr"/>
      <c r="AP402" t="inlineStr">
        <is>
          <t>{"Research &amp; Discovery": [{"indicator_id": "76", "indicator_name": "Academic Reputation", "rank": "373", "score": "23.6"}, {"indicator_id": "73", "indicator_name": "Citations per Faculty", "rank": "701+", "score": "2.4"}], "Learning Experience": [{"indicator_id": "36", "indicator_name": "Faculty Student Ratio", "rank": "58", "score": "95.6"}], "Employability": [{"indicator_id": "77", "indicator_name": "Employer Reputation", "rank": "601+", "score": "11.4"}, {"indicator_id": "3819456", "indicator_name": "Employment Outcomes", "rank": "647", "score": "15.4"}], "Global Engagement": [{"indicator_id": "14", "indicator_name": "International Student Ratio", "rank": "93", "score": "95.7"}, {"indicator_id": "15", "indicator_name": "International Research Network", "rank": "191", "score": "88.3"}, {"indicator_id": "18", "indicator_name": "International Faculty Ratio", "rank": "701+", "score": "10.2"}], "Sustainability": [{"indicator_id": "3897497", "indicator_name": "Sustainability Score", "rank": "=513", "score": "22.2"}]}</t>
        </is>
      </c>
      <c r="AQ4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03">
      <c r="A403" t="n">
        <v>402</v>
      </c>
      <c r="B403" t="n">
        <v>29.6</v>
      </c>
      <c r="C403" t="inlineStr">
        <is>
          <t>Koç University</t>
        </is>
      </c>
      <c r="D403" t="inlineStr">
        <is>
          <t>Istanbul, Türkiye</t>
        </is>
      </c>
      <c r="E403" t="inlineStr">
        <is>
          <t>Türkiye</t>
        </is>
      </c>
      <c r="F403" t="inlineStr">
        <is>
          <t>Istanbul</t>
        </is>
      </c>
      <c r="G403" t="inlineStr">
        <is>
          <t>Asia</t>
        </is>
      </c>
      <c r="H403" t="inlineStr">
        <is>
          <t>https://www.topuniversities.com/sites/default/files/ko-university_592560cf2aeae70239af4d7e_medium.jpg</t>
        </is>
      </c>
      <c r="I403" t="inlineStr">
        <is>
          <t>/universities/koc-university</t>
        </is>
      </c>
      <c r="J403" t="inlineStr">
        <is>
          <t>3995992</t>
        </is>
      </c>
      <c r="K403" t="inlineStr">
        <is>
          <t>297068</t>
        </is>
      </c>
      <c r="L403" t="inlineStr">
        <is>
          <t>762</t>
        </is>
      </c>
      <c r="M403" t="n">
        <v>0</v>
      </c>
      <c r="N403">
        <f>401</f>
        <v/>
      </c>
      <c r="O403" t="inlineStr"/>
      <c r="P403" t="b">
        <v>0</v>
      </c>
      <c r="Q403" t="b">
        <v>0</v>
      </c>
      <c r="R403" t="n">
        <v>0</v>
      </c>
      <c r="S403" t="inlineStr">
        <is>
          <t>359</t>
        </is>
      </c>
      <c r="T403" t="n">
        <v>24.3</v>
      </c>
      <c r="U403" t="inlineStr">
        <is>
          <t>407</t>
        </is>
      </c>
      <c r="V403" t="n">
        <v>32.4</v>
      </c>
      <c r="W403" t="inlineStr">
        <is>
          <t>697</t>
        </is>
      </c>
      <c r="X403" t="n">
        <v>19.1</v>
      </c>
      <c r="Y403" t="inlineStr">
        <is>
          <t>155</t>
        </is>
      </c>
      <c r="Z403" t="n">
        <v>54.6</v>
      </c>
      <c r="AA403" t="inlineStr">
        <is>
          <t>701+</t>
        </is>
      </c>
      <c r="AB403" t="n">
        <v>6.8</v>
      </c>
      <c r="AC403" t="inlineStr">
        <is>
          <t>659</t>
        </is>
      </c>
      <c r="AD403" t="n">
        <v>13</v>
      </c>
      <c r="AE403" t="inlineStr">
        <is>
          <t>701+</t>
        </is>
      </c>
      <c r="AF403" t="n">
        <v>51.6</v>
      </c>
      <c r="AG403" t="inlineStr">
        <is>
          <t>540</t>
        </is>
      </c>
      <c r="AH403" t="n">
        <v>24.7</v>
      </c>
      <c r="AI403">
        <f>406</f>
        <v/>
      </c>
      <c r="AJ403" t="n">
        <v>34.8</v>
      </c>
      <c r="AK403" t="inlineStr"/>
      <c r="AL403" t="inlineStr"/>
      <c r="AM403" t="inlineStr"/>
      <c r="AN403" t="inlineStr"/>
      <c r="AO403" t="inlineStr"/>
      <c r="AP403" t="inlineStr">
        <is>
          <t>{"Research &amp; Discovery": [{"indicator_id": "76", "indicator_name": "Academic Reputation", "rank": "359", "score": "24.3"}, {"indicator_id": "73", "indicator_name": "Citations per Faculty", "rank": "407", "score": "32.4"}], "Learning Experience": [{"indicator_id": "36", "indicator_name": "Faculty Student Ratio", "rank": "697", "score": "19.1"}], "Employability": [{"indicator_id": "77", "indicator_name": "Employer Reputation", "rank": "155", "score": "54.6"}, {"indicator_id": "3819456", "indicator_name": "Employment Outcomes", "rank": "701+", "score": "6.8"}], "Global Engagement": [{"indicator_id": "14", "indicator_name": "International Student Ratio", "rank": "659", "score": "13"}, {"indicator_id": "15", "indicator_name": "International Research Network", "rank": "701+", "score": "51.6"}, {"indicator_id": "18", "indicator_name": "International Faculty Ratio", "rank": "540", "score": "24.7"}], "Sustainability": [{"indicator_id": "3897497", "indicator_name": "Sustainability Score", "rank": "=406", "score": "34.8"}]}</t>
        </is>
      </c>
      <c r="AQ4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04">
      <c r="A404" t="n">
        <v>403</v>
      </c>
      <c r="B404" t="n">
        <v>29.5</v>
      </c>
      <c r="C404" t="inlineStr">
        <is>
          <t>Amirkabir University of Technology</t>
        </is>
      </c>
      <c r="D404" t="inlineStr">
        <is>
          <t>Tehran, Iran</t>
        </is>
      </c>
      <c r="E404" t="inlineStr">
        <is>
          <t>Iran</t>
        </is>
      </c>
      <c r="F404" t="inlineStr">
        <is>
          <t>Tehran</t>
        </is>
      </c>
      <c r="G404" t="inlineStr">
        <is>
          <t>Asia</t>
        </is>
      </c>
      <c r="H404" t="inlineStr">
        <is>
          <t>https://www.topuniversities.com/sites/default/files/amirkabir-university-of-technology_592560cf2aeae70239af4e54_medium.jpg</t>
        </is>
      </c>
      <c r="I404" t="inlineStr">
        <is>
          <t>/universities/amirkabir-university-technology</t>
        </is>
      </c>
      <c r="J404" t="inlineStr">
        <is>
          <t>3996251</t>
        </is>
      </c>
      <c r="K404" t="inlineStr">
        <is>
          <t>296805</t>
        </is>
      </c>
      <c r="L404" t="inlineStr">
        <is>
          <t>976</t>
        </is>
      </c>
      <c r="M404" t="n">
        <v>0</v>
      </c>
      <c r="N404">
        <f>403</f>
        <v/>
      </c>
      <c r="O404" t="inlineStr"/>
      <c r="P404" t="b">
        <v>0</v>
      </c>
      <c r="Q404" t="b">
        <v>0</v>
      </c>
      <c r="R404" t="n">
        <v>0</v>
      </c>
      <c r="S404" t="inlineStr">
        <is>
          <t>601+</t>
        </is>
      </c>
      <c r="T404" t="n">
        <v>5.2</v>
      </c>
      <c r="U404" t="inlineStr">
        <is>
          <t>7</t>
        </is>
      </c>
      <c r="V404" t="n">
        <v>100</v>
      </c>
      <c r="W404" t="inlineStr">
        <is>
          <t>701+</t>
        </is>
      </c>
      <c r="X404" t="n">
        <v>4.6</v>
      </c>
      <c r="Y404" t="inlineStr">
        <is>
          <t>445</t>
        </is>
      </c>
      <c r="Z404" t="n">
        <v>20.5</v>
      </c>
      <c r="AA404" t="inlineStr">
        <is>
          <t>701+</t>
        </is>
      </c>
      <c r="AB404" t="n">
        <v>5.8</v>
      </c>
      <c r="AC404" t="inlineStr">
        <is>
          <t>701+</t>
        </is>
      </c>
      <c r="AD404" t="n">
        <v>2.8</v>
      </c>
      <c r="AE404" t="inlineStr">
        <is>
          <t>483</t>
        </is>
      </c>
      <c r="AF404" t="n">
        <v>70.2</v>
      </c>
      <c r="AG404" t="inlineStr">
        <is>
          <t>543</t>
        </is>
      </c>
      <c r="AH404" t="n">
        <v>24.6</v>
      </c>
      <c r="AI404" t="inlineStr">
        <is>
          <t>701+</t>
        </is>
      </c>
      <c r="AJ404" t="n">
        <v>1.6</v>
      </c>
      <c r="AK404" t="inlineStr"/>
      <c r="AL404" t="inlineStr"/>
      <c r="AM404" t="inlineStr"/>
      <c r="AN404" t="inlineStr"/>
      <c r="AO404" t="inlineStr"/>
      <c r="AP404" t="inlineStr">
        <is>
          <t>{"Research &amp; Discovery": [{"indicator_id": "76", "indicator_name": "Academic Reputation", "rank": "601+", "score": "5.2"}, {"indicator_id": "73", "indicator_name": "Citations per Faculty", "rank": "7", "score": "100"}], "Learning Experience": [{"indicator_id": "36", "indicator_name": "Faculty Student Ratio", "rank": "701+", "score": "4.6"}], "Employability": [{"indicator_id": "77", "indicator_name": "Employer Reputation", "rank": "445", "score": "20.5"}, {"indicator_id": "3819456", "indicator_name": "Employment Outcomes", "rank": "701+", "score": "5.8"}], "Global Engagement": [{"indicator_id": "14", "indicator_name": "International Student Ratio", "rank": "701+", "score": "2.8"}, {"indicator_id": "15", "indicator_name": "International Research Network", "rank": "483", "score": "70.2"}, {"indicator_id": "18", "indicator_name": "International Faculty Ratio", "rank": "543", "score": "24.6"}], "Sustainability": [{"indicator_id": "3897497", "indicator_name": "Sustainability Score", "rank": "701+", "score": "1.6"}]}</t>
        </is>
      </c>
      <c r="AQ4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05">
      <c r="A405" t="n">
        <v>404</v>
      </c>
      <c r="B405" t="n">
        <v>29.5</v>
      </c>
      <c r="C405" t="inlineStr">
        <is>
          <t>University of Canberra</t>
        </is>
      </c>
      <c r="D405" t="inlineStr">
        <is>
          <t>Bruce, Australia</t>
        </is>
      </c>
      <c r="E405" t="inlineStr">
        <is>
          <t>Australia</t>
        </is>
      </c>
      <c r="F405" t="inlineStr">
        <is>
          <t>Bruce</t>
        </is>
      </c>
      <c r="G405" t="inlineStr">
        <is>
          <t>Oceania</t>
        </is>
      </c>
      <c r="H405" t="inlineStr">
        <is>
          <t>https://www.topuniversities.com/sites/default/files/220623031009am674262UC-logo-90x90.jpg</t>
        </is>
      </c>
      <c r="I405" t="inlineStr">
        <is>
          <t>/universities/university-canberra</t>
        </is>
      </c>
      <c r="J405" t="inlineStr">
        <is>
          <t>3996923</t>
        </is>
      </c>
      <c r="K405" t="inlineStr">
        <is>
          <t>296820</t>
        </is>
      </c>
      <c r="L405" t="inlineStr">
        <is>
          <t>844</t>
        </is>
      </c>
      <c r="M405" t="n">
        <v>0</v>
      </c>
      <c r="N405">
        <f>403</f>
        <v/>
      </c>
      <c r="O405" t="inlineStr"/>
      <c r="P405" t="b">
        <v>0</v>
      </c>
      <c r="Q405" t="b">
        <v>0</v>
      </c>
      <c r="R405" t="n">
        <v>0</v>
      </c>
      <c r="S405" t="inlineStr">
        <is>
          <t>601+</t>
        </is>
      </c>
      <c r="T405" t="n">
        <v>14.3</v>
      </c>
      <c r="U405" t="inlineStr">
        <is>
          <t>255</t>
        </is>
      </c>
      <c r="V405" t="n">
        <v>51.2</v>
      </c>
      <c r="W405" t="inlineStr">
        <is>
          <t>701+</t>
        </is>
      </c>
      <c r="X405" t="n">
        <v>2.4</v>
      </c>
      <c r="Y405" t="inlineStr">
        <is>
          <t>601+</t>
        </is>
      </c>
      <c r="Z405" t="n">
        <v>7.7</v>
      </c>
      <c r="AA405" t="inlineStr">
        <is>
          <t>701+</t>
        </is>
      </c>
      <c r="AB405" t="n">
        <v>5.6</v>
      </c>
      <c r="AC405" t="inlineStr">
        <is>
          <t>213</t>
        </is>
      </c>
      <c r="AD405" t="n">
        <v>69.40000000000001</v>
      </c>
      <c r="AE405" t="inlineStr">
        <is>
          <t>583</t>
        </is>
      </c>
      <c r="AF405" t="n">
        <v>63.1</v>
      </c>
      <c r="AG405" t="inlineStr">
        <is>
          <t>243</t>
        </is>
      </c>
      <c r="AH405" t="n">
        <v>79.59999999999999</v>
      </c>
      <c r="AI405">
        <f>217</f>
        <v/>
      </c>
      <c r="AJ405" t="n">
        <v>70.90000000000001</v>
      </c>
      <c r="AK405" t="inlineStr"/>
      <c r="AL405" t="inlineStr"/>
      <c r="AM405" t="inlineStr"/>
      <c r="AN405" t="inlineStr"/>
      <c r="AO405" t="inlineStr"/>
      <c r="AP405" t="inlineStr">
        <is>
          <t>{"Research &amp; Discovery": [{"indicator_id": "76", "indicator_name": "Academic Reputation", "rank": "601+", "score": "14.3"}, {"indicator_id": "73", "indicator_name": "Citations per Faculty", "rank": "255", "score": "51.2"}], "Learning Experience": [{"indicator_id": "36", "indicator_name": "Faculty Student Ratio", "rank": "701+", "score": "2.4"}], "Employability": [{"indicator_id": "77", "indicator_name": "Employer Reputation", "rank": "601+", "score": "7.7"}, {"indicator_id": "3819456", "indicator_name": "Employment Outcomes", "rank": "701+", "score": "5.6"}], "Global Engagement": [{"indicator_id": "14", "indicator_name": "International Student Ratio", "rank": "213", "score": "69.4"}, {"indicator_id": "15", "indicator_name": "International Research Network", "rank": "583", "score": "63.1"}, {"indicator_id": "18", "indicator_name": "International Faculty Ratio", "rank": "243", "score": "79.6"}], "Sustainability": [{"indicator_id": "3897497", "indicator_name": "Sustainability Score", "rank": "=217", "score": "70.9"}]}</t>
        </is>
      </c>
      <c r="AQ4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06">
      <c r="A406" t="n">
        <v>405</v>
      </c>
      <c r="B406" t="n">
        <v>29.3</v>
      </c>
      <c r="C406" t="inlineStr">
        <is>
          <t>Institut National des Sciences Appliquées de Lyon (INSA)</t>
        </is>
      </c>
      <c r="D406" t="inlineStr">
        <is>
          <t>Lyon, France</t>
        </is>
      </c>
      <c r="E406" t="inlineStr">
        <is>
          <t>France</t>
        </is>
      </c>
      <c r="F406" t="inlineStr">
        <is>
          <t>Lyon</t>
        </is>
      </c>
      <c r="G406" t="inlineStr">
        <is>
          <t>Europe</t>
        </is>
      </c>
      <c r="H406" t="inlineStr">
        <is>
          <t>https://www.topuniversities.com/sites/default/files/institut-national-des-sciences-appliques-de-lyon-insa_2461_medium.jpg</t>
        </is>
      </c>
      <c r="I406" t="inlineStr">
        <is>
          <t>/universities/institut-national-des-sciences-appliquees-de-lyon-insa</t>
        </is>
      </c>
      <c r="J406" t="inlineStr">
        <is>
          <t>3996431</t>
        </is>
      </c>
      <c r="K406" t="inlineStr">
        <is>
          <t>293278</t>
        </is>
      </c>
      <c r="L406" t="inlineStr">
        <is>
          <t>2461</t>
        </is>
      </c>
      <c r="M406" t="n">
        <v>0</v>
      </c>
      <c r="N406">
        <f>405</f>
        <v/>
      </c>
      <c r="O406" t="inlineStr"/>
      <c r="P406" t="b">
        <v>0</v>
      </c>
      <c r="Q406" t="b">
        <v>0</v>
      </c>
      <c r="R406" t="n">
        <v>0</v>
      </c>
      <c r="S406" t="inlineStr">
        <is>
          <t>601+</t>
        </is>
      </c>
      <c r="T406" t="n">
        <v>7.4</v>
      </c>
      <c r="U406" t="inlineStr">
        <is>
          <t>201</t>
        </is>
      </c>
      <c r="V406" t="n">
        <v>60.6</v>
      </c>
      <c r="W406" t="inlineStr">
        <is>
          <t>469</t>
        </is>
      </c>
      <c r="X406" t="n">
        <v>33.7</v>
      </c>
      <c r="Y406" t="inlineStr">
        <is>
          <t>334</t>
        </is>
      </c>
      <c r="Z406" t="n">
        <v>28.7</v>
      </c>
      <c r="AA406" t="inlineStr">
        <is>
          <t>680</t>
        </is>
      </c>
      <c r="AB406" t="n">
        <v>14.4</v>
      </c>
      <c r="AC406" t="inlineStr">
        <is>
          <t>254</t>
        </is>
      </c>
      <c r="AD406" t="n">
        <v>58.3</v>
      </c>
      <c r="AE406" t="inlineStr">
        <is>
          <t>638</t>
        </is>
      </c>
      <c r="AF406" t="n">
        <v>59.5</v>
      </c>
      <c r="AG406" t="inlineStr">
        <is>
          <t>500</t>
        </is>
      </c>
      <c r="AH406" t="n">
        <v>29.2</v>
      </c>
      <c r="AI406" t="inlineStr">
        <is>
          <t>701+</t>
        </is>
      </c>
      <c r="AJ406" t="n">
        <v>2.4</v>
      </c>
      <c r="AK406" t="inlineStr"/>
      <c r="AL406" t="inlineStr"/>
      <c r="AM406" t="inlineStr"/>
      <c r="AN406" t="inlineStr"/>
      <c r="AO406" t="inlineStr"/>
      <c r="AP406" t="inlineStr">
        <is>
          <t>{"Research &amp; Discovery": [{"indicator_id": "76", "indicator_name": "Academic Reputation", "rank": "601+", "score": "7.4"}, {"indicator_id": "73", "indicator_name": "Citations per Faculty", "rank": "201", "score": "60.6"}], "Learning Experience": [{"indicator_id": "36", "indicator_name": "Faculty Student Ratio", "rank": "469", "score": "33.7"}], "Employability": [{"indicator_id": "77", "indicator_name": "Employer Reputation", "rank": "334", "score": "28.7"}, {"indicator_id": "3819456", "indicator_name": "Employment Outcomes", "rank": "680", "score": "14.4"}], "Global Engagement": [{"indicator_id": "14", "indicator_name": "International Student Ratio", "rank": "254", "score": "58.3"}, {"indicator_id": "15", "indicator_name": "International Research Network", "rank": "638", "score": "59.5"}, {"indicator_id": "18", "indicator_name": "International Faculty Ratio", "rank": "500", "score": "29.2"}], "Sustainability": [{"indicator_id": "3897497", "indicator_name": "Sustainability Score", "rank": "701+", "score": "2.4"}]}</t>
        </is>
      </c>
      <c r="AQ4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07">
      <c r="A407" t="n">
        <v>406</v>
      </c>
      <c r="B407" t="n">
        <v>29.3</v>
      </c>
      <c r="C407" t="inlineStr">
        <is>
          <t>Satbayev University</t>
        </is>
      </c>
      <c r="D407" t="inlineStr">
        <is>
          <t>Almaty, Kazakhstan</t>
        </is>
      </c>
      <c r="E407" t="inlineStr">
        <is>
          <t>Kazakhstan</t>
        </is>
      </c>
      <c r="F407" t="inlineStr">
        <is>
          <t>Almaty</t>
        </is>
      </c>
      <c r="G407" t="inlineStr">
        <is>
          <t>Asia</t>
        </is>
      </c>
      <c r="H407" t="inlineStr">
        <is>
          <t>https://www.topuniversities.com/sites/default/files/kazakh-national-research-technical-university-after-k.i.satpayev_592560cf2aeae70239af52e7_medium.jpg</t>
        </is>
      </c>
      <c r="I407" t="inlineStr">
        <is>
          <t>/universities/satbayev-university</t>
        </is>
      </c>
      <c r="J407" t="inlineStr">
        <is>
          <t>3995951</t>
        </is>
      </c>
      <c r="K407" t="inlineStr">
        <is>
          <t>295111</t>
        </is>
      </c>
      <c r="L407" t="inlineStr">
        <is>
          <t>2148</t>
        </is>
      </c>
      <c r="M407" t="n">
        <v>0</v>
      </c>
      <c r="N407">
        <f>405</f>
        <v/>
      </c>
      <c r="O407" t="inlineStr">
        <is>
          <t>4</t>
        </is>
      </c>
      <c r="P407" t="b">
        <v>0</v>
      </c>
      <c r="Q407" t="b">
        <v>0</v>
      </c>
      <c r="R407" t="n">
        <v>0</v>
      </c>
      <c r="S407" t="inlineStr">
        <is>
          <t>318</t>
        </is>
      </c>
      <c r="T407" t="n">
        <v>27.8</v>
      </c>
      <c r="U407" t="inlineStr">
        <is>
          <t>701+</t>
        </is>
      </c>
      <c r="V407" t="n">
        <v>1.2</v>
      </c>
      <c r="W407" t="inlineStr">
        <is>
          <t>94</t>
        </is>
      </c>
      <c r="X407" t="n">
        <v>88.09999999999999</v>
      </c>
      <c r="Y407" t="inlineStr">
        <is>
          <t>211</t>
        </is>
      </c>
      <c r="Z407" t="n">
        <v>43.4</v>
      </c>
      <c r="AA407" t="inlineStr">
        <is>
          <t>477</t>
        </is>
      </c>
      <c r="AB407" t="n">
        <v>23.6</v>
      </c>
      <c r="AC407" t="inlineStr">
        <is>
          <t>588</t>
        </is>
      </c>
      <c r="AD407" t="n">
        <v>16.9</v>
      </c>
      <c r="AE407" t="inlineStr">
        <is>
          <t>701+</t>
        </is>
      </c>
      <c r="AF407" t="n">
        <v>15</v>
      </c>
      <c r="AG407" t="inlineStr">
        <is>
          <t>296</t>
        </is>
      </c>
      <c r="AH407" t="n">
        <v>66.7</v>
      </c>
      <c r="AI407" t="inlineStr">
        <is>
          <t>701+</t>
        </is>
      </c>
      <c r="AJ407" t="n">
        <v>3.8</v>
      </c>
      <c r="AK407" t="inlineStr"/>
      <c r="AL407" t="inlineStr"/>
      <c r="AM407" t="inlineStr"/>
      <c r="AN407" t="inlineStr"/>
      <c r="AO407" t="inlineStr"/>
      <c r="AP407" t="inlineStr">
        <is>
          <t>{"Research &amp; Discovery": [{"indicator_id": "76", "indicator_name": "Academic Reputation", "rank": "318", "score": "27.8"}, {"indicator_id": "73", "indicator_name": "Citations per Faculty", "rank": "701+", "score": "1.2"}], "Learning Experience": [{"indicator_id": "36", "indicator_name": "Faculty Student Ratio", "rank": "94", "score": "88.1"}], "Employability": [{"indicator_id": "77", "indicator_name": "Employer Reputation", "rank": "211", "score": "43.4"}, {"indicator_id": "3819456", "indicator_name": "Employment Outcomes", "rank": "477", "score": "23.6"}], "Global Engagement": [{"indicator_id": "14", "indicator_name": "International Student Ratio", "rank": "588", "score": "16.9"}, {"indicator_id": "15", "indicator_name": "International Research Network", "rank": "701+", "score": "15"}, {"indicator_id": "18", "indicator_name": "International Faculty Ratio", "rank": "296", "score": "66.7"}], "Sustainability": [{"indicator_id": "3897497", "indicator_name": "Sustainability Score", "rank": "701+", "score": "3.8"}]}</t>
        </is>
      </c>
      <c r="AQ4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08">
      <c r="A408" t="n">
        <v>407</v>
      </c>
      <c r="B408" t="n">
        <v>29.3</v>
      </c>
      <c r="C408" t="inlineStr">
        <is>
          <t>USI - Università della Svizzera italiana</t>
        </is>
      </c>
      <c r="D408" t="inlineStr">
        <is>
          <t>Lugano, Switzerland</t>
        </is>
      </c>
      <c r="E408" t="inlineStr">
        <is>
          <t>Switzerland</t>
        </is>
      </c>
      <c r="F408" t="inlineStr">
        <is>
          <t>Lugano</t>
        </is>
      </c>
      <c r="G408" t="inlineStr">
        <is>
          <t>Europe</t>
        </is>
      </c>
      <c r="H408" t="inlineStr">
        <is>
          <t>https://www.topuniversities.com/sites/default/files/usi-universit-della-svizzera-italiana_592560cf2aeae70239af50ca_medium.jpg</t>
        </is>
      </c>
      <c r="I408" t="inlineStr">
        <is>
          <t>/universities/usi-universita-della-svizzera-italiana</t>
        </is>
      </c>
      <c r="J408" t="inlineStr">
        <is>
          <t>3996732</t>
        </is>
      </c>
      <c r="K408" t="inlineStr">
        <is>
          <t>297639</t>
        </is>
      </c>
      <c r="L408" t="inlineStr">
        <is>
          <t>1604</t>
        </is>
      </c>
      <c r="M408" t="n">
        <v>1</v>
      </c>
      <c r="N408">
        <f>405</f>
        <v/>
      </c>
      <c r="O408" t="inlineStr"/>
      <c r="P408" t="b">
        <v>0</v>
      </c>
      <c r="Q408" t="b">
        <v>0</v>
      </c>
      <c r="R408" t="n">
        <v>0</v>
      </c>
      <c r="S408" t="inlineStr">
        <is>
          <t>601+</t>
        </is>
      </c>
      <c r="T408" t="n">
        <v>6.1</v>
      </c>
      <c r="U408" t="inlineStr">
        <is>
          <t>343</t>
        </is>
      </c>
      <c r="V408" t="n">
        <v>40.7</v>
      </c>
      <c r="W408" t="inlineStr">
        <is>
          <t>176</t>
        </is>
      </c>
      <c r="X408" t="n">
        <v>73.5</v>
      </c>
      <c r="Y408" t="inlineStr">
        <is>
          <t>601+</t>
        </is>
      </c>
      <c r="Z408" t="n">
        <v>4.6</v>
      </c>
      <c r="AA408" t="inlineStr">
        <is>
          <t>701+</t>
        </is>
      </c>
      <c r="AB408" t="n">
        <v>2.1</v>
      </c>
      <c r="AC408" t="inlineStr">
        <is>
          <t>13</t>
        </is>
      </c>
      <c r="AD408" t="n">
        <v>100</v>
      </c>
      <c r="AE408" t="inlineStr">
        <is>
          <t>701+</t>
        </is>
      </c>
      <c r="AF408" t="n">
        <v>39.3</v>
      </c>
      <c r="AG408" t="inlineStr">
        <is>
          <t>34</t>
        </is>
      </c>
      <c r="AH408" t="n">
        <v>100</v>
      </c>
      <c r="AI408" t="inlineStr">
        <is>
          <t>701+</t>
        </is>
      </c>
      <c r="AJ408" t="n">
        <v>1.1</v>
      </c>
      <c r="AK408" t="inlineStr"/>
      <c r="AL408" t="inlineStr"/>
      <c r="AM408" t="inlineStr"/>
      <c r="AN408" t="inlineStr"/>
      <c r="AO408" t="inlineStr"/>
      <c r="AP408" t="inlineStr">
        <is>
          <t>{"Research &amp; Discovery": [{"indicator_id": "76", "indicator_name": "Academic Reputation", "rank": "601+", "score": "6.1"}, {"indicator_id": "73", "indicator_name": "Citations per Faculty", "rank": "343", "score": "40.7"}], "Learning Experience": [{"indicator_id": "36", "indicator_name": "Faculty Student Ratio", "rank": "176", "score": "73.5"}], "Employability": [{"indicator_id": "77", "indicator_name": "Employer Reputation", "rank": "601+", "score": "4.6"}, {"indicator_id": "3819456", "indicator_name": "Employment Outcomes", "rank": "701+", "score": "2.1"}], "Global Engagement": [{"indicator_id": "14", "indicator_name": "International Student Ratio", "rank": "13", "score": "100"}, {"indicator_id": "15", "indicator_name": "International Research Network", "rank": "701+", "score": "39.3"}, {"indicator_id": "18", "indicator_name": "International Faculty Ratio", "rank": "34", "score": "100"}], "Sustainability": [{"indicator_id": "3897497", "indicator_name": "Sustainability Score", "rank": "701+", "score": "1.1"}]}</t>
        </is>
      </c>
      <c r="AQ4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09">
      <c r="A409" t="n">
        <v>408</v>
      </c>
      <c r="B409" t="n">
        <v>29.1</v>
      </c>
      <c r="C409" t="inlineStr">
        <is>
          <t>Birkbeck, University of London</t>
        </is>
      </c>
      <c r="D409" t="inlineStr">
        <is>
          <t>London, United Kingdom</t>
        </is>
      </c>
      <c r="E409" t="inlineStr">
        <is>
          <t>United Kingdom</t>
        </is>
      </c>
      <c r="F409" t="inlineStr">
        <is>
          <t>London</t>
        </is>
      </c>
      <c r="G409" t="inlineStr">
        <is>
          <t>Europe</t>
        </is>
      </c>
      <c r="H409" t="inlineStr">
        <is>
          <t>https://www.topuniversities.com/sites/default/files/birkbeck-university-of-london_1636_medium.jpg</t>
        </is>
      </c>
      <c r="I409" t="inlineStr">
        <is>
          <t>/universities/birkbeck-university-london</t>
        </is>
      </c>
      <c r="J409" t="inlineStr">
        <is>
          <t>3996291</t>
        </is>
      </c>
      <c r="K409" t="inlineStr">
        <is>
          <t>297511</t>
        </is>
      </c>
      <c r="L409" t="inlineStr">
        <is>
          <t>1636</t>
        </is>
      </c>
      <c r="M409" t="n">
        <v>0</v>
      </c>
      <c r="N409">
        <f>408</f>
        <v/>
      </c>
      <c r="O409" t="inlineStr"/>
      <c r="P409" t="b">
        <v>0</v>
      </c>
      <c r="Q409" t="b">
        <v>0</v>
      </c>
      <c r="R409" t="n">
        <v>0</v>
      </c>
      <c r="S409" t="inlineStr">
        <is>
          <t>601+</t>
        </is>
      </c>
      <c r="T409" t="n">
        <v>10</v>
      </c>
      <c r="U409" t="inlineStr">
        <is>
          <t>218</t>
        </is>
      </c>
      <c r="V409" t="n">
        <v>57.1</v>
      </c>
      <c r="W409" t="inlineStr">
        <is>
          <t>701+</t>
        </is>
      </c>
      <c r="X409" t="n">
        <v>15.6</v>
      </c>
      <c r="Y409" t="inlineStr">
        <is>
          <t>601+</t>
        </is>
      </c>
      <c r="Z409" t="n">
        <v>3.6</v>
      </c>
      <c r="AA409" t="inlineStr">
        <is>
          <t>701+</t>
        </is>
      </c>
      <c r="AB409" t="n">
        <v>8.800000000000001</v>
      </c>
      <c r="AC409" t="inlineStr">
        <is>
          <t>46</t>
        </is>
      </c>
      <c r="AD409" t="n">
        <v>99.5</v>
      </c>
      <c r="AE409" t="inlineStr">
        <is>
          <t>686</t>
        </is>
      </c>
      <c r="AF409" t="n">
        <v>55.5</v>
      </c>
      <c r="AG409" t="inlineStr">
        <is>
          <t>123</t>
        </is>
      </c>
      <c r="AH409" t="n">
        <v>97.7</v>
      </c>
      <c r="AI409" t="inlineStr">
        <is>
          <t>701+</t>
        </is>
      </c>
      <c r="AJ409" t="n">
        <v>7.7</v>
      </c>
      <c r="AK409" t="inlineStr"/>
      <c r="AL409" t="inlineStr"/>
      <c r="AM409" t="inlineStr"/>
      <c r="AN409" t="inlineStr"/>
      <c r="AO409" t="inlineStr"/>
      <c r="AP409" t="inlineStr">
        <is>
          <t>{"Research &amp; Discovery": [{"indicator_id": "76", "indicator_name": "Academic Reputation", "rank": "601+", "score": "10"}, {"indicator_id": "73", "indicator_name": "Citations per Faculty", "rank": "218", "score": "57.1"}], "Learning Experience": [{"indicator_id": "36", "indicator_name": "Faculty Student Ratio", "rank": "701+", "score": "15.6"}], "Employability": [{"indicator_id": "77", "indicator_name": "Employer Reputation", "rank": "601+", "score": "3.6"}, {"indicator_id": "3819456", "indicator_name": "Employment Outcomes", "rank": "701+", "score": "8.8"}], "Global Engagement": [{"indicator_id": "14", "indicator_name": "International Student Ratio", "rank": "46", "score": "99.5"}, {"indicator_id": "15", "indicator_name": "International Research Network", "rank": "686", "score": "55.5"}, {"indicator_id": "18", "indicator_name": "International Faculty Ratio", "rank": "123", "score": "97.7"}], "Sustainability": [{"indicator_id": "3897497", "indicator_name": "Sustainability Score", "rank": "701+", "score": "7.7"}]}</t>
        </is>
      </c>
      <c r="AQ4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10">
      <c r="A410" t="n">
        <v>409</v>
      </c>
      <c r="B410" t="n">
        <v>29.1</v>
      </c>
      <c r="C410" t="inlineStr">
        <is>
          <t>Masaryk University</t>
        </is>
      </c>
      <c r="D410" t="inlineStr">
        <is>
          <t>Brno, Czechia</t>
        </is>
      </c>
      <c r="E410" t="inlineStr">
        <is>
          <t>Czechia</t>
        </is>
      </c>
      <c r="F410" t="inlineStr">
        <is>
          <t>Brno</t>
        </is>
      </c>
      <c r="G410" t="inlineStr">
        <is>
          <t>Europe</t>
        </is>
      </c>
      <c r="H410" t="inlineStr">
        <is>
          <t>https://www.topuniversities.com/sites/default/files/masaryk-university_592560cf2aeae70239af4d5a_medium.jpg</t>
        </is>
      </c>
      <c r="I410" t="inlineStr">
        <is>
          <t>/universities/masaryk-university</t>
        </is>
      </c>
      <c r="J410" t="inlineStr">
        <is>
          <t>3996009</t>
        </is>
      </c>
      <c r="K410" t="inlineStr">
        <is>
          <t>297103</t>
        </is>
      </c>
      <c r="L410" t="inlineStr">
        <is>
          <t>725</t>
        </is>
      </c>
      <c r="M410" t="n">
        <v>0</v>
      </c>
      <c r="N410">
        <f>408</f>
        <v/>
      </c>
      <c r="O410" t="inlineStr"/>
      <c r="P410" t="b">
        <v>0</v>
      </c>
      <c r="Q410" t="b">
        <v>0</v>
      </c>
      <c r="R410" t="n">
        <v>0</v>
      </c>
      <c r="S410" t="inlineStr">
        <is>
          <t>376</t>
        </is>
      </c>
      <c r="T410" t="n">
        <v>23.5</v>
      </c>
      <c r="U410" t="inlineStr">
        <is>
          <t>656</t>
        </is>
      </c>
      <c r="V410" t="n">
        <v>13.8</v>
      </c>
      <c r="W410" t="inlineStr">
        <is>
          <t>701+</t>
        </is>
      </c>
      <c r="X410" t="n">
        <v>9.5</v>
      </c>
      <c r="Y410" t="inlineStr">
        <is>
          <t>298</t>
        </is>
      </c>
      <c r="Z410" t="n">
        <v>31.7</v>
      </c>
      <c r="AA410" t="inlineStr">
        <is>
          <t>352</t>
        </is>
      </c>
      <c r="AB410" t="n">
        <v>36</v>
      </c>
      <c r="AC410" t="inlineStr">
        <is>
          <t>223</t>
        </is>
      </c>
      <c r="AD410" t="n">
        <v>66.7</v>
      </c>
      <c r="AE410" t="inlineStr">
        <is>
          <t>318</t>
        </is>
      </c>
      <c r="AF410" t="n">
        <v>80.2</v>
      </c>
      <c r="AG410" t="inlineStr">
        <is>
          <t>513</t>
        </is>
      </c>
      <c r="AH410" t="n">
        <v>27.6</v>
      </c>
      <c r="AI410">
        <f>161</f>
        <v/>
      </c>
      <c r="AJ410" t="n">
        <v>79.09999999999999</v>
      </c>
      <c r="AK410" t="inlineStr"/>
      <c r="AL410" t="inlineStr"/>
      <c r="AM410" t="inlineStr"/>
      <c r="AN410" t="inlineStr"/>
      <c r="AO410" t="inlineStr"/>
      <c r="AP410" t="inlineStr">
        <is>
          <t>{"Research &amp; Discovery": [{"indicator_id": "76", "indicator_name": "Academic Reputation", "rank": "376", "score": "23.5"}, {"indicator_id": "73", "indicator_name": "Citations per Faculty", "rank": "656", "score": "13.8"}], "Learning Experience": [{"indicator_id": "36", "indicator_name": "Faculty Student Ratio", "rank": "701+", "score": "9.5"}], "Employability": [{"indicator_id": "77", "indicator_name": "Employer Reputation", "rank": "298", "score": "31.7"}, {"indicator_id": "3819456", "indicator_name": "Employment Outcomes", "rank": "352", "score": "36"}], "Global Engagement": [{"indicator_id": "14", "indicator_name": "International Student Ratio", "rank": "223", "score": "66.7"}, {"indicator_id": "15", "indicator_name": "International Research Network", "rank": "318", "score": "80.2"}, {"indicator_id": "18", "indicator_name": "International Faculty Ratio", "rank": "513", "score": "27.6"}], "Sustainability": [{"indicator_id": "3897497", "indicator_name": "Sustainability Score", "rank": "=161", "score": "79.1"}]}</t>
        </is>
      </c>
      <c r="AQ4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11">
      <c r="A411" t="n">
        <v>410</v>
      </c>
      <c r="B411" t="n">
        <v>29</v>
      </c>
      <c r="C411" t="inlineStr">
        <is>
          <t>HSE University</t>
        </is>
      </c>
      <c r="D411" t="inlineStr">
        <is>
          <t>Moscow, Russia</t>
        </is>
      </c>
      <c r="E411" t="inlineStr">
        <is>
          <t>Russia</t>
        </is>
      </c>
      <c r="F411" t="inlineStr">
        <is>
          <t>Moscow</t>
        </is>
      </c>
      <c r="G411" t="inlineStr">
        <is>
          <t>Europe</t>
        </is>
      </c>
      <c r="H411" t="inlineStr">
        <is>
          <t>https://www.topuniversities.com/sites/default/files/220303011024pm152717HSE-logo-90x90.jpg</t>
        </is>
      </c>
      <c r="I411" t="inlineStr">
        <is>
          <t>/universities/hse-university</t>
        </is>
      </c>
      <c r="J411" t="inlineStr">
        <is>
          <t>3995999</t>
        </is>
      </c>
      <c r="K411" t="inlineStr">
        <is>
          <t>295115</t>
        </is>
      </c>
      <c r="L411" t="inlineStr">
        <is>
          <t>2152</t>
        </is>
      </c>
      <c r="M411" t="n">
        <v>0</v>
      </c>
      <c r="N411">
        <f>410</f>
        <v/>
      </c>
      <c r="O411" t="inlineStr"/>
      <c r="P411" t="b">
        <v>0</v>
      </c>
      <c r="Q411" t="b">
        <v>1</v>
      </c>
      <c r="R411" t="n">
        <v>0</v>
      </c>
      <c r="S411" t="inlineStr">
        <is>
          <t>366</t>
        </is>
      </c>
      <c r="T411" t="n">
        <v>24</v>
      </c>
      <c r="U411" t="inlineStr">
        <is>
          <t>701+</t>
        </is>
      </c>
      <c r="V411" t="n">
        <v>1.8</v>
      </c>
      <c r="W411" t="inlineStr">
        <is>
          <t>105</t>
        </is>
      </c>
      <c r="X411" t="n">
        <v>84.8</v>
      </c>
      <c r="Y411" t="inlineStr">
        <is>
          <t>246</t>
        </is>
      </c>
      <c r="Z411" t="n">
        <v>38.4</v>
      </c>
      <c r="AA411" t="inlineStr">
        <is>
          <t>701+</t>
        </is>
      </c>
      <c r="AB411" t="n">
        <v>13</v>
      </c>
      <c r="AC411" t="inlineStr">
        <is>
          <t>652</t>
        </is>
      </c>
      <c r="AD411" t="n">
        <v>13.5</v>
      </c>
      <c r="AE411" t="inlineStr">
        <is>
          <t>271</t>
        </is>
      </c>
      <c r="AF411" t="n">
        <v>83.59999999999999</v>
      </c>
      <c r="AG411" t="inlineStr">
        <is>
          <t>701+</t>
        </is>
      </c>
      <c r="AH411" t="n">
        <v>6.6</v>
      </c>
      <c r="AI411">
        <f>343</f>
        <v/>
      </c>
      <c r="AJ411" t="n">
        <v>44.6</v>
      </c>
      <c r="AK411" t="inlineStr"/>
      <c r="AL411" t="inlineStr"/>
      <c r="AM411" t="inlineStr"/>
      <c r="AN411" t="inlineStr"/>
      <c r="AO411" t="inlineStr"/>
      <c r="AP411" t="inlineStr">
        <is>
          <t>{"Research &amp; Discovery": [{"indicator_id": "76", "indicator_name": "Academic Reputation", "rank": "366", "score": "24"}, {"indicator_id": "73", "indicator_name": "Citations per Faculty", "rank": "701+", "score": "1.8"}], "Learning Experience": [{"indicator_id": "36", "indicator_name": "Faculty Student Ratio", "rank": "105", "score": "84.8"}], "Employability": [{"indicator_id": "77", "indicator_name": "Employer Reputation", "rank": "246", "score": "38.4"}, {"indicator_id": "3819456", "indicator_name": "Employment Outcomes", "rank": "701+", "score": "13"}], "Global Engagement": [{"indicator_id": "14", "indicator_name": "International Student Ratio", "rank": "652", "score": "13.5"}, {"indicator_id": "15", "indicator_name": "International Research Network", "rank": "271", "score": "83.6"}, {"indicator_id": "18", "indicator_name": "International Faculty Ratio", "rank": "701+", "score": "6.6"}], "Sustainability": [{"indicator_id": "3897497", "indicator_name": "Sustainability Score", "rank": "=343", "score": "44.6"}]}</t>
        </is>
      </c>
      <c r="AQ4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12">
      <c r="A412" t="n">
        <v>411</v>
      </c>
      <c r="B412" t="n">
        <v>29</v>
      </c>
      <c r="C412" t="inlineStr">
        <is>
          <t>The American University in Cairo</t>
        </is>
      </c>
      <c r="D412" t="inlineStr">
        <is>
          <t>Cairo, Egypt</t>
        </is>
      </c>
      <c r="E412" t="inlineStr">
        <is>
          <t>Egypt</t>
        </is>
      </c>
      <c r="F412" t="inlineStr">
        <is>
          <t>Cairo</t>
        </is>
      </c>
      <c r="G412" t="inlineStr">
        <is>
          <t>Africa</t>
        </is>
      </c>
      <c r="H412" t="inlineStr">
        <is>
          <t>https://www.topuniversities.com/sites/default/files/250603090341am967303AUC-Logo-Blue-200X200-90x90.jpg</t>
        </is>
      </c>
      <c r="I412" t="inlineStr">
        <is>
          <t>/universities/american-university-cairo</t>
        </is>
      </c>
      <c r="J412" t="inlineStr">
        <is>
          <t>3995907</t>
        </is>
      </c>
      <c r="K412" t="inlineStr">
        <is>
          <t>294620</t>
        </is>
      </c>
      <c r="L412" t="inlineStr">
        <is>
          <t>36</t>
        </is>
      </c>
      <c r="M412" t="n">
        <v>0</v>
      </c>
      <c r="N412">
        <f>410</f>
        <v/>
      </c>
      <c r="O412" t="inlineStr"/>
      <c r="P412" t="b">
        <v>0</v>
      </c>
      <c r="Q412" t="b">
        <v>0</v>
      </c>
      <c r="R412" t="n">
        <v>0</v>
      </c>
      <c r="S412" t="inlineStr">
        <is>
          <t>274</t>
        </is>
      </c>
      <c r="T412" t="n">
        <v>32.1</v>
      </c>
      <c r="U412" t="inlineStr">
        <is>
          <t>701+</t>
        </is>
      </c>
      <c r="V412" t="n">
        <v>5.2</v>
      </c>
      <c r="W412" t="inlineStr">
        <is>
          <t>444</t>
        </is>
      </c>
      <c r="X412" t="n">
        <v>35.5</v>
      </c>
      <c r="Y412" t="inlineStr">
        <is>
          <t>301</t>
        </is>
      </c>
      <c r="Z412" t="n">
        <v>31.1</v>
      </c>
      <c r="AA412" t="inlineStr">
        <is>
          <t>138</t>
        </is>
      </c>
      <c r="AB412" t="n">
        <v>75.59999999999999</v>
      </c>
      <c r="AC412" t="inlineStr">
        <is>
          <t>701+</t>
        </is>
      </c>
      <c r="AD412" t="n">
        <v>3.8</v>
      </c>
      <c r="AE412" t="inlineStr">
        <is>
          <t>701+</t>
        </is>
      </c>
      <c r="AF412" t="n">
        <v>29.4</v>
      </c>
      <c r="AG412" t="inlineStr">
        <is>
          <t>130</t>
        </is>
      </c>
      <c r="AH412" t="n">
        <v>97</v>
      </c>
      <c r="AI412">
        <f>597</f>
        <v/>
      </c>
      <c r="AJ412" t="n">
        <v>14.6</v>
      </c>
      <c r="AK412" t="inlineStr"/>
      <c r="AL412" t="inlineStr"/>
      <c r="AM412" t="inlineStr"/>
      <c r="AN412" t="inlineStr"/>
      <c r="AO412" t="inlineStr"/>
      <c r="AP412" t="inlineStr">
        <is>
          <t>{"Research &amp; Discovery": [{"indicator_id": "76", "indicator_name": "Academic Reputation", "rank": "274", "score": "32.1"}, {"indicator_id": "73", "indicator_name": "Citations per Faculty", "rank": "701+", "score": "5.2"}], "Learning Experience": [{"indicator_id": "36", "indicator_name": "Faculty Student Ratio", "rank": "444", "score": "35.5"}], "Employability": [{"indicator_id": "77", "indicator_name": "Employer Reputation", "rank": "301", "score": "31.1"}, {"indicator_id": "3819456", "indicator_name": "Employment Outcomes", "rank": "138", "score": "75.6"}], "Global Engagement": [{"indicator_id": "14", "indicator_name": "International Student Ratio", "rank": "701+", "score": "3.8"}, {"indicator_id": "15", "indicator_name": "International Research Network", "rank": "701+", "score": "29.4"}, {"indicator_id": "18", "indicator_name": "International Faculty Ratio", "rank": "130", "score": "97"}], "Sustainability": [{"indicator_id": "3897497", "indicator_name": "Sustainability Score", "rank": "=597", "score": "14.6"}]}</t>
        </is>
      </c>
      <c r="AQ4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13">
      <c r="A413" t="n">
        <v>412</v>
      </c>
      <c r="B413" t="n">
        <v>28.9</v>
      </c>
      <c r="C413" t="inlineStr">
        <is>
          <t>Auckland University of Technology (AUT)</t>
        </is>
      </c>
      <c r="D413" t="inlineStr">
        <is>
          <t>Auckland, New Zealand</t>
        </is>
      </c>
      <c r="E413" t="inlineStr">
        <is>
          <t>New Zealand</t>
        </is>
      </c>
      <c r="F413" t="inlineStr">
        <is>
          <t>Auckland</t>
        </is>
      </c>
      <c r="G413" t="inlineStr">
        <is>
          <t>Oceania</t>
        </is>
      </c>
      <c r="H413" t="inlineStr">
        <is>
          <t>https://www.topuniversities.com/sites/default/files/auckland-university-of-technology-aut_592560cf2aeae70239af4ef7_medium.jpg</t>
        </is>
      </c>
      <c r="I413" t="inlineStr">
        <is>
          <t>/universities/auckland-university-technology-aut</t>
        </is>
      </c>
      <c r="J413" t="inlineStr">
        <is>
          <t>3996097</t>
        </is>
      </c>
      <c r="K413" t="inlineStr">
        <is>
          <t>297138</t>
        </is>
      </c>
      <c r="L413" t="inlineStr">
        <is>
          <t>1135</t>
        </is>
      </c>
      <c r="M413" t="n">
        <v>1</v>
      </c>
      <c r="N413" t="inlineStr">
        <is>
          <t>412</t>
        </is>
      </c>
      <c r="O413" t="inlineStr">
        <is>
          <t>5</t>
        </is>
      </c>
      <c r="P413" t="b">
        <v>0</v>
      </c>
      <c r="Q413" t="b">
        <v>0</v>
      </c>
      <c r="R413" t="n">
        <v>0</v>
      </c>
      <c r="S413" t="inlineStr">
        <is>
          <t>464</t>
        </is>
      </c>
      <c r="T413" t="n">
        <v>19.3</v>
      </c>
      <c r="U413" t="inlineStr">
        <is>
          <t>536</t>
        </is>
      </c>
      <c r="V413" t="n">
        <v>21.7</v>
      </c>
      <c r="W413" t="inlineStr">
        <is>
          <t>701+</t>
        </is>
      </c>
      <c r="X413" t="n">
        <v>10.6</v>
      </c>
      <c r="Y413" t="inlineStr">
        <is>
          <t>601+</t>
        </is>
      </c>
      <c r="Z413" t="n">
        <v>11.2</v>
      </c>
      <c r="AA413" t="inlineStr">
        <is>
          <t>701+</t>
        </is>
      </c>
      <c r="AB413" t="n">
        <v>12.4</v>
      </c>
      <c r="AC413" t="inlineStr">
        <is>
          <t>42</t>
        </is>
      </c>
      <c r="AD413" t="n">
        <v>99.8</v>
      </c>
      <c r="AE413" t="inlineStr">
        <is>
          <t>701+</t>
        </is>
      </c>
      <c r="AF413" t="n">
        <v>52.6</v>
      </c>
      <c r="AG413" t="inlineStr">
        <is>
          <t>64</t>
        </is>
      </c>
      <c r="AH413" t="n">
        <v>100</v>
      </c>
      <c r="AI413">
        <f>202</f>
        <v/>
      </c>
      <c r="AJ413" t="n">
        <v>72.59999999999999</v>
      </c>
      <c r="AK413" t="inlineStr"/>
      <c r="AL413" t="inlineStr"/>
      <c r="AM413" t="inlineStr"/>
      <c r="AN413" t="inlineStr"/>
      <c r="AO413" t="inlineStr"/>
      <c r="AP413" t="inlineStr">
        <is>
          <t>{"Research &amp; Discovery": [{"indicator_id": "76", "indicator_name": "Academic Reputation", "rank": "464", "score": "19.3"}, {"indicator_id": "73", "indicator_name": "Citations per Faculty", "rank": "536", "score": "21.7"}], "Learning Experience": [{"indicator_id": "36", "indicator_name": "Faculty Student Ratio", "rank": "701+", "score": "10.6"}], "Employability": [{"indicator_id": "77", "indicator_name": "Employer Reputation", "rank": "601+", "score": "11.2"}, {"indicator_id": "3819456", "indicator_name": "Employment Outcomes", "rank": "701+", "score": "12.4"}], "Global Engagement": [{"indicator_id": "14", "indicator_name": "International Student Ratio", "rank": "42", "score": "99.8"}, {"indicator_id": "15", "indicator_name": "International Research Network", "rank": "701+", "score": "52.6"}, {"indicator_id": "18", "indicator_name": "International Faculty Ratio", "rank": "64", "score": "100"}], "Sustainability": [{"indicator_id": "3897497", "indicator_name": "Sustainability Score", "rank": "=202", "score": "72.6"}]}</t>
        </is>
      </c>
      <c r="AQ4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14">
      <c r="A414" t="n">
        <v>413</v>
      </c>
      <c r="B414" t="n">
        <v>28.8</v>
      </c>
      <c r="C414" t="inlineStr">
        <is>
          <t>Graz University of Technology</t>
        </is>
      </c>
      <c r="D414" t="inlineStr">
        <is>
          <t>Graz, Austria</t>
        </is>
      </c>
      <c r="E414" t="inlineStr">
        <is>
          <t>Austria</t>
        </is>
      </c>
      <c r="F414" t="inlineStr">
        <is>
          <t>Graz</t>
        </is>
      </c>
      <c r="G414" t="inlineStr">
        <is>
          <t>Europe</t>
        </is>
      </c>
      <c r="H414" t="inlineStr">
        <is>
          <t>https://www.topuniversities.com/sites/default/files/graz-university-of-technology_1239_medium.jpg</t>
        </is>
      </c>
      <c r="I414" t="inlineStr">
        <is>
          <t>/universities/graz-university-technology</t>
        </is>
      </c>
      <c r="J414" t="inlineStr">
        <is>
          <t>3996223</t>
        </is>
      </c>
      <c r="K414" t="inlineStr">
        <is>
          <t>297506</t>
        </is>
      </c>
      <c r="L414" t="inlineStr">
        <is>
          <t>1239</t>
        </is>
      </c>
      <c r="M414" t="n">
        <v>0</v>
      </c>
      <c r="N414">
        <f>413</f>
        <v/>
      </c>
      <c r="O414" t="inlineStr"/>
      <c r="P414" t="b">
        <v>0</v>
      </c>
      <c r="Q414" t="b">
        <v>0</v>
      </c>
      <c r="R414" t="n">
        <v>0</v>
      </c>
      <c r="S414" t="inlineStr">
        <is>
          <t>590</t>
        </is>
      </c>
      <c r="T414" t="n">
        <v>14.7</v>
      </c>
      <c r="U414" t="inlineStr">
        <is>
          <t>701+</t>
        </is>
      </c>
      <c r="V414" t="n">
        <v>11.1</v>
      </c>
      <c r="W414" t="inlineStr">
        <is>
          <t>40</t>
        </is>
      </c>
      <c r="X414" t="n">
        <v>98.90000000000001</v>
      </c>
      <c r="Y414" t="inlineStr">
        <is>
          <t>545</t>
        </is>
      </c>
      <c r="Z414" t="n">
        <v>15.7</v>
      </c>
      <c r="AA414" t="inlineStr">
        <is>
          <t>701+</t>
        </is>
      </c>
      <c r="AB414" t="n">
        <v>11.9</v>
      </c>
      <c r="AC414" t="inlineStr">
        <is>
          <t>247</t>
        </is>
      </c>
      <c r="AD414" t="n">
        <v>59.7</v>
      </c>
      <c r="AE414" t="inlineStr">
        <is>
          <t>634</t>
        </is>
      </c>
      <c r="AF414" t="n">
        <v>59.9</v>
      </c>
      <c r="AG414" t="inlineStr">
        <is>
          <t>232</t>
        </is>
      </c>
      <c r="AH414" t="n">
        <v>81.8</v>
      </c>
      <c r="AI414" t="inlineStr">
        <is>
          <t>701+</t>
        </is>
      </c>
      <c r="AJ414" t="n">
        <v>2.8</v>
      </c>
      <c r="AK414" t="inlineStr"/>
      <c r="AL414" t="inlineStr"/>
      <c r="AM414" t="inlineStr"/>
      <c r="AN414" t="inlineStr"/>
      <c r="AO414" t="inlineStr"/>
      <c r="AP414" t="inlineStr">
        <is>
          <t>{"Research &amp; Discovery": [{"indicator_id": "76", "indicator_name": "Academic Reputation", "rank": "590", "score": "14.7"}, {"indicator_id": "73", "indicator_name": "Citations per Faculty", "rank": "701+", "score": "11.1"}], "Learning Experience": [{"indicator_id": "36", "indicator_name": "Faculty Student Ratio", "rank": "40", "score": "98.9"}], "Employability": [{"indicator_id": "77", "indicator_name": "Employer Reputation", "rank": "545", "score": "15.7"}, {"indicator_id": "3819456", "indicator_name": "Employment Outcomes", "rank": "701+", "score": "11.9"}], "Global Engagement": [{"indicator_id": "14", "indicator_name": "International Student Ratio", "rank": "247", "score": "59.7"}, {"indicator_id": "15", "indicator_name": "International Research Network", "rank": "634", "score": "59.9"}, {"indicator_id": "18", "indicator_name": "International Faculty Ratio", "rank": "232", "score": "81.8"}], "Sustainability": [{"indicator_id": "3897497", "indicator_name": "Sustainability Score", "rank": "701+", "score": "2.8"}]}</t>
        </is>
      </c>
      <c r="AQ4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15">
      <c r="A415" t="n">
        <v>414</v>
      </c>
      <c r="B415" t="n">
        <v>28.8</v>
      </c>
      <c r="C415" t="inlineStr">
        <is>
          <t>Yeshiva University</t>
        </is>
      </c>
      <c r="D415" t="inlineStr">
        <is>
          <t>New York City, United States</t>
        </is>
      </c>
      <c r="E415" t="inlineStr">
        <is>
          <t>United States</t>
        </is>
      </c>
      <c r="F415" t="inlineStr">
        <is>
          <t>New York City</t>
        </is>
      </c>
      <c r="G415" t="inlineStr">
        <is>
          <t>North America</t>
        </is>
      </c>
      <c r="H415" t="inlineStr">
        <is>
          <t>https://www.topuniversities.com/sites/default/files/the-katz-school-at-yeshiva-university_685_medium.jpg</t>
        </is>
      </c>
      <c r="I415" t="inlineStr">
        <is>
          <t>/universities/yeshiva-university</t>
        </is>
      </c>
      <c r="J415" t="inlineStr">
        <is>
          <t>3997126</t>
        </is>
      </c>
      <c r="K415" t="inlineStr">
        <is>
          <t>297176</t>
        </is>
      </c>
      <c r="L415" t="inlineStr">
        <is>
          <t>685</t>
        </is>
      </c>
      <c r="M415" t="n">
        <v>0</v>
      </c>
      <c r="N415">
        <f>413</f>
        <v/>
      </c>
      <c r="O415" t="inlineStr"/>
      <c r="P415" t="b">
        <v>0</v>
      </c>
      <c r="Q415" t="b">
        <v>0</v>
      </c>
      <c r="R415" t="n">
        <v>0</v>
      </c>
      <c r="S415" t="inlineStr">
        <is>
          <t>601+</t>
        </is>
      </c>
      <c r="T415" t="n">
        <v>3.1</v>
      </c>
      <c r="U415" t="inlineStr">
        <is>
          <t>71</t>
        </is>
      </c>
      <c r="V415" t="n">
        <v>91.59999999999999</v>
      </c>
      <c r="W415" t="inlineStr">
        <is>
          <t>202</t>
        </is>
      </c>
      <c r="X415" t="n">
        <v>65.3</v>
      </c>
      <c r="Y415" t="inlineStr">
        <is>
          <t>601+</t>
        </is>
      </c>
      <c r="Z415" t="n">
        <v>2.8</v>
      </c>
      <c r="AA415" t="inlineStr">
        <is>
          <t>701+</t>
        </is>
      </c>
      <c r="AB415" t="n">
        <v>3</v>
      </c>
      <c r="AC415" t="inlineStr">
        <is>
          <t>651</t>
        </is>
      </c>
      <c r="AD415" t="n">
        <v>13.5</v>
      </c>
      <c r="AE415" t="inlineStr">
        <is>
          <t>701+</t>
        </is>
      </c>
      <c r="AF415" t="n">
        <v>6.6</v>
      </c>
      <c r="AG415" t="inlineStr">
        <is>
          <t>488</t>
        </is>
      </c>
      <c r="AH415" t="n">
        <v>31.4</v>
      </c>
      <c r="AI415" t="inlineStr">
        <is>
          <t>583</t>
        </is>
      </c>
      <c r="AJ415" t="n">
        <v>15.8</v>
      </c>
      <c r="AK415" t="inlineStr"/>
      <c r="AL415" t="inlineStr"/>
      <c r="AM415" t="inlineStr"/>
      <c r="AN415" t="inlineStr"/>
      <c r="AO415" t="inlineStr"/>
      <c r="AP415" t="inlineStr">
        <is>
          <t>{"Research &amp; Discovery": [{"indicator_id": "76", "indicator_name": "Academic Reputation", "rank": "601+", "score": "3.1"}, {"indicator_id": "73", "indicator_name": "Citations per Faculty", "rank": "71", "score": "91.6"}], "Learning Experience": [{"indicator_id": "36", "indicator_name": "Faculty Student Ratio", "rank": "202", "score": "65.3"}], "Employability": [{"indicator_id": "77", "indicator_name": "Employer Reputation", "rank": "601+", "score": "2.8"}, {"indicator_id": "3819456", "indicator_name": "Employment Outcomes", "rank": "701+", "score": "3"}], "Global Engagement": [{"indicator_id": "14", "indicator_name": "International Student Ratio", "rank": "651", "score": "13.5"}, {"indicator_id": "15", "indicator_name": "International Research Network", "rank": "701+", "score": "6.6"}, {"indicator_id": "18", "indicator_name": "International Faculty Ratio", "rank": "488", "score": "31.4"}], "Sustainability": [{"indicator_id": "3897497", "indicator_name": "Sustainability Score", "rank": "583", "score": "15.8"}]}</t>
        </is>
      </c>
      <c r="AQ4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16">
      <c r="A416" t="n">
        <v>415</v>
      </c>
      <c r="B416" t="n">
        <v>28.7</v>
      </c>
      <c r="C416" t="inlineStr">
        <is>
          <t>Concordia University</t>
        </is>
      </c>
      <c r="D416" t="inlineStr">
        <is>
          <t>Montreal, Canada</t>
        </is>
      </c>
      <c r="E416" t="inlineStr">
        <is>
          <t>Canada</t>
        </is>
      </c>
      <c r="F416" t="inlineStr">
        <is>
          <t>Montreal</t>
        </is>
      </c>
      <c r="G416" t="inlineStr">
        <is>
          <t>North America</t>
        </is>
      </c>
      <c r="H416" t="inlineStr">
        <is>
          <t>https://www.topuniversities.com/sites/default/files/concordia-university_592560cf2aeae70239af4b0e_medium.jpg</t>
        </is>
      </c>
      <c r="I416" t="inlineStr">
        <is>
          <t>/universities/concordia-university</t>
        </is>
      </c>
      <c r="J416" t="inlineStr">
        <is>
          <t>3996192</t>
        </is>
      </c>
      <c r="K416" t="inlineStr">
        <is>
          <t>294518</t>
        </is>
      </c>
      <c r="L416" t="inlineStr">
        <is>
          <t>139</t>
        </is>
      </c>
      <c r="M416" t="n">
        <v>0</v>
      </c>
      <c r="N416" t="inlineStr">
        <is>
          <t>415</t>
        </is>
      </c>
      <c r="O416" t="inlineStr"/>
      <c r="P416" t="b">
        <v>0</v>
      </c>
      <c r="Q416" t="b">
        <v>0</v>
      </c>
      <c r="R416" t="n">
        <v>0</v>
      </c>
      <c r="S416" t="inlineStr">
        <is>
          <t>559</t>
        </is>
      </c>
      <c r="T416" t="n">
        <v>15.8</v>
      </c>
      <c r="U416" t="inlineStr">
        <is>
          <t>590</t>
        </is>
      </c>
      <c r="V416" t="n">
        <v>17.5</v>
      </c>
      <c r="W416" t="inlineStr">
        <is>
          <t>701+</t>
        </is>
      </c>
      <c r="X416" t="n">
        <v>3.3</v>
      </c>
      <c r="Y416" t="inlineStr">
        <is>
          <t>601+</t>
        </is>
      </c>
      <c r="Z416" t="n">
        <v>11.4</v>
      </c>
      <c r="AA416" t="inlineStr">
        <is>
          <t>294</t>
        </is>
      </c>
      <c r="AB416" t="n">
        <v>43.6</v>
      </c>
      <c r="AC416" t="inlineStr">
        <is>
          <t>104</t>
        </is>
      </c>
      <c r="AD416" t="n">
        <v>92.3</v>
      </c>
      <c r="AE416" t="inlineStr">
        <is>
          <t>423</t>
        </is>
      </c>
      <c r="AF416" t="n">
        <v>73.8</v>
      </c>
      <c r="AG416" t="inlineStr">
        <is>
          <t>208</t>
        </is>
      </c>
      <c r="AH416" t="n">
        <v>87.40000000000001</v>
      </c>
      <c r="AI416">
        <f>96</f>
        <v/>
      </c>
      <c r="AJ416" t="n">
        <v>89.8</v>
      </c>
      <c r="AK416" t="inlineStr"/>
      <c r="AL416" t="inlineStr"/>
      <c r="AM416" t="inlineStr"/>
      <c r="AN416" t="inlineStr"/>
      <c r="AO416" t="inlineStr"/>
      <c r="AP416" t="inlineStr">
        <is>
          <t>{"Research &amp; Discovery": [{"indicator_id": "76", "indicator_name": "Academic Reputation", "rank": "559", "score": "15.8"}, {"indicator_id": "73", "indicator_name": "Citations per Faculty", "rank": "590", "score": "17.5"}], "Learning Experience": [{"indicator_id": "36", "indicator_name": "Faculty Student Ratio", "rank": "701+", "score": "3.3"}], "Employability": [{"indicator_id": "77", "indicator_name": "Employer Reputation", "rank": "601+", "score": "11.4"}, {"indicator_id": "3819456", "indicator_name": "Employment Outcomes", "rank": "294", "score": "43.6"}], "Global Engagement": [{"indicator_id": "14", "indicator_name": "International Student Ratio", "rank": "104", "score": "92.3"}, {"indicator_id": "15", "indicator_name": "International Research Network", "rank": "423", "score": "73.8"}, {"indicator_id": "18", "indicator_name": "International Faculty Ratio", "rank": "208", "score": "87.4"}], "Sustainability": [{"indicator_id": "3897497", "indicator_name": "Sustainability Score", "rank": "=96", "score": "89.8"}]}</t>
        </is>
      </c>
      <c r="AQ4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17">
      <c r="A417" t="n">
        <v>416</v>
      </c>
      <c r="B417" t="n">
        <v>28.6</v>
      </c>
      <c r="C417" t="inlineStr">
        <is>
          <t>Oxford Brookes University</t>
        </is>
      </c>
      <c r="D417" t="inlineStr">
        <is>
          <t>Oxford, United Kingdom</t>
        </is>
      </c>
      <c r="E417" t="inlineStr">
        <is>
          <t>United Kingdom</t>
        </is>
      </c>
      <c r="F417" t="inlineStr">
        <is>
          <t>Oxford</t>
        </is>
      </c>
      <c r="G417" t="inlineStr">
        <is>
          <t>Europe</t>
        </is>
      </c>
      <c r="H417" t="inlineStr">
        <is>
          <t>https://www.topuniversities.com/sites/default/files/oxford-brookes-university_592560cf2aeae70239af4c61_medium.jpg</t>
        </is>
      </c>
      <c r="I417" t="inlineStr">
        <is>
          <t>/universities/oxford-brookes-university</t>
        </is>
      </c>
      <c r="J417" t="inlineStr">
        <is>
          <t>3995922</t>
        </is>
      </c>
      <c r="K417" t="inlineStr">
        <is>
          <t>297597</t>
        </is>
      </c>
      <c r="L417" t="inlineStr">
        <is>
          <t>477</t>
        </is>
      </c>
      <c r="M417" t="n">
        <v>1</v>
      </c>
      <c r="N417">
        <f>416</f>
        <v/>
      </c>
      <c r="O417" t="inlineStr"/>
      <c r="P417" t="b">
        <v>0</v>
      </c>
      <c r="Q417" t="b">
        <v>0</v>
      </c>
      <c r="R417" t="n">
        <v>0</v>
      </c>
      <c r="S417" t="inlineStr">
        <is>
          <t>289</t>
        </is>
      </c>
      <c r="T417" t="n">
        <v>30.7</v>
      </c>
      <c r="U417" t="inlineStr">
        <is>
          <t>701+</t>
        </is>
      </c>
      <c r="V417" t="n">
        <v>7</v>
      </c>
      <c r="W417" t="inlineStr">
        <is>
          <t>701+</t>
        </is>
      </c>
      <c r="X417" t="n">
        <v>13.7</v>
      </c>
      <c r="Y417" t="inlineStr">
        <is>
          <t>250</t>
        </is>
      </c>
      <c r="Z417" t="n">
        <v>37.6</v>
      </c>
      <c r="AA417" t="inlineStr">
        <is>
          <t>554</t>
        </is>
      </c>
      <c r="AB417" t="n">
        <v>20.5</v>
      </c>
      <c r="AC417" t="inlineStr">
        <is>
          <t>220</t>
        </is>
      </c>
      <c r="AD417" t="n">
        <v>67.40000000000001</v>
      </c>
      <c r="AE417" t="inlineStr">
        <is>
          <t>508</t>
        </is>
      </c>
      <c r="AF417" t="n">
        <v>68.40000000000001</v>
      </c>
      <c r="AG417" t="inlineStr">
        <is>
          <t>291</t>
        </is>
      </c>
      <c r="AH417" t="n">
        <v>67.5</v>
      </c>
      <c r="AI417">
        <f>606</f>
        <v/>
      </c>
      <c r="AJ417" t="n">
        <v>13.2</v>
      </c>
      <c r="AK417" t="inlineStr"/>
      <c r="AL417" t="inlineStr"/>
      <c r="AM417" t="inlineStr"/>
      <c r="AN417" t="inlineStr"/>
      <c r="AO417" t="inlineStr"/>
      <c r="AP417" t="inlineStr">
        <is>
          <t>{"Research &amp; Discovery": [{"indicator_id": "76", "indicator_name": "Academic Reputation", "rank": "289", "score": "30.7"}, {"indicator_id": "73", "indicator_name": "Citations per Faculty", "rank": "701+", "score": "7"}], "Learning Experience": [{"indicator_id": "36", "indicator_name": "Faculty Student Ratio", "rank": "701+", "score": "13.7"}], "Employability": [{"indicator_id": "77", "indicator_name": "Employer Reputation", "rank": "250", "score": "37.6"}, {"indicator_id": "3819456", "indicator_name": "Employment Outcomes", "rank": "554", "score": "20.5"}], "Global Engagement": [{"indicator_id": "14", "indicator_name": "International Student Ratio", "rank": "220", "score": "67.4"}, {"indicator_id": "15", "indicator_name": "International Research Network", "rank": "508", "score": "68.4"}, {"indicator_id": "18", "indicator_name": "International Faculty Ratio", "rank": "291", "score": "67.5"}], "Sustainability": [{"indicator_id": "3897497", "indicator_name": "Sustainability Score", "rank": "=606", "score": "13.2"}]}</t>
        </is>
      </c>
      <c r="AQ4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18">
      <c r="A418" t="n">
        <v>417</v>
      </c>
      <c r="B418" t="n">
        <v>28.6</v>
      </c>
      <c r="C418" t="inlineStr">
        <is>
          <t>Technion - Israel Institute of Technology</t>
        </is>
      </c>
      <c r="D418" t="inlineStr">
        <is>
          <t>Haifa, Israel</t>
        </is>
      </c>
      <c r="E418" t="inlineStr">
        <is>
          <t>Israel</t>
        </is>
      </c>
      <c r="F418" t="inlineStr">
        <is>
          <t>Haifa</t>
        </is>
      </c>
      <c r="G418" t="inlineStr">
        <is>
          <t>Asia</t>
        </is>
      </c>
      <c r="H418" t="inlineStr">
        <is>
          <t>https://www.topuniversities.com/sites/default/files/technion-israel-institute-of-technology_600_medium.jpg</t>
        </is>
      </c>
      <c r="I418" t="inlineStr">
        <is>
          <t>/universities/technion-israel-institute-technology</t>
        </is>
      </c>
      <c r="J418" t="inlineStr">
        <is>
          <t>3996002</t>
        </is>
      </c>
      <c r="K418" t="inlineStr">
        <is>
          <t>297261</t>
        </is>
      </c>
      <c r="L418" t="inlineStr">
        <is>
          <t>600</t>
        </is>
      </c>
      <c r="M418" t="n">
        <v>0</v>
      </c>
      <c r="N418">
        <f>416</f>
        <v/>
      </c>
      <c r="O418" t="inlineStr"/>
      <c r="P418" t="b">
        <v>0</v>
      </c>
      <c r="Q418" t="b">
        <v>0</v>
      </c>
      <c r="R418" t="n">
        <v>0</v>
      </c>
      <c r="S418" t="inlineStr">
        <is>
          <t>369</t>
        </is>
      </c>
      <c r="T418" t="n">
        <v>23.9</v>
      </c>
      <c r="U418" t="inlineStr">
        <is>
          <t>555</t>
        </is>
      </c>
      <c r="V418" t="n">
        <v>20.1</v>
      </c>
      <c r="W418" t="inlineStr">
        <is>
          <t>293</t>
        </is>
      </c>
      <c r="X418" t="n">
        <v>52</v>
      </c>
      <c r="Y418" t="inlineStr">
        <is>
          <t>385</t>
        </is>
      </c>
      <c r="Z418" t="n">
        <v>24.8</v>
      </c>
      <c r="AA418" t="inlineStr">
        <is>
          <t>359</t>
        </is>
      </c>
      <c r="AB418" t="n">
        <v>35.3</v>
      </c>
      <c r="AC418" t="inlineStr">
        <is>
          <t>701+</t>
        </is>
      </c>
      <c r="AD418" t="n">
        <v>4.3</v>
      </c>
      <c r="AE418" t="inlineStr">
        <is>
          <t>641</t>
        </is>
      </c>
      <c r="AF418" t="n">
        <v>59.1</v>
      </c>
      <c r="AG418" t="inlineStr">
        <is>
          <t>266</t>
        </is>
      </c>
      <c r="AH418" t="n">
        <v>74.2</v>
      </c>
      <c r="AI418">
        <f>592</f>
        <v/>
      </c>
      <c r="AJ418" t="n">
        <v>15</v>
      </c>
      <c r="AK418" t="inlineStr"/>
      <c r="AL418" t="inlineStr"/>
      <c r="AM418" t="inlineStr"/>
      <c r="AN418" t="inlineStr"/>
      <c r="AO418" t="inlineStr"/>
      <c r="AP418" t="inlineStr">
        <is>
          <t>{"Research &amp; Discovery": [{"indicator_id": "76", "indicator_name": "Academic Reputation", "rank": "369", "score": "23.9"}, {"indicator_id": "73", "indicator_name": "Citations per Faculty", "rank": "555", "score": "20.1"}], "Learning Experience": [{"indicator_id": "36", "indicator_name": "Faculty Student Ratio", "rank": "293", "score": "52"}], "Employability": [{"indicator_id": "77", "indicator_name": "Employer Reputation", "rank": "385", "score": "24.8"}, {"indicator_id": "3819456", "indicator_name": "Employment Outcomes", "rank": "359", "score": "35.3"}], "Global Engagement": [{"indicator_id": "14", "indicator_name": "International Student Ratio", "rank": "701+", "score": "4.3"}, {"indicator_id": "15", "indicator_name": "International Research Network", "rank": "641", "score": "59.1"}, {"indicator_id": "18", "indicator_name": "International Faculty Ratio", "rank": "266", "score": "74.2"}], "Sustainability": [{"indicator_id": "3897497", "indicator_name": "Sustainability Score", "rank": "=592", "score": "15"}]}</t>
        </is>
      </c>
      <c r="AQ4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19">
      <c r="A419" t="n">
        <v>418</v>
      </c>
      <c r="B419" t="n">
        <v>28.5</v>
      </c>
      <c r="C419" t="inlineStr">
        <is>
          <t>Bogaziçi Üniversitesi</t>
        </is>
      </c>
      <c r="D419" t="inlineStr">
        <is>
          <t>Istanbul, Türkiye</t>
        </is>
      </c>
      <c r="E419" t="inlineStr">
        <is>
          <t>Türkiye</t>
        </is>
      </c>
      <c r="F419" t="inlineStr">
        <is>
          <t>Istanbul</t>
        </is>
      </c>
      <c r="G419" t="inlineStr">
        <is>
          <t>Asia</t>
        </is>
      </c>
      <c r="H419" t="inlineStr">
        <is>
          <t>https://www.topuniversities.com/sites/default/files/bogazii-niversitesi_1575_medium.jpg</t>
        </is>
      </c>
      <c r="I419" t="inlineStr">
        <is>
          <t>/universities/bogazici-universitesi</t>
        </is>
      </c>
      <c r="J419" t="inlineStr">
        <is>
          <t>3995986</t>
        </is>
      </c>
      <c r="K419" t="inlineStr">
        <is>
          <t>297652</t>
        </is>
      </c>
      <c r="L419" t="inlineStr">
        <is>
          <t>1575</t>
        </is>
      </c>
      <c r="M419" t="n">
        <v>0</v>
      </c>
      <c r="N419">
        <f>418</f>
        <v/>
      </c>
      <c r="O419" t="inlineStr"/>
      <c r="P419" t="b">
        <v>0</v>
      </c>
      <c r="Q419" t="b">
        <v>0</v>
      </c>
      <c r="R419" t="n">
        <v>0</v>
      </c>
      <c r="S419" t="inlineStr">
        <is>
          <t>353</t>
        </is>
      </c>
      <c r="T419" t="n">
        <v>24.9</v>
      </c>
      <c r="U419" t="inlineStr">
        <is>
          <t>701+</t>
        </is>
      </c>
      <c r="V419" t="n">
        <v>10.7</v>
      </c>
      <c r="W419" t="inlineStr">
        <is>
          <t>701+</t>
        </is>
      </c>
      <c r="X419" t="n">
        <v>4.1</v>
      </c>
      <c r="Y419" t="inlineStr">
        <is>
          <t>118</t>
        </is>
      </c>
      <c r="Z419" t="n">
        <v>65.3</v>
      </c>
      <c r="AA419" t="inlineStr">
        <is>
          <t>102</t>
        </is>
      </c>
      <c r="AB419" t="n">
        <v>84.90000000000001</v>
      </c>
      <c r="AC419" t="inlineStr">
        <is>
          <t>701+</t>
        </is>
      </c>
      <c r="AD419" t="n">
        <v>2.6</v>
      </c>
      <c r="AE419" t="inlineStr">
        <is>
          <t>701+</t>
        </is>
      </c>
      <c r="AF419" t="n">
        <v>46.8</v>
      </c>
      <c r="AG419" t="inlineStr">
        <is>
          <t>701+</t>
        </is>
      </c>
      <c r="AH419" t="n">
        <v>10.7</v>
      </c>
      <c r="AI419">
        <f>334</f>
        <v/>
      </c>
      <c r="AJ419" t="n">
        <v>46.2</v>
      </c>
      <c r="AK419" t="inlineStr"/>
      <c r="AL419" t="inlineStr"/>
      <c r="AM419" t="inlineStr"/>
      <c r="AN419" t="inlineStr"/>
      <c r="AO419" t="inlineStr"/>
      <c r="AP419" t="inlineStr">
        <is>
          <t>{"Research &amp; Discovery": [{"indicator_id": "76", "indicator_name": "Academic Reputation", "rank": "353", "score": "24.9"}, {"indicator_id": "73", "indicator_name": "Citations per Faculty", "rank": "701+", "score": "10.7"}], "Learning Experience": [{"indicator_id": "36", "indicator_name": "Faculty Student Ratio", "rank": "701+", "score": "4.1"}], "Employability": [{"indicator_id": "77", "indicator_name": "Employer Reputation", "rank": "118", "score": "65.3"}, {"indicator_id": "3819456", "indicator_name": "Employment Outcomes", "rank": "102", "score": "84.9"}], "Global Engagement": [{"indicator_id": "14", "indicator_name": "International Student Ratio", "rank": "701+", "score": "2.6"}, {"indicator_id": "15", "indicator_name": "International Research Network", "rank": "701+", "score": "46.8"}, {"indicator_id": "18", "indicator_name": "International Faculty Ratio", "rank": "701+", "score": "10.7"}], "Sustainability": [{"indicator_id": "3897497", "indicator_name": "Sustainability Score", "rank": "=334", "score": "46.2"}]}</t>
        </is>
      </c>
      <c r="AQ4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20">
      <c r="A420" t="n">
        <v>419</v>
      </c>
      <c r="B420" t="n">
        <v>28.5</v>
      </c>
      <c r="C420" t="inlineStr">
        <is>
          <t>University of Dundee</t>
        </is>
      </c>
      <c r="D420" t="inlineStr">
        <is>
          <t>Dundee, United Kingdom</t>
        </is>
      </c>
      <c r="E420" t="inlineStr">
        <is>
          <t>United Kingdom</t>
        </is>
      </c>
      <c r="F420" t="inlineStr">
        <is>
          <t>Dundee</t>
        </is>
      </c>
      <c r="G420" t="inlineStr">
        <is>
          <t>Europe</t>
        </is>
      </c>
      <c r="H420" t="inlineStr">
        <is>
          <t>https://www.topuniversities.com/sites/default/files/241024102555am216937UoD-shield-RGB-90x90.jpg</t>
        </is>
      </c>
      <c r="I420" t="inlineStr">
        <is>
          <t>/universities/university-dundee</t>
        </is>
      </c>
      <c r="J420" t="inlineStr">
        <is>
          <t>3996127</t>
        </is>
      </c>
      <c r="K420" t="inlineStr">
        <is>
          <t>294489</t>
        </is>
      </c>
      <c r="L420" t="inlineStr">
        <is>
          <t>169</t>
        </is>
      </c>
      <c r="M420" t="n">
        <v>0</v>
      </c>
      <c r="N420">
        <f>418</f>
        <v/>
      </c>
      <c r="O420" t="inlineStr"/>
      <c r="P420" t="b">
        <v>0</v>
      </c>
      <c r="Q420" t="b">
        <v>0</v>
      </c>
      <c r="R420" t="n">
        <v>0</v>
      </c>
      <c r="S420" t="inlineStr">
        <is>
          <t>494</t>
        </is>
      </c>
      <c r="T420" t="n">
        <v>18.4</v>
      </c>
      <c r="U420" t="inlineStr">
        <is>
          <t>654</t>
        </is>
      </c>
      <c r="V420" t="n">
        <v>14</v>
      </c>
      <c r="W420" t="inlineStr">
        <is>
          <t>512</t>
        </is>
      </c>
      <c r="X420" t="n">
        <v>30.8</v>
      </c>
      <c r="Y420" t="inlineStr">
        <is>
          <t>590</t>
        </is>
      </c>
      <c r="Z420" t="n">
        <v>13.7</v>
      </c>
      <c r="AA420" t="inlineStr">
        <is>
          <t>701+</t>
        </is>
      </c>
      <c r="AB420" t="n">
        <v>7.4</v>
      </c>
      <c r="AC420" t="inlineStr">
        <is>
          <t>126</t>
        </is>
      </c>
      <c r="AD420" t="n">
        <v>89.40000000000001</v>
      </c>
      <c r="AE420" t="inlineStr">
        <is>
          <t>405</t>
        </is>
      </c>
      <c r="AF420" t="n">
        <v>75.2</v>
      </c>
      <c r="AG420" t="inlineStr">
        <is>
          <t>185</t>
        </is>
      </c>
      <c r="AH420" t="n">
        <v>91.09999999999999</v>
      </c>
      <c r="AI420">
        <f>285</f>
        <v/>
      </c>
      <c r="AJ420" t="n">
        <v>55.4</v>
      </c>
      <c r="AK420" t="inlineStr"/>
      <c r="AL420" t="inlineStr"/>
      <c r="AM420" t="inlineStr"/>
      <c r="AN420" t="inlineStr"/>
      <c r="AO420" t="inlineStr"/>
      <c r="AP420" t="inlineStr">
        <is>
          <t>{"Research &amp; Discovery": [{"indicator_id": "76", "indicator_name": "Academic Reputation", "rank": "494", "score": "18.4"}, {"indicator_id": "73", "indicator_name": "Citations per Faculty", "rank": "654", "score": "14"}], "Learning Experience": [{"indicator_id": "36", "indicator_name": "Faculty Student Ratio", "rank": "512", "score": "30.8"}], "Employability": [{"indicator_id": "77", "indicator_name": "Employer Reputation", "rank": "590", "score": "13.7"}, {"indicator_id": "3819456", "indicator_name": "Employment Outcomes", "rank": "701+", "score": "7.4"}], "Global Engagement": [{"indicator_id": "14", "indicator_name": "International Student Ratio", "rank": "126", "score": "89.4"}, {"indicator_id": "15", "indicator_name": "International Research Network", "rank": "405", "score": "75.2"}, {"indicator_id": "18", "indicator_name": "International Faculty Ratio", "rank": "185", "score": "91.1"}], "Sustainability": [{"indicator_id": "3897497", "indicator_name": "Sustainability Score", "rank": "=285", "score": "55.4"}]}</t>
        </is>
      </c>
      <c r="AQ4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21">
      <c r="A421" t="n">
        <v>420</v>
      </c>
      <c r="B421" t="n">
        <v>28.4</v>
      </c>
      <c r="C421" t="inlineStr">
        <is>
          <t>Czech Technical University in Prague</t>
        </is>
      </c>
      <c r="D421" t="inlineStr">
        <is>
          <t>Prague, Czechia</t>
        </is>
      </c>
      <c r="E421" t="inlineStr">
        <is>
          <t>Czechia</t>
        </is>
      </c>
      <c r="F421" t="inlineStr">
        <is>
          <t>Prague</t>
        </is>
      </c>
      <c r="G421" t="inlineStr">
        <is>
          <t>Europe</t>
        </is>
      </c>
      <c r="H421" t="inlineStr">
        <is>
          <t>https://www.topuniversities.com/sites/default/files/czech-technical-university-in-prague_592560cf2aeae70239af4d3b_medium.jpg</t>
        </is>
      </c>
      <c r="I421" t="inlineStr">
        <is>
          <t>/universities/czech-technical-university-prague</t>
        </is>
      </c>
      <c r="J421" t="inlineStr">
        <is>
          <t>3996037</t>
        </is>
      </c>
      <c r="K421" t="inlineStr">
        <is>
          <t>297125</t>
        </is>
      </c>
      <c r="L421" t="inlineStr">
        <is>
          <t>696</t>
        </is>
      </c>
      <c r="M421" t="n">
        <v>0</v>
      </c>
      <c r="N421" t="inlineStr">
        <is>
          <t>420</t>
        </is>
      </c>
      <c r="O421" t="inlineStr"/>
      <c r="P421" t="b">
        <v>0</v>
      </c>
      <c r="Q421" t="b">
        <v>0</v>
      </c>
      <c r="R421" t="n">
        <v>0</v>
      </c>
      <c r="S421" t="inlineStr">
        <is>
          <t>404</t>
        </is>
      </c>
      <c r="T421" t="n">
        <v>22</v>
      </c>
      <c r="U421" t="inlineStr">
        <is>
          <t>701+</t>
        </is>
      </c>
      <c r="V421" t="n">
        <v>3.6</v>
      </c>
      <c r="W421" t="inlineStr">
        <is>
          <t>129</t>
        </is>
      </c>
      <c r="X421" t="n">
        <v>80.59999999999999</v>
      </c>
      <c r="Y421" t="inlineStr">
        <is>
          <t>217</t>
        </is>
      </c>
      <c r="Z421" t="n">
        <v>42.4</v>
      </c>
      <c r="AA421" t="inlineStr">
        <is>
          <t>642</t>
        </is>
      </c>
      <c r="AB421" t="n">
        <v>15.6</v>
      </c>
      <c r="AC421" t="inlineStr">
        <is>
          <t>293</t>
        </is>
      </c>
      <c r="AD421" t="n">
        <v>50.2</v>
      </c>
      <c r="AE421" t="inlineStr">
        <is>
          <t>639</t>
        </is>
      </c>
      <c r="AF421" t="n">
        <v>59.4</v>
      </c>
      <c r="AG421" t="inlineStr">
        <is>
          <t>598</t>
        </is>
      </c>
      <c r="AH421" t="n">
        <v>19.9</v>
      </c>
      <c r="AI421" t="inlineStr">
        <is>
          <t>701+</t>
        </is>
      </c>
      <c r="AJ421" t="n">
        <v>5.8</v>
      </c>
      <c r="AK421" t="inlineStr"/>
      <c r="AL421" t="inlineStr"/>
      <c r="AM421" t="inlineStr"/>
      <c r="AN421" t="inlineStr"/>
      <c r="AO421" t="inlineStr"/>
      <c r="AP421" t="inlineStr">
        <is>
          <t>{"Research &amp; Discovery": [{"indicator_id": "76", "indicator_name": "Academic Reputation", "rank": "404", "score": "22"}, {"indicator_id": "73", "indicator_name": "Citations per Faculty", "rank": "701+", "score": "3.6"}], "Learning Experience": [{"indicator_id": "36", "indicator_name": "Faculty Student Ratio", "rank": "129", "score": "80.6"}], "Employability": [{"indicator_id": "77", "indicator_name": "Employer Reputation", "rank": "217", "score": "42.4"}, {"indicator_id": "3819456", "indicator_name": "Employment Outcomes", "rank": "642", "score": "15.6"}], "Global Engagement": [{"indicator_id": "14", "indicator_name": "International Student Ratio", "rank": "293", "score": "50.2"}, {"indicator_id": "15", "indicator_name": "International Research Network", "rank": "639", "score": "59.4"}, {"indicator_id": "18", "indicator_name": "International Faculty Ratio", "rank": "598", "score": "19.9"}], "Sustainability": [{"indicator_id": "3897497", "indicator_name": "Sustainability Score", "rank": "701+", "score": "5.8"}]}</t>
        </is>
      </c>
      <c r="AQ4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22">
      <c r="A422" t="n">
        <v>421</v>
      </c>
      <c r="B422" t="n">
        <v>28.3</v>
      </c>
      <c r="C422" t="inlineStr">
        <is>
          <t>Dublin City University</t>
        </is>
      </c>
      <c r="D422" t="inlineStr">
        <is>
          <t>Dublin, Ireland</t>
        </is>
      </c>
      <c r="E422" t="inlineStr">
        <is>
          <t>Ireland</t>
        </is>
      </c>
      <c r="F422" t="inlineStr">
        <is>
          <t>Dublin</t>
        </is>
      </c>
      <c r="G422" t="inlineStr">
        <is>
          <t>Europe</t>
        </is>
      </c>
      <c r="H422" t="inlineStr">
        <is>
          <t>https://www.topuniversities.com/sites/default/files/240503081542am475450DCU-Primary-Logo-Black-6-scaled-90x90.jpg</t>
        </is>
      </c>
      <c r="I422" t="inlineStr">
        <is>
          <t>/universities/dublin-city-university</t>
        </is>
      </c>
      <c r="J422" t="inlineStr">
        <is>
          <t>3996074</t>
        </is>
      </c>
      <c r="K422" t="inlineStr">
        <is>
          <t>294494</t>
        </is>
      </c>
      <c r="L422" t="inlineStr">
        <is>
          <t>164</t>
        </is>
      </c>
      <c r="M422" t="n">
        <v>0</v>
      </c>
      <c r="N422">
        <f>421</f>
        <v/>
      </c>
      <c r="O422" t="inlineStr"/>
      <c r="P422" t="b">
        <v>0</v>
      </c>
      <c r="Q422" t="b">
        <v>0</v>
      </c>
      <c r="R422" t="n">
        <v>0</v>
      </c>
      <c r="S422" t="inlineStr">
        <is>
          <t>441</t>
        </is>
      </c>
      <c r="T422" t="n">
        <v>20.1</v>
      </c>
      <c r="U422" t="inlineStr">
        <is>
          <t>701+</t>
        </is>
      </c>
      <c r="V422" t="n">
        <v>10.7</v>
      </c>
      <c r="W422" t="inlineStr">
        <is>
          <t>577</t>
        </is>
      </c>
      <c r="X422" t="n">
        <v>25.8</v>
      </c>
      <c r="Y422" t="inlineStr">
        <is>
          <t>366</t>
        </is>
      </c>
      <c r="Z422" t="n">
        <v>26</v>
      </c>
      <c r="AA422" t="inlineStr">
        <is>
          <t>358</t>
        </is>
      </c>
      <c r="AB422" t="n">
        <v>35.3</v>
      </c>
      <c r="AC422" t="inlineStr">
        <is>
          <t>508</t>
        </is>
      </c>
      <c r="AD422" t="n">
        <v>22.6</v>
      </c>
      <c r="AE422" t="inlineStr">
        <is>
          <t>401</t>
        </is>
      </c>
      <c r="AF422" t="n">
        <v>75.40000000000001</v>
      </c>
      <c r="AG422" t="inlineStr">
        <is>
          <t>265</t>
        </is>
      </c>
      <c r="AH422" t="n">
        <v>75</v>
      </c>
      <c r="AI422">
        <f>143</f>
        <v/>
      </c>
      <c r="AJ422" t="n">
        <v>82.5</v>
      </c>
      <c r="AK422" t="inlineStr"/>
      <c r="AL422" t="inlineStr"/>
      <c r="AM422" t="inlineStr"/>
      <c r="AN422" t="inlineStr"/>
      <c r="AO422" t="inlineStr"/>
      <c r="AP422" t="inlineStr">
        <is>
          <t>{"Research &amp; Discovery": [{"indicator_id": "76", "indicator_name": "Academic Reputation", "rank": "441", "score": "20.1"}, {"indicator_id": "73", "indicator_name": "Citations per Faculty", "rank": "701+", "score": "10.7"}], "Learning Experience": [{"indicator_id": "36", "indicator_name": "Faculty Student Ratio", "rank": "577", "score": "25.8"}], "Employability": [{"indicator_id": "77", "indicator_name": "Employer Reputation", "rank": "366", "score": "26"}, {"indicator_id": "3819456", "indicator_name": "Employment Outcomes", "rank": "358", "score": "35.3"}], "Global Engagement": [{"indicator_id": "14", "indicator_name": "International Student Ratio", "rank": "508", "score": "22.6"}, {"indicator_id": "15", "indicator_name": "International Research Network", "rank": "401", "score": "75.4"}, {"indicator_id": "18", "indicator_name": "International Faculty Ratio", "rank": "265", "score": "75"}], "Sustainability": [{"indicator_id": "3897497", "indicator_name": "Sustainability Score", "rank": "=143", "score": "82.5"}]}</t>
        </is>
      </c>
      <c r="AQ4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23">
      <c r="A423" t="n">
        <v>422</v>
      </c>
      <c r="B423" t="n">
        <v>28.3</v>
      </c>
      <c r="C423" t="inlineStr">
        <is>
          <t>University of Limerick</t>
        </is>
      </c>
      <c r="D423" t="inlineStr">
        <is>
          <t>Limerick, Ireland</t>
        </is>
      </c>
      <c r="E423" t="inlineStr">
        <is>
          <t>Ireland</t>
        </is>
      </c>
      <c r="F423" t="inlineStr">
        <is>
          <t>Limerick</t>
        </is>
      </c>
      <c r="G423" t="inlineStr">
        <is>
          <t>Europe</t>
        </is>
      </c>
      <c r="H423" t="inlineStr">
        <is>
          <t>https://www.topuniversities.com/sites/default/files/university-of-limerick_592560cf2aeae70239af4be0_medium.jpg</t>
        </is>
      </c>
      <c r="I423" t="inlineStr">
        <is>
          <t>/universities/university-limerick</t>
        </is>
      </c>
      <c r="J423" t="inlineStr">
        <is>
          <t>3996130</t>
        </is>
      </c>
      <c r="K423" t="inlineStr">
        <is>
          <t>294053</t>
        </is>
      </c>
      <c r="L423" t="inlineStr">
        <is>
          <t>347</t>
        </is>
      </c>
      <c r="M423" t="n">
        <v>0</v>
      </c>
      <c r="N423">
        <f>421</f>
        <v/>
      </c>
      <c r="O423" t="inlineStr"/>
      <c r="P423" t="b">
        <v>0</v>
      </c>
      <c r="Q423" t="b">
        <v>0</v>
      </c>
      <c r="R423" t="n">
        <v>0</v>
      </c>
      <c r="S423" t="inlineStr">
        <is>
          <t>497</t>
        </is>
      </c>
      <c r="T423" t="n">
        <v>18.3</v>
      </c>
      <c r="U423" t="inlineStr">
        <is>
          <t>520</t>
        </is>
      </c>
      <c r="V423" t="n">
        <v>23</v>
      </c>
      <c r="W423" t="inlineStr">
        <is>
          <t>701+</t>
        </is>
      </c>
      <c r="X423" t="n">
        <v>15.7</v>
      </c>
      <c r="Y423" t="inlineStr">
        <is>
          <t>371</t>
        </is>
      </c>
      <c r="Z423" t="n">
        <v>25.5</v>
      </c>
      <c r="AA423" t="inlineStr">
        <is>
          <t>701+</t>
        </is>
      </c>
      <c r="AB423" t="n">
        <v>8</v>
      </c>
      <c r="AC423" t="inlineStr">
        <is>
          <t>421</t>
        </is>
      </c>
      <c r="AD423" t="n">
        <v>30.8</v>
      </c>
      <c r="AE423" t="inlineStr">
        <is>
          <t>447</t>
        </is>
      </c>
      <c r="AF423" t="n">
        <v>72.5</v>
      </c>
      <c r="AG423" t="inlineStr">
        <is>
          <t>209</t>
        </is>
      </c>
      <c r="AH423" t="n">
        <v>87.09999999999999</v>
      </c>
      <c r="AI423">
        <f>176</f>
        <v/>
      </c>
      <c r="AJ423" t="n">
        <v>76.40000000000001</v>
      </c>
      <c r="AK423" t="inlineStr"/>
      <c r="AL423" t="inlineStr"/>
      <c r="AM423" t="inlineStr"/>
      <c r="AN423" t="inlineStr"/>
      <c r="AO423" t="inlineStr"/>
      <c r="AP423" t="inlineStr">
        <is>
          <t>{"Research &amp; Discovery": [{"indicator_id": "76", "indicator_name": "Academic Reputation", "rank": "497", "score": "18.3"}, {"indicator_id": "73", "indicator_name": "Citations per Faculty", "rank": "520", "score": "23"}], "Learning Experience": [{"indicator_id": "36", "indicator_name": "Faculty Student Ratio", "rank": "701+", "score": "15.7"}], "Employability": [{"indicator_id": "77", "indicator_name": "Employer Reputation", "rank": "371", "score": "25.5"}, {"indicator_id": "3819456", "indicator_name": "Employment Outcomes", "rank": "701+", "score": "8"}], "Global Engagement": [{"indicator_id": "14", "indicator_name": "International Student Ratio", "rank": "421", "score": "30.8"}, {"indicator_id": "15", "indicator_name": "International Research Network", "rank": "447", "score": "72.5"}, {"indicator_id": "18", "indicator_name": "International Faculty Ratio", "rank": "209", "score": "87.1"}], "Sustainability": [{"indicator_id": "3897497", "indicator_name": "Sustainability Score", "rank": "=176", "score": "76.4"}]}</t>
        </is>
      </c>
      <c r="AQ4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24">
      <c r="A424" t="n">
        <v>423</v>
      </c>
      <c r="B424" t="n">
        <v>28.1</v>
      </c>
      <c r="C424" t="inlineStr">
        <is>
          <t>Aston University</t>
        </is>
      </c>
      <c r="D424" t="inlineStr">
        <is>
          <t>Birmingham, United Kingdom</t>
        </is>
      </c>
      <c r="E424" t="inlineStr">
        <is>
          <t>United Kingdom</t>
        </is>
      </c>
      <c r="F424" t="inlineStr">
        <is>
          <t>Birmingham</t>
        </is>
      </c>
      <c r="G424" t="inlineStr">
        <is>
          <t>Europe</t>
        </is>
      </c>
      <c r="H424" t="inlineStr">
        <is>
          <t>https://www.topuniversities.com/sites/default/files/230327021046pm745483Aston-Uni-Logo-Purple-RGB-min-90x90.jpg</t>
        </is>
      </c>
      <c r="I424" t="inlineStr">
        <is>
          <t>/universities/aston-university</t>
        </is>
      </c>
      <c r="J424" t="inlineStr">
        <is>
          <t>3996263</t>
        </is>
      </c>
      <c r="K424" t="inlineStr">
        <is>
          <t>294627</t>
        </is>
      </c>
      <c r="L424" t="inlineStr">
        <is>
          <t>29</t>
        </is>
      </c>
      <c r="M424" t="n">
        <v>0</v>
      </c>
      <c r="N424">
        <f>423</f>
        <v/>
      </c>
      <c r="O424" t="inlineStr"/>
      <c r="P424" t="b">
        <v>0</v>
      </c>
      <c r="Q424" t="b">
        <v>0</v>
      </c>
      <c r="R424" t="n">
        <v>0</v>
      </c>
      <c r="S424" t="inlineStr">
        <is>
          <t>601+</t>
        </is>
      </c>
      <c r="T424" t="n">
        <v>12.5</v>
      </c>
      <c r="U424" t="inlineStr">
        <is>
          <t>388</t>
        </is>
      </c>
      <c r="V424" t="n">
        <v>34.4</v>
      </c>
      <c r="W424" t="inlineStr">
        <is>
          <t>701+</t>
        </is>
      </c>
      <c r="X424" t="n">
        <v>9</v>
      </c>
      <c r="Y424" t="inlineStr">
        <is>
          <t>478</t>
        </is>
      </c>
      <c r="Z424" t="n">
        <v>18.5</v>
      </c>
      <c r="AA424" t="inlineStr">
        <is>
          <t>569</t>
        </is>
      </c>
      <c r="AB424" t="n">
        <v>19.6</v>
      </c>
      <c r="AC424" t="inlineStr">
        <is>
          <t>274</t>
        </is>
      </c>
      <c r="AD424" t="n">
        <v>53.8</v>
      </c>
      <c r="AE424" t="inlineStr">
        <is>
          <t>336</t>
        </is>
      </c>
      <c r="AF424" t="n">
        <v>79.2</v>
      </c>
      <c r="AG424" t="inlineStr">
        <is>
          <t>160</t>
        </is>
      </c>
      <c r="AH424" t="n">
        <v>94.2</v>
      </c>
      <c r="AI424">
        <f>330</f>
        <v/>
      </c>
      <c r="AJ424" t="n">
        <v>46.9</v>
      </c>
      <c r="AK424" t="inlineStr"/>
      <c r="AL424" t="inlineStr"/>
      <c r="AM424" t="inlineStr"/>
      <c r="AN424" t="inlineStr"/>
      <c r="AO424" t="inlineStr"/>
      <c r="AP424" t="inlineStr">
        <is>
          <t>{"Research &amp; Discovery": [{"indicator_id": "76", "indicator_name": "Academic Reputation", "rank": "601+", "score": "12.5"}, {"indicator_id": "73", "indicator_name": "Citations per Faculty", "rank": "388", "score": "34.4"}], "Learning Experience": [{"indicator_id": "36", "indicator_name": "Faculty Student Ratio", "rank": "701+", "score": "9"}], "Employability": [{"indicator_id": "77", "indicator_name": "Employer Reputation", "rank": "478", "score": "18.5"}, {"indicator_id": "3819456", "indicator_name": "Employment Outcomes", "rank": "569", "score": "19.6"}], "Global Engagement": [{"indicator_id": "14", "indicator_name": "International Student Ratio", "rank": "274", "score": "53.8"}, {"indicator_id": "15", "indicator_name": "International Research Network", "rank": "336", "score": "79.2"}, {"indicator_id": "18", "indicator_name": "International Faculty Ratio", "rank": "160", "score": "94.2"}], "Sustainability": [{"indicator_id": "3897497", "indicator_name": "Sustainability Score", "rank": "=330", "score": "46.9"}]}</t>
        </is>
      </c>
      <c r="AQ4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25">
      <c r="A425" t="n">
        <v>424</v>
      </c>
      <c r="B425" t="n">
        <v>28.1</v>
      </c>
      <c r="C425" t="inlineStr">
        <is>
          <t>Université Laval</t>
        </is>
      </c>
      <c r="D425" t="inlineStr">
        <is>
          <t>Québec, Canada</t>
        </is>
      </c>
      <c r="E425" t="inlineStr">
        <is>
          <t>Canada</t>
        </is>
      </c>
      <c r="F425" t="inlineStr">
        <is>
          <t>Québec</t>
        </is>
      </c>
      <c r="G425" t="inlineStr">
        <is>
          <t>North America</t>
        </is>
      </c>
      <c r="H425" t="inlineStr">
        <is>
          <t>https://www.topuniversities.com/sites/default/files/laval-university_337_medium.jpg</t>
        </is>
      </c>
      <c r="I425" t="inlineStr">
        <is>
          <t>/universities/universite-laval</t>
        </is>
      </c>
      <c r="J425" t="inlineStr">
        <is>
          <t>3996101</t>
        </is>
      </c>
      <c r="K425" t="inlineStr">
        <is>
          <t>294083</t>
        </is>
      </c>
      <c r="L425" t="inlineStr">
        <is>
          <t>337</t>
        </is>
      </c>
      <c r="M425" t="n">
        <v>0</v>
      </c>
      <c r="N425">
        <f>423</f>
        <v/>
      </c>
      <c r="O425" t="inlineStr"/>
      <c r="P425" t="b">
        <v>0</v>
      </c>
      <c r="Q425" t="b">
        <v>0</v>
      </c>
      <c r="R425" t="n">
        <v>0</v>
      </c>
      <c r="S425" t="inlineStr">
        <is>
          <t>468</t>
        </is>
      </c>
      <c r="T425" t="n">
        <v>19.2</v>
      </c>
      <c r="U425" t="inlineStr">
        <is>
          <t>512</t>
        </is>
      </c>
      <c r="V425" t="n">
        <v>23.8</v>
      </c>
      <c r="W425" t="inlineStr">
        <is>
          <t>572</t>
        </is>
      </c>
      <c r="X425" t="n">
        <v>26</v>
      </c>
      <c r="Y425" t="inlineStr">
        <is>
          <t>601+</t>
        </is>
      </c>
      <c r="Z425" t="n">
        <v>8.1</v>
      </c>
      <c r="AA425" t="inlineStr">
        <is>
          <t>349</t>
        </is>
      </c>
      <c r="AB425" t="n">
        <v>36.4</v>
      </c>
      <c r="AC425" t="inlineStr">
        <is>
          <t>344</t>
        </is>
      </c>
      <c r="AD425" t="n">
        <v>41.6</v>
      </c>
      <c r="AE425" t="inlineStr">
        <is>
          <t>317</t>
        </is>
      </c>
      <c r="AF425" t="n">
        <v>80.2</v>
      </c>
      <c r="AG425" t="inlineStr">
        <is>
          <t>336</t>
        </is>
      </c>
      <c r="AH425" t="n">
        <v>55.8</v>
      </c>
      <c r="AI425">
        <f>166</f>
        <v/>
      </c>
      <c r="AJ425" t="n">
        <v>78.40000000000001</v>
      </c>
      <c r="AK425" t="inlineStr"/>
      <c r="AL425" t="inlineStr"/>
      <c r="AM425" t="inlineStr"/>
      <c r="AN425" t="inlineStr"/>
      <c r="AO425" t="inlineStr"/>
      <c r="AP425" t="inlineStr">
        <is>
          <t>{"Research &amp; Discovery": [{"indicator_id": "76", "indicator_name": "Academic Reputation", "rank": "468", "score": "19.2"}, {"indicator_id": "73", "indicator_name": "Citations per Faculty", "rank": "512", "score": "23.8"}], "Learning Experience": [{"indicator_id": "36", "indicator_name": "Faculty Student Ratio", "rank": "572", "score": "26"}], "Employability": [{"indicator_id": "77", "indicator_name": "Employer Reputation", "rank": "601+", "score": "8.1"}, {"indicator_id": "3819456", "indicator_name": "Employment Outcomes", "rank": "349", "score": "36.4"}], "Global Engagement": [{"indicator_id": "14", "indicator_name": "International Student Ratio", "rank": "344", "score": "41.6"}, {"indicator_id": "15", "indicator_name": "International Research Network", "rank": "317", "score": "80.2"}, {"indicator_id": "18", "indicator_name": "International Faculty Ratio", "rank": "336", "score": "55.8"}], "Sustainability": [{"indicator_id": "3897497", "indicator_name": "Sustainability Score", "rank": "=166", "score": "78.4"}]}</t>
        </is>
      </c>
      <c r="AQ4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26">
      <c r="A426" t="n">
        <v>425</v>
      </c>
      <c r="B426" t="n">
        <v>28</v>
      </c>
      <c r="C426" t="inlineStr">
        <is>
          <t>National Taipei University of Technology</t>
        </is>
      </c>
      <c r="D426" t="inlineStr">
        <is>
          <t>Taipei City, Taiwan</t>
        </is>
      </c>
      <c r="E426" t="inlineStr">
        <is>
          <t>Taiwan</t>
        </is>
      </c>
      <c r="F426" t="inlineStr">
        <is>
          <t>Taipei City</t>
        </is>
      </c>
      <c r="G426" t="inlineStr">
        <is>
          <t>Asia</t>
        </is>
      </c>
      <c r="H426" t="inlineStr">
        <is>
          <t>https://www.topuniversities.com/sites/default/files/national-taipei-university-of-technology_1993_medium.jpg</t>
        </is>
      </c>
      <c r="I426" t="inlineStr">
        <is>
          <t>/universities/national-taipei-university-technology</t>
        </is>
      </c>
      <c r="J426" t="inlineStr">
        <is>
          <t>3996548</t>
        </is>
      </c>
      <c r="K426" t="inlineStr">
        <is>
          <t>294963</t>
        </is>
      </c>
      <c r="L426" t="inlineStr">
        <is>
          <t>1993</t>
        </is>
      </c>
      <c r="M426" t="n">
        <v>0</v>
      </c>
      <c r="N426" t="inlineStr">
        <is>
          <t>425</t>
        </is>
      </c>
      <c r="O426" t="inlineStr"/>
      <c r="P426" t="b">
        <v>0</v>
      </c>
      <c r="Q426" t="b">
        <v>0</v>
      </c>
      <c r="R426" t="n">
        <v>0</v>
      </c>
      <c r="S426" t="inlineStr">
        <is>
          <t>601+</t>
        </is>
      </c>
      <c r="T426" t="n">
        <v>13.9</v>
      </c>
      <c r="U426" t="inlineStr">
        <is>
          <t>334</t>
        </is>
      </c>
      <c r="V426" t="n">
        <v>41.6</v>
      </c>
      <c r="W426" t="inlineStr">
        <is>
          <t>602</t>
        </is>
      </c>
      <c r="X426" t="n">
        <v>24.3</v>
      </c>
      <c r="Y426" t="inlineStr">
        <is>
          <t>154</t>
        </is>
      </c>
      <c r="Z426" t="n">
        <v>54.7</v>
      </c>
      <c r="AA426" t="inlineStr">
        <is>
          <t>509</t>
        </is>
      </c>
      <c r="AB426" t="n">
        <v>22.5</v>
      </c>
      <c r="AC426" t="inlineStr">
        <is>
          <t>531</t>
        </is>
      </c>
      <c r="AD426" t="n">
        <v>20.6</v>
      </c>
      <c r="AE426" t="inlineStr">
        <is>
          <t>701+</t>
        </is>
      </c>
      <c r="AF426" t="n">
        <v>21.3</v>
      </c>
      <c r="AG426" t="inlineStr">
        <is>
          <t>602</t>
        </is>
      </c>
      <c r="AH426" t="n">
        <v>19.8</v>
      </c>
      <c r="AI426">
        <f>435</f>
        <v/>
      </c>
      <c r="AJ426" t="n">
        <v>31.3</v>
      </c>
      <c r="AK426" t="inlineStr"/>
      <c r="AL426" t="inlineStr"/>
      <c r="AM426" t="inlineStr"/>
      <c r="AN426" t="inlineStr"/>
      <c r="AO426" t="inlineStr"/>
      <c r="AP426" t="inlineStr">
        <is>
          <t>{"Research &amp; Discovery": [{"indicator_id": "76", "indicator_name": "Academic Reputation", "rank": "601+", "score": "13.9"}, {"indicator_id": "73", "indicator_name": "Citations per Faculty", "rank": "334", "score": "41.6"}], "Learning Experience": [{"indicator_id": "36", "indicator_name": "Faculty Student Ratio", "rank": "602", "score": "24.3"}], "Employability": [{"indicator_id": "77", "indicator_name": "Employer Reputation", "rank": "154", "score": "54.7"}, {"indicator_id": "3819456", "indicator_name": "Employment Outcomes", "rank": "509", "score": "22.5"}], "Global Engagement": [{"indicator_id": "14", "indicator_name": "International Student Ratio", "rank": "531", "score": "20.6"}, {"indicator_id": "15", "indicator_name": "International Research Network", "rank": "701+", "score": "21.3"}, {"indicator_id": "18", "indicator_name": "International Faculty Ratio", "rank": "602", "score": "19.8"}], "Sustainability": [{"indicator_id": "3897497", "indicator_name": "Sustainability Score", "rank": "=435", "score": "31.3"}]}</t>
        </is>
      </c>
      <c r="AQ4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27">
      <c r="A427" t="n">
        <v>426</v>
      </c>
      <c r="B427" t="n">
        <v>27.9</v>
      </c>
      <c r="C427" t="inlineStr">
        <is>
          <t>IPB University (aka Bogor Agricultural University)</t>
        </is>
      </c>
      <c r="D427" t="inlineStr">
        <is>
          <t>Bogor, Indonesia</t>
        </is>
      </c>
      <c r="E427" t="inlineStr">
        <is>
          <t>Indonesia</t>
        </is>
      </c>
      <c r="F427" t="inlineStr">
        <is>
          <t>Bogor</t>
        </is>
      </c>
      <c r="G427" t="inlineStr">
        <is>
          <t>Asia</t>
        </is>
      </c>
      <c r="H427" t="inlineStr">
        <is>
          <t>https://www.topuniversities.com/sites/default/files/bogor-agricultural-university_704_medium.jpg</t>
        </is>
      </c>
      <c r="I427" t="inlineStr">
        <is>
          <t>/universities/ipb-university-aka-bogor-agricultural-university</t>
        </is>
      </c>
      <c r="J427" t="inlineStr">
        <is>
          <t>3996008</t>
        </is>
      </c>
      <c r="K427" t="inlineStr">
        <is>
          <t>297389</t>
        </is>
      </c>
      <c r="L427" t="inlineStr">
        <is>
          <t>704</t>
        </is>
      </c>
      <c r="M427" t="n">
        <v>1</v>
      </c>
      <c r="N427">
        <f>426</f>
        <v/>
      </c>
      <c r="O427" t="inlineStr"/>
      <c r="P427" t="b">
        <v>0</v>
      </c>
      <c r="Q427" t="b">
        <v>0</v>
      </c>
      <c r="R427" t="n">
        <v>0</v>
      </c>
      <c r="S427" t="inlineStr">
        <is>
          <t>375</t>
        </is>
      </c>
      <c r="T427" t="n">
        <v>23.5</v>
      </c>
      <c r="U427" t="inlineStr">
        <is>
          <t>701+</t>
        </is>
      </c>
      <c r="V427" t="n">
        <v>1.8</v>
      </c>
      <c r="W427" t="inlineStr">
        <is>
          <t>186</t>
        </is>
      </c>
      <c r="X427" t="n">
        <v>71.40000000000001</v>
      </c>
      <c r="Y427" t="inlineStr">
        <is>
          <t>196</t>
        </is>
      </c>
      <c r="Z427" t="n">
        <v>46.9</v>
      </c>
      <c r="AA427" t="inlineStr">
        <is>
          <t>373</t>
        </is>
      </c>
      <c r="AB427" t="n">
        <v>33.9</v>
      </c>
      <c r="AC427" t="inlineStr">
        <is>
          <t>701+</t>
        </is>
      </c>
      <c r="AD427" t="n">
        <v>3.6</v>
      </c>
      <c r="AE427" t="inlineStr">
        <is>
          <t>701+</t>
        </is>
      </c>
      <c r="AF427" t="n">
        <v>19.1</v>
      </c>
      <c r="AG427" t="inlineStr">
        <is>
          <t>351</t>
        </is>
      </c>
      <c r="AH427" t="n">
        <v>53.2</v>
      </c>
      <c r="AI427">
        <f>403</f>
        <v/>
      </c>
      <c r="AJ427" t="n">
        <v>35.1</v>
      </c>
      <c r="AK427" t="inlineStr"/>
      <c r="AL427" t="inlineStr"/>
      <c r="AM427" t="inlineStr"/>
      <c r="AN427" t="inlineStr"/>
      <c r="AO427" t="inlineStr"/>
      <c r="AP427" t="inlineStr">
        <is>
          <t>{"Research &amp; Discovery": [{"indicator_id": "76", "indicator_name": "Academic Reputation", "rank": "375", "score": "23.5"}, {"indicator_id": "73", "indicator_name": "Citations per Faculty", "rank": "701+", "score": "1.8"}], "Learning Experience": [{"indicator_id": "36", "indicator_name": "Faculty Student Ratio", "rank": "186", "score": "71.4"}], "Employability": [{"indicator_id": "77", "indicator_name": "Employer Reputation", "rank": "196", "score": "46.9"}, {"indicator_id": "3819456", "indicator_name": "Employment Outcomes", "rank": "373", "score": "33.9"}], "Global Engagement": [{"indicator_id": "14", "indicator_name": "International Student Ratio", "rank": "701+", "score": "3.6"}, {"indicator_id": "15", "indicator_name": "International Research Network", "rank": "701+", "score": "19.1"}, {"indicator_id": "18", "indicator_name": "International Faculty Ratio", "rank": "351", "score": "53.2"}], "Sustainability": [{"indicator_id": "3897497", "indicator_name": "Sustainability Score", "rank": "=403", "score": "35.1"}]}</t>
        </is>
      </c>
      <c r="AQ4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28">
      <c r="A428" t="n">
        <v>427</v>
      </c>
      <c r="B428" t="n">
        <v>27.9</v>
      </c>
      <c r="C428" t="inlineStr">
        <is>
          <t>Leibniz University Hannover</t>
        </is>
      </c>
      <c r="D428" t="inlineStr">
        <is>
          <t>Hanover, Germany</t>
        </is>
      </c>
      <c r="E428" t="inlineStr">
        <is>
          <t>Germany</t>
        </is>
      </c>
      <c r="F428" t="inlineStr">
        <is>
          <t>Hanover</t>
        </is>
      </c>
      <c r="G428" t="inlineStr">
        <is>
          <t>Europe</t>
        </is>
      </c>
      <c r="H428" t="inlineStr">
        <is>
          <t>https://www.topuniversities.com/sites/default/files/leibniz-universitt-hannover_249_medium.jpg</t>
        </is>
      </c>
      <c r="I428" t="inlineStr">
        <is>
          <t>/universities/leibniz-university-hannover</t>
        </is>
      </c>
      <c r="J428" t="inlineStr">
        <is>
          <t>3996048</t>
        </is>
      </c>
      <c r="K428" t="inlineStr">
        <is>
          <t>294274</t>
        </is>
      </c>
      <c r="L428" t="inlineStr">
        <is>
          <t>249</t>
        </is>
      </c>
      <c r="M428" t="n">
        <v>0</v>
      </c>
      <c r="N428">
        <f>426</f>
        <v/>
      </c>
      <c r="O428" t="inlineStr"/>
      <c r="P428" t="b">
        <v>0</v>
      </c>
      <c r="Q428" t="b">
        <v>0</v>
      </c>
      <c r="R428" t="n">
        <v>0</v>
      </c>
      <c r="S428" t="inlineStr">
        <is>
          <t>415</t>
        </is>
      </c>
      <c r="T428" t="n">
        <v>21.2</v>
      </c>
      <c r="U428" t="inlineStr">
        <is>
          <t>591</t>
        </is>
      </c>
      <c r="V428" t="n">
        <v>17.4</v>
      </c>
      <c r="W428" t="inlineStr">
        <is>
          <t>701+</t>
        </is>
      </c>
      <c r="X428" t="n">
        <v>17.9</v>
      </c>
      <c r="Y428" t="inlineStr">
        <is>
          <t>293</t>
        </is>
      </c>
      <c r="Z428" t="n">
        <v>32</v>
      </c>
      <c r="AA428" t="inlineStr">
        <is>
          <t>676</t>
        </is>
      </c>
      <c r="AB428" t="n">
        <v>14.5</v>
      </c>
      <c r="AC428" t="inlineStr">
        <is>
          <t>455</t>
        </is>
      </c>
      <c r="AD428" t="n">
        <v>26.9</v>
      </c>
      <c r="AE428" t="inlineStr">
        <is>
          <t>347</t>
        </is>
      </c>
      <c r="AF428" t="n">
        <v>78.5</v>
      </c>
      <c r="AG428" t="inlineStr">
        <is>
          <t>388</t>
        </is>
      </c>
      <c r="AH428" t="n">
        <v>46.3</v>
      </c>
      <c r="AI428" t="inlineStr">
        <is>
          <t>146</t>
        </is>
      </c>
      <c r="AJ428" t="n">
        <v>82.09999999999999</v>
      </c>
      <c r="AK428" t="inlineStr"/>
      <c r="AL428" t="inlineStr"/>
      <c r="AM428" t="inlineStr"/>
      <c r="AN428" t="inlineStr"/>
      <c r="AO428" t="inlineStr"/>
      <c r="AP428" t="inlineStr">
        <is>
          <t>{"Research &amp; Discovery": [{"indicator_id": "76", "indicator_name": "Academic Reputation", "rank": "415", "score": "21.2"}, {"indicator_id": "73", "indicator_name": "Citations per Faculty", "rank": "591", "score": "17.4"}], "Learning Experience": [{"indicator_id": "36", "indicator_name": "Faculty Student Ratio", "rank": "701+", "score": "17.9"}], "Employability": [{"indicator_id": "77", "indicator_name": "Employer Reputation", "rank": "293", "score": "32"}, {"indicator_id": "3819456", "indicator_name": "Employment Outcomes", "rank": "676", "score": "14.5"}], "Global Engagement": [{"indicator_id": "14", "indicator_name": "International Student Ratio", "rank": "455", "score": "26.9"}, {"indicator_id": "15", "indicator_name": "International Research Network", "rank": "347", "score": "78.5"}, {"indicator_id": "18", "indicator_name": "International Faculty Ratio", "rank": "388", "score": "46.3"}], "Sustainability": [{"indicator_id": "3897497", "indicator_name": "Sustainability Score", "rank": "146", "score": "82.1"}]}</t>
        </is>
      </c>
      <c r="AQ4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29">
      <c r="A429" t="n">
        <v>428</v>
      </c>
      <c r="B429" t="n">
        <v>27.8</v>
      </c>
      <c r="C429" t="inlineStr">
        <is>
          <t>Julius-Maximilians-Universität Würzburg</t>
        </is>
      </c>
      <c r="D429" t="inlineStr">
        <is>
          <t>Würzburg, Germany</t>
        </is>
      </c>
      <c r="E429" t="inlineStr">
        <is>
          <t>Germany</t>
        </is>
      </c>
      <c r="F429" t="inlineStr">
        <is>
          <t>Würzburg</t>
        </is>
      </c>
      <c r="G429" t="inlineStr">
        <is>
          <t>Europe</t>
        </is>
      </c>
      <c r="H429" t="inlineStr">
        <is>
          <t>https://www.topuniversities.com/sites/default/files/julius-maximilians-universitt-wrzburg_592560cf2aeae70239af4d2d_medium.jpg</t>
        </is>
      </c>
      <c r="I429" t="inlineStr">
        <is>
          <t>/universities/julius-maximilians-universitat-wurzburg</t>
        </is>
      </c>
      <c r="J429" t="inlineStr">
        <is>
          <t>3996193</t>
        </is>
      </c>
      <c r="K429" t="inlineStr">
        <is>
          <t>297179</t>
        </is>
      </c>
      <c r="L429" t="inlineStr">
        <is>
          <t>682</t>
        </is>
      </c>
      <c r="M429" t="n">
        <v>0</v>
      </c>
      <c r="N429">
        <f>428</f>
        <v/>
      </c>
      <c r="O429" t="inlineStr"/>
      <c r="P429" t="b">
        <v>0</v>
      </c>
      <c r="Q429" t="b">
        <v>0</v>
      </c>
      <c r="R429" t="n">
        <v>0</v>
      </c>
      <c r="S429" t="inlineStr">
        <is>
          <t>560</t>
        </is>
      </c>
      <c r="T429" t="n">
        <v>15.8</v>
      </c>
      <c r="U429" t="inlineStr">
        <is>
          <t>136</t>
        </is>
      </c>
      <c r="V429" t="n">
        <v>74.40000000000001</v>
      </c>
      <c r="W429" t="inlineStr">
        <is>
          <t>701+</t>
        </is>
      </c>
      <c r="X429" t="n">
        <v>5.5</v>
      </c>
      <c r="Y429" t="inlineStr">
        <is>
          <t>601+</t>
        </is>
      </c>
      <c r="Z429" t="n">
        <v>7</v>
      </c>
      <c r="AA429" t="inlineStr">
        <is>
          <t>701+</t>
        </is>
      </c>
      <c r="AB429" t="n">
        <v>8.699999999999999</v>
      </c>
      <c r="AC429" t="inlineStr">
        <is>
          <t>701+</t>
        </is>
      </c>
      <c r="AD429" t="n">
        <v>9.5</v>
      </c>
      <c r="AE429" t="inlineStr">
        <is>
          <t>348</t>
        </is>
      </c>
      <c r="AF429" t="n">
        <v>78.5</v>
      </c>
      <c r="AG429" t="inlineStr">
        <is>
          <t>396</t>
        </is>
      </c>
      <c r="AH429" t="n">
        <v>45</v>
      </c>
      <c r="AI429">
        <f>692</f>
        <v/>
      </c>
      <c r="AJ429" t="n">
        <v>8.800000000000001</v>
      </c>
      <c r="AK429" t="inlineStr"/>
      <c r="AL429" t="inlineStr"/>
      <c r="AM429" t="inlineStr"/>
      <c r="AN429" t="inlineStr"/>
      <c r="AO429" t="inlineStr"/>
      <c r="AP429" t="inlineStr">
        <is>
          <t>{"Research &amp; Discovery": [{"indicator_id": "76", "indicator_name": "Academic Reputation", "rank": "560", "score": "15.8"}, {"indicator_id": "73", "indicator_name": "Citations per Faculty", "rank": "136", "score": "74.4"}], "Learning Experience": [{"indicator_id": "36", "indicator_name": "Faculty Student Ratio", "rank": "701+", "score": "5.5"}], "Employability": [{"indicator_id": "77", "indicator_name": "Employer Reputation", "rank": "601+", "score": "7"}, {"indicator_id": "3819456", "indicator_name": "Employment Outcomes", "rank": "701+", "score": "8.7"}], "Global Engagement": [{"indicator_id": "14", "indicator_name": "International Student Ratio", "rank": "701+", "score": "9.5"}, {"indicator_id": "15", "indicator_name": "International Research Network", "rank": "348", "score": "78.5"}, {"indicator_id": "18", "indicator_name": "International Faculty Ratio", "rank": "396", "score": "45"}], "Sustainability": [{"indicator_id": "3897497", "indicator_name": "Sustainability Score", "rank": "=692", "score": "8.8"}]}</t>
        </is>
      </c>
      <c r="AQ4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30">
      <c r="A430" t="n">
        <v>429</v>
      </c>
      <c r="B430" t="n">
        <v>27.8</v>
      </c>
      <c r="C430" t="inlineStr">
        <is>
          <t>Southeast University</t>
        </is>
      </c>
      <c r="D430" t="inlineStr">
        <is>
          <t>Nanjing, China (Mainland)</t>
        </is>
      </c>
      <c r="E430" t="inlineStr">
        <is>
          <t>China (Mainland)</t>
        </is>
      </c>
      <c r="F430" t="inlineStr">
        <is>
          <t>Nanjing</t>
        </is>
      </c>
      <c r="G430" t="inlineStr">
        <is>
          <t>Asia</t>
        </is>
      </c>
      <c r="H430" t="inlineStr">
        <is>
          <t>https://www.topuniversities.com/sites/default/files/southeast-university_568_medium.jpg</t>
        </is>
      </c>
      <c r="I430" t="inlineStr">
        <is>
          <t>/universities/southeast-university</t>
        </is>
      </c>
      <c r="J430" t="inlineStr">
        <is>
          <t>3996661</t>
        </is>
      </c>
      <c r="K430" t="inlineStr">
        <is>
          <t>297287</t>
        </is>
      </c>
      <c r="L430" t="inlineStr">
        <is>
          <t>568</t>
        </is>
      </c>
      <c r="M430" t="n">
        <v>0</v>
      </c>
      <c r="N430">
        <f>428</f>
        <v/>
      </c>
      <c r="O430" t="inlineStr"/>
      <c r="P430" t="b">
        <v>0</v>
      </c>
      <c r="Q430" t="b">
        <v>0</v>
      </c>
      <c r="R430" t="n">
        <v>0</v>
      </c>
      <c r="S430" t="inlineStr">
        <is>
          <t>601+</t>
        </is>
      </c>
      <c r="T430" t="n">
        <v>13.5</v>
      </c>
      <c r="U430" t="inlineStr">
        <is>
          <t>102</t>
        </is>
      </c>
      <c r="V430" t="n">
        <v>82</v>
      </c>
      <c r="W430" t="inlineStr">
        <is>
          <t>658</t>
        </is>
      </c>
      <c r="X430" t="n">
        <v>20.8</v>
      </c>
      <c r="Y430" t="inlineStr">
        <is>
          <t>601+</t>
        </is>
      </c>
      <c r="Z430" t="n">
        <v>6.6</v>
      </c>
      <c r="AA430" t="inlineStr">
        <is>
          <t>701+</t>
        </is>
      </c>
      <c r="AB430" t="n">
        <v>5</v>
      </c>
      <c r="AC430" t="inlineStr">
        <is>
          <t>701+</t>
        </is>
      </c>
      <c r="AD430" t="n">
        <v>3.4</v>
      </c>
      <c r="AE430" t="inlineStr">
        <is>
          <t>494</t>
        </is>
      </c>
      <c r="AF430" t="n">
        <v>69.2</v>
      </c>
      <c r="AG430" t="inlineStr">
        <is>
          <t>675</t>
        </is>
      </c>
      <c r="AH430" t="n">
        <v>14.4</v>
      </c>
      <c r="AI430">
        <f>629</f>
        <v/>
      </c>
      <c r="AJ430" t="n">
        <v>11.6</v>
      </c>
      <c r="AK430" t="inlineStr"/>
      <c r="AL430" t="inlineStr"/>
      <c r="AM430" t="inlineStr"/>
      <c r="AN430" t="inlineStr"/>
      <c r="AO430" t="inlineStr"/>
      <c r="AP430" t="inlineStr">
        <is>
          <t>{"Research &amp; Discovery": [{"indicator_id": "76", "indicator_name": "Academic Reputation", "rank": "601+", "score": "13.5"}, {"indicator_id": "73", "indicator_name": "Citations per Faculty", "rank": "102", "score": "82"}], "Learning Experience": [{"indicator_id": "36", "indicator_name": "Faculty Student Ratio", "rank": "658", "score": "20.8"}], "Employability": [{"indicator_id": "77", "indicator_name": "Employer Reputation", "rank": "601+", "score": "6.6"}, {"indicator_id": "3819456", "indicator_name": "Employment Outcomes", "rank": "701+", "score": "5"}], "Global Engagement": [{"indicator_id": "14", "indicator_name": "International Student Ratio", "rank": "701+", "score": "3.4"}, {"indicator_id": "15", "indicator_name": "International Research Network", "rank": "494", "score": "69.2"}, {"indicator_id": "18", "indicator_name": "International Faculty Ratio", "rank": "675", "score": "14.4"}], "Sustainability": [{"indicator_id": "3897497", "indicator_name": "Sustainability Score", "rank": "=629", "score": "11.6"}]}</t>
        </is>
      </c>
      <c r="AQ4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31">
      <c r="A431" t="n">
        <v>430</v>
      </c>
      <c r="B431" t="n">
        <v>27.7</v>
      </c>
      <c r="C431" t="inlineStr">
        <is>
          <t>University of Science and Technology Beijing</t>
        </is>
      </c>
      <c r="D431" t="inlineStr">
        <is>
          <t>Beijing, China (Mainland)</t>
        </is>
      </c>
      <c r="E431" t="inlineStr">
        <is>
          <t>China (Mainland)</t>
        </is>
      </c>
      <c r="F431" t="inlineStr">
        <is>
          <t>Beijing</t>
        </is>
      </c>
      <c r="G431" t="inlineStr">
        <is>
          <t>Asia</t>
        </is>
      </c>
      <c r="H431" t="inlineStr">
        <is>
          <t>https://www.topuniversities.com/sites/default/files/university-of-science-and-technology-beijing_2004_medium.jpg</t>
        </is>
      </c>
      <c r="I431" t="inlineStr">
        <is>
          <t>/universities/university-science-technology-beijing</t>
        </is>
      </c>
      <c r="J431" t="inlineStr">
        <is>
          <t>3997033</t>
        </is>
      </c>
      <c r="K431" t="inlineStr">
        <is>
          <t>294974</t>
        </is>
      </c>
      <c r="L431" t="inlineStr">
        <is>
          <t>2004</t>
        </is>
      </c>
      <c r="M431" t="n">
        <v>0</v>
      </c>
      <c r="N431" t="inlineStr">
        <is>
          <t>430</t>
        </is>
      </c>
      <c r="O431" t="inlineStr"/>
      <c r="P431" t="b">
        <v>0</v>
      </c>
      <c r="Q431" t="b">
        <v>0</v>
      </c>
      <c r="R431" t="n">
        <v>0</v>
      </c>
      <c r="S431" t="inlineStr">
        <is>
          <t>601+</t>
        </is>
      </c>
      <c r="T431" t="n">
        <v>11.8</v>
      </c>
      <c r="U431" t="inlineStr">
        <is>
          <t>21</t>
        </is>
      </c>
      <c r="V431" t="n">
        <v>99.40000000000001</v>
      </c>
      <c r="W431" t="inlineStr">
        <is>
          <t>701+</t>
        </is>
      </c>
      <c r="X431" t="n">
        <v>10.2</v>
      </c>
      <c r="Y431" t="inlineStr">
        <is>
          <t>601+</t>
        </is>
      </c>
      <c r="Z431" t="n">
        <v>4.2</v>
      </c>
      <c r="AA431" t="inlineStr">
        <is>
          <t>701+</t>
        </is>
      </c>
      <c r="AB431" t="n">
        <v>4.9</v>
      </c>
      <c r="AC431" t="inlineStr">
        <is>
          <t>701+</t>
        </is>
      </c>
      <c r="AD431" t="n">
        <v>2.8</v>
      </c>
      <c r="AE431" t="inlineStr">
        <is>
          <t>668</t>
        </is>
      </c>
      <c r="AF431" t="n">
        <v>56.8</v>
      </c>
      <c r="AG431" t="inlineStr">
        <is>
          <t>701+</t>
        </is>
      </c>
      <c r="AH431" t="n">
        <v>3.1</v>
      </c>
      <c r="AI431" t="inlineStr">
        <is>
          <t>701+</t>
        </is>
      </c>
      <c r="AJ431" t="n">
        <v>3.6</v>
      </c>
      <c r="AK431" t="inlineStr"/>
      <c r="AL431" t="inlineStr"/>
      <c r="AM431" t="inlineStr"/>
      <c r="AN431" t="inlineStr"/>
      <c r="AO431" t="inlineStr"/>
      <c r="AP431" t="inlineStr">
        <is>
          <t>{"Research &amp; Discovery": [{"indicator_id": "76", "indicator_name": "Academic Reputation", "rank": "601+", "score": "11.8"}, {"indicator_id": "73", "indicator_name": "Citations per Faculty", "rank": "21", "score": "99.4"}], "Learning Experience": [{"indicator_id": "36", "indicator_name": "Faculty Student Ratio", "rank": "701+", "score": "10.2"}], "Employability": [{"indicator_id": "77", "indicator_name": "Employer Reputation", "rank": "601+", "score": "4.2"}, {"indicator_id": "3819456", "indicator_name": "Employment Outcomes", "rank": "701+", "score": "4.9"}], "Global Engagement": [{"indicator_id": "14", "indicator_name": "International Student Ratio", "rank": "701+", "score": "2.8"}, {"indicator_id": "15", "indicator_name": "International Research Network", "rank": "668", "score": "56.8"}, {"indicator_id": "18", "indicator_name": "International Faculty Ratio", "rank": "701+", "score": "3.1"}], "Sustainability": [{"indicator_id": "3897497", "indicator_name": "Sustainability Score", "rank": "701+", "score": "3.6"}]}</t>
        </is>
      </c>
      <c r="AQ4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32">
      <c r="A432" t="n">
        <v>431</v>
      </c>
      <c r="B432" t="n">
        <v>27.6</v>
      </c>
      <c r="C432" t="inlineStr">
        <is>
          <t>Central South University</t>
        </is>
      </c>
      <c r="D432" t="inlineStr">
        <is>
          <t>Changsha,, China (Mainland)</t>
        </is>
      </c>
      <c r="E432" t="inlineStr">
        <is>
          <t>China (Mainland)</t>
        </is>
      </c>
      <c r="F432" t="inlineStr">
        <is>
          <t>Changsha,</t>
        </is>
      </c>
      <c r="G432" t="inlineStr">
        <is>
          <t>Asia</t>
        </is>
      </c>
      <c r="H432" t="inlineStr">
        <is>
          <t>https://www.topuniversities.com/sites/default/files/central-south-university_871_medium.jpg</t>
        </is>
      </c>
      <c r="I432" t="inlineStr">
        <is>
          <t>/universities/central-south-university</t>
        </is>
      </c>
      <c r="J432" t="inlineStr">
        <is>
          <t>3996314</t>
        </is>
      </c>
      <c r="K432" t="inlineStr">
        <is>
          <t>297020</t>
        </is>
      </c>
      <c r="L432" t="inlineStr">
        <is>
          <t>871</t>
        </is>
      </c>
      <c r="M432" t="n">
        <v>0</v>
      </c>
      <c r="N432">
        <f>431</f>
        <v/>
      </c>
      <c r="O432" t="inlineStr"/>
      <c r="P432" t="b">
        <v>0</v>
      </c>
      <c r="Q432" t="b">
        <v>0</v>
      </c>
      <c r="R432" t="n">
        <v>0</v>
      </c>
      <c r="S432" t="inlineStr">
        <is>
          <t>601+</t>
        </is>
      </c>
      <c r="T432" t="n">
        <v>8.6</v>
      </c>
      <c r="U432" t="inlineStr">
        <is>
          <t>15</t>
        </is>
      </c>
      <c r="V432" t="n">
        <v>99.7</v>
      </c>
      <c r="W432" t="inlineStr">
        <is>
          <t>701+</t>
        </is>
      </c>
      <c r="X432" t="n">
        <v>5.5</v>
      </c>
      <c r="Y432" t="inlineStr">
        <is>
          <t>601+</t>
        </is>
      </c>
      <c r="Z432" t="n">
        <v>4.1</v>
      </c>
      <c r="AA432" t="inlineStr">
        <is>
          <t>689</t>
        </is>
      </c>
      <c r="AB432" t="n">
        <v>14.1</v>
      </c>
      <c r="AC432" t="inlineStr">
        <is>
          <t>701+</t>
        </is>
      </c>
      <c r="AD432" t="n">
        <v>4</v>
      </c>
      <c r="AE432" t="inlineStr">
        <is>
          <t>515</t>
        </is>
      </c>
      <c r="AF432" t="n">
        <v>67.5</v>
      </c>
      <c r="AG432" t="inlineStr">
        <is>
          <t>701+</t>
        </is>
      </c>
      <c r="AH432" t="n">
        <v>6.4</v>
      </c>
      <c r="AI432" t="inlineStr">
        <is>
          <t>701+</t>
        </is>
      </c>
      <c r="AJ432" t="n">
        <v>3.9</v>
      </c>
      <c r="AK432" t="inlineStr"/>
      <c r="AL432" t="inlineStr"/>
      <c r="AM432" t="inlineStr"/>
      <c r="AN432" t="inlineStr"/>
      <c r="AO432" t="inlineStr"/>
      <c r="AP432" t="inlineStr">
        <is>
          <t>{"Research &amp; Discovery": [{"indicator_id": "76", "indicator_name": "Academic Reputation", "rank": "601+", "score": "8.6"}, {"indicator_id": "73", "indicator_name": "Citations per Faculty", "rank": "15", "score": "99.7"}], "Learning Experience": [{"indicator_id": "36", "indicator_name": "Faculty Student Ratio", "rank": "701+", "score": "5.5"}], "Employability": [{"indicator_id": "77", "indicator_name": "Employer Reputation", "rank": "601+", "score": "4.1"}, {"indicator_id": "3819456", "indicator_name": "Employment Outcomes", "rank": "689", "score": "14.1"}], "Global Engagement": [{"indicator_id": "14", "indicator_name": "International Student Ratio", "rank": "701+", "score": "4"}, {"indicator_id": "15", "indicator_name": "International Research Network", "rank": "515", "score": "67.5"}, {"indicator_id": "18", "indicator_name": "International Faculty Ratio", "rank": "701+", "score": "6.4"}], "Sustainability": [{"indicator_id": "3897497", "indicator_name": "Sustainability Score", "rank": "701+", "score": "3.9"}]}</t>
        </is>
      </c>
      <c r="AQ4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33">
      <c r="A433" t="n">
        <v>432</v>
      </c>
      <c r="B433" t="n">
        <v>27.6</v>
      </c>
      <c r="C433" t="inlineStr">
        <is>
          <t>Tomsk State University</t>
        </is>
      </c>
      <c r="D433" t="inlineStr">
        <is>
          <t>Tomsk, Russia</t>
        </is>
      </c>
      <c r="E433" t="inlineStr">
        <is>
          <t>Russia</t>
        </is>
      </c>
      <c r="F433" t="inlineStr">
        <is>
          <t>Tomsk</t>
        </is>
      </c>
      <c r="G433" t="inlineStr">
        <is>
          <t>Europe</t>
        </is>
      </c>
      <c r="H433" t="inlineStr">
        <is>
          <t>https://www.topuniversities.com/sites/default/files/tomsk-state-university_616_medium.jpg</t>
        </is>
      </c>
      <c r="I433" t="inlineStr">
        <is>
          <t>/universities/tomsk-state-university</t>
        </is>
      </c>
      <c r="J433" t="inlineStr">
        <is>
          <t>3996036</t>
        </is>
      </c>
      <c r="K433" t="inlineStr">
        <is>
          <t>297245</t>
        </is>
      </c>
      <c r="L433" t="inlineStr">
        <is>
          <t>616</t>
        </is>
      </c>
      <c r="M433" t="n">
        <v>0</v>
      </c>
      <c r="N433">
        <f>431</f>
        <v/>
      </c>
      <c r="O433" t="inlineStr"/>
      <c r="P433" t="b">
        <v>0</v>
      </c>
      <c r="Q433" t="b">
        <v>1</v>
      </c>
      <c r="R433" t="n">
        <v>0</v>
      </c>
      <c r="S433" t="inlineStr">
        <is>
          <t>403</t>
        </is>
      </c>
      <c r="T433" t="n">
        <v>22</v>
      </c>
      <c r="U433" t="inlineStr">
        <is>
          <t>701+</t>
        </is>
      </c>
      <c r="V433" t="n">
        <v>4.2</v>
      </c>
      <c r="W433" t="inlineStr">
        <is>
          <t>36</t>
        </is>
      </c>
      <c r="X433" t="n">
        <v>99</v>
      </c>
      <c r="Y433" t="inlineStr">
        <is>
          <t>601+</t>
        </is>
      </c>
      <c r="Z433" t="n">
        <v>13.5</v>
      </c>
      <c r="AA433" t="inlineStr">
        <is>
          <t>701+</t>
        </is>
      </c>
      <c r="AB433" t="n">
        <v>4.4</v>
      </c>
      <c r="AC433" t="inlineStr">
        <is>
          <t>113</t>
        </is>
      </c>
      <c r="AD433" t="n">
        <v>91.59999999999999</v>
      </c>
      <c r="AE433" t="inlineStr">
        <is>
          <t>571</t>
        </is>
      </c>
      <c r="AF433" t="n">
        <v>64.09999999999999</v>
      </c>
      <c r="AG433" t="inlineStr">
        <is>
          <t>574</t>
        </is>
      </c>
      <c r="AH433" t="n">
        <v>21.6</v>
      </c>
      <c r="AI433" t="inlineStr">
        <is>
          <t>701+</t>
        </is>
      </c>
      <c r="AJ433" t="n">
        <v>1.4</v>
      </c>
      <c r="AK433" t="inlineStr"/>
      <c r="AL433" t="inlineStr"/>
      <c r="AM433" t="inlineStr"/>
      <c r="AN433" t="inlineStr"/>
      <c r="AO433" t="inlineStr"/>
      <c r="AP433" t="inlineStr">
        <is>
          <t>{"Research &amp; Discovery": [{"indicator_id": "76", "indicator_name": "Academic Reputation", "rank": "403", "score": "22"}, {"indicator_id": "73", "indicator_name": "Citations per Faculty", "rank": "701+", "score": "4.2"}], "Learning Experience": [{"indicator_id": "36", "indicator_name": "Faculty Student Ratio", "rank": "36", "score": "99"}], "Employability": [{"indicator_id": "77", "indicator_name": "Employer Reputation", "rank": "601+", "score": "13.5"}, {"indicator_id": "3819456", "indicator_name": "Employment Outcomes", "rank": "701+", "score": "4.4"}], "Global Engagement": [{"indicator_id": "14", "indicator_name": "International Student Ratio", "rank": "113", "score": "91.6"}, {"indicator_id": "15", "indicator_name": "International Research Network", "rank": "571", "score": "64.1"}, {"indicator_id": "18", "indicator_name": "International Faculty Ratio", "rank": "574", "score": "21.6"}], "Sustainability": [{"indicator_id": "3897497", "indicator_name": "Sustainability Score", "rank": "701+", "score": "1.4"}]}</t>
        </is>
      </c>
      <c r="AQ4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34">
      <c r="A434" t="n">
        <v>433</v>
      </c>
      <c r="B434" t="n">
        <v>27.6</v>
      </c>
      <c r="C434" t="inlineStr">
        <is>
          <t>University of Granada</t>
        </is>
      </c>
      <c r="D434" t="inlineStr">
        <is>
          <t>Granada, Spain</t>
        </is>
      </c>
      <c r="E434" t="inlineStr">
        <is>
          <t>Spain</t>
        </is>
      </c>
      <c r="F434" t="inlineStr">
        <is>
          <t>Granada</t>
        </is>
      </c>
      <c r="G434" t="inlineStr">
        <is>
          <t>Europe</t>
        </is>
      </c>
      <c r="H434" t="inlineStr">
        <is>
          <t>https://www.topuniversities.com/sites/default/files/university-of-granada_235_medium.jpg</t>
        </is>
      </c>
      <c r="I434" t="inlineStr">
        <is>
          <t>/universities/university-granada</t>
        </is>
      </c>
      <c r="J434" t="inlineStr">
        <is>
          <t>3995824</t>
        </is>
      </c>
      <c r="K434" t="inlineStr">
        <is>
          <t>294309</t>
        </is>
      </c>
      <c r="L434" t="inlineStr">
        <is>
          <t>235</t>
        </is>
      </c>
      <c r="M434" t="n">
        <v>0</v>
      </c>
      <c r="N434">
        <f>431</f>
        <v/>
      </c>
      <c r="O434" t="inlineStr"/>
      <c r="P434" t="b">
        <v>0</v>
      </c>
      <c r="Q434" t="b">
        <v>0</v>
      </c>
      <c r="R434" t="n">
        <v>0</v>
      </c>
      <c r="S434" t="inlineStr">
        <is>
          <t>191</t>
        </is>
      </c>
      <c r="T434" t="n">
        <v>44.4</v>
      </c>
      <c r="U434" t="inlineStr">
        <is>
          <t>482</t>
        </is>
      </c>
      <c r="V434" t="n">
        <v>26.2</v>
      </c>
      <c r="W434" t="inlineStr">
        <is>
          <t>701+</t>
        </is>
      </c>
      <c r="X434" t="n">
        <v>5.7</v>
      </c>
      <c r="Y434" t="inlineStr">
        <is>
          <t>581</t>
        </is>
      </c>
      <c r="Z434" t="n">
        <v>14.1</v>
      </c>
      <c r="AA434" t="inlineStr">
        <is>
          <t>701+</t>
        </is>
      </c>
      <c r="AB434" t="n">
        <v>4.9</v>
      </c>
      <c r="AC434" t="inlineStr">
        <is>
          <t>628</t>
        </is>
      </c>
      <c r="AD434" t="n">
        <v>14.8</v>
      </c>
      <c r="AE434" t="inlineStr">
        <is>
          <t>52</t>
        </is>
      </c>
      <c r="AF434" t="n">
        <v>96.3</v>
      </c>
      <c r="AG434" t="inlineStr">
        <is>
          <t>701+</t>
        </is>
      </c>
      <c r="AH434" t="n">
        <v>3.1</v>
      </c>
      <c r="AI434">
        <f>478</f>
        <v/>
      </c>
      <c r="AJ434" t="n">
        <v>26.3</v>
      </c>
      <c r="AK434" t="inlineStr"/>
      <c r="AL434" t="inlineStr"/>
      <c r="AM434" t="inlineStr"/>
      <c r="AN434" t="inlineStr"/>
      <c r="AO434" t="inlineStr"/>
      <c r="AP434" t="inlineStr">
        <is>
          <t>{"Research &amp; Discovery": [{"indicator_id": "76", "indicator_name": "Academic Reputation", "rank": "191", "score": "44.4"}, {"indicator_id": "73", "indicator_name": "Citations per Faculty", "rank": "482", "score": "26.2"}], "Learning Experience": [{"indicator_id": "36", "indicator_name": "Faculty Student Ratio", "rank": "701+", "score": "5.7"}], "Employability": [{"indicator_id": "77", "indicator_name": "Employer Reputation", "rank": "581", "score": "14.1"}, {"indicator_id": "3819456", "indicator_name": "Employment Outcomes", "rank": "701+", "score": "4.9"}], "Global Engagement": [{"indicator_id": "14", "indicator_name": "International Student Ratio", "rank": "628", "score": "14.8"}, {"indicator_id": "15", "indicator_name": "International Research Network", "rank": "52", "score": "96.3"}, {"indicator_id": "18", "indicator_name": "International Faculty Ratio", "rank": "701+", "score": "3.1"}], "Sustainability": [{"indicator_id": "3897497", "indicator_name": "Sustainability Score", "rank": "=478", "score": "26.3"}]}</t>
        </is>
      </c>
      <c r="AQ4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35">
      <c r="A435" t="n">
        <v>434</v>
      </c>
      <c r="B435" t="n">
        <v>27.5</v>
      </c>
      <c r="C435" t="inlineStr">
        <is>
          <t>University of Sharjah</t>
        </is>
      </c>
      <c r="D435" t="inlineStr">
        <is>
          <t>Sharjah, United Arab Emirates</t>
        </is>
      </c>
      <c r="E435" t="inlineStr">
        <is>
          <t>United Arab Emirates</t>
        </is>
      </c>
      <c r="F435" t="inlineStr">
        <is>
          <t>Sharjah</t>
        </is>
      </c>
      <c r="G435" t="inlineStr">
        <is>
          <t>Asia</t>
        </is>
      </c>
      <c r="H435" t="inlineStr">
        <is>
          <t>https://www.topuniversities.com/sites/default/files/230214053157pm550724UOS-logo-90x90.jpg</t>
        </is>
      </c>
      <c r="I435" t="inlineStr">
        <is>
          <t>/universities/university-sharjah</t>
        </is>
      </c>
      <c r="J435" t="inlineStr">
        <is>
          <t>3996134</t>
        </is>
      </c>
      <c r="K435" t="inlineStr">
        <is>
          <t>293354</t>
        </is>
      </c>
      <c r="L435" t="inlineStr">
        <is>
          <t>2542</t>
        </is>
      </c>
      <c r="M435" t="n">
        <v>0</v>
      </c>
      <c r="N435" t="inlineStr">
        <is>
          <t>434</t>
        </is>
      </c>
      <c r="O435" t="inlineStr"/>
      <c r="P435" t="b">
        <v>0</v>
      </c>
      <c r="Q435" t="b">
        <v>0</v>
      </c>
      <c r="R435" t="n">
        <v>0</v>
      </c>
      <c r="S435" t="inlineStr">
        <is>
          <t>501</t>
        </is>
      </c>
      <c r="T435" t="n">
        <v>18.1</v>
      </c>
      <c r="U435" t="inlineStr">
        <is>
          <t>532</t>
        </is>
      </c>
      <c r="V435" t="n">
        <v>22</v>
      </c>
      <c r="W435" t="inlineStr">
        <is>
          <t>701+</t>
        </is>
      </c>
      <c r="X435" t="n">
        <v>6</v>
      </c>
      <c r="Y435" t="inlineStr">
        <is>
          <t>496</t>
        </is>
      </c>
      <c r="Z435" t="n">
        <v>17.3</v>
      </c>
      <c r="AA435" t="inlineStr">
        <is>
          <t>701+</t>
        </is>
      </c>
      <c r="AB435" t="n">
        <v>11.2</v>
      </c>
      <c r="AC435" t="inlineStr">
        <is>
          <t>31</t>
        </is>
      </c>
      <c r="AD435" t="n">
        <v>100</v>
      </c>
      <c r="AE435" t="inlineStr">
        <is>
          <t>250</t>
        </is>
      </c>
      <c r="AF435" t="n">
        <v>84.8</v>
      </c>
      <c r="AG435" t="inlineStr">
        <is>
          <t>8</t>
        </is>
      </c>
      <c r="AH435" t="n">
        <v>100</v>
      </c>
      <c r="AI435">
        <f>623</f>
        <v/>
      </c>
      <c r="AJ435" t="n">
        <v>11.8</v>
      </c>
      <c r="AK435" t="inlineStr"/>
      <c r="AL435" t="inlineStr"/>
      <c r="AM435" t="inlineStr"/>
      <c r="AN435" t="inlineStr"/>
      <c r="AO435" t="inlineStr"/>
      <c r="AP435" t="inlineStr">
        <is>
          <t>{"Research &amp; Discovery": [{"indicator_id": "76", "indicator_name": "Academic Reputation", "rank": "501", "score": "18.1"}, {"indicator_id": "73", "indicator_name": "Citations per Faculty", "rank": "532", "score": "22"}], "Learning Experience": [{"indicator_id": "36", "indicator_name": "Faculty Student Ratio", "rank": "701+", "score": "6"}], "Employability": [{"indicator_id": "77", "indicator_name": "Employer Reputation", "rank": "496", "score": "17.3"}, {"indicator_id": "3819456", "indicator_name": "Employment Outcomes", "rank": "701+", "score": "11.2"}], "Global Engagement": [{"indicator_id": "14", "indicator_name": "International Student Ratio", "rank": "31", "score": "100"}, {"indicator_id": "15", "indicator_name": "International Research Network", "rank": "250", "score": "84.8"}, {"indicator_id": "18", "indicator_name": "International Faculty Ratio", "rank": "8", "score": "100"}], "Sustainability": [{"indicator_id": "3897497", "indicator_name": "Sustainability Score", "rank": "=623", "score": "11.8"}]}</t>
        </is>
      </c>
      <c r="AQ4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36">
      <c r="A436" t="n">
        <v>435</v>
      </c>
      <c r="B436" t="n">
        <v>27.4</v>
      </c>
      <c r="C436" t="inlineStr">
        <is>
          <t>IE University</t>
        </is>
      </c>
      <c r="D436" t="inlineStr">
        <is>
          <t>Segovia, Spain</t>
        </is>
      </c>
      <c r="E436" t="inlineStr">
        <is>
          <t>Spain</t>
        </is>
      </c>
      <c r="F436" t="inlineStr">
        <is>
          <t>Segovia</t>
        </is>
      </c>
      <c r="G436" t="inlineStr">
        <is>
          <t>Europe</t>
        </is>
      </c>
      <c r="H436" t="inlineStr">
        <is>
          <t>https://www.topuniversities.com/sites/default/files/230302024505pm732571IE-univ-logo-200x200-90x90.jpg</t>
        </is>
      </c>
      <c r="I436" t="inlineStr">
        <is>
          <t>/universities/ie-university</t>
        </is>
      </c>
      <c r="J436" t="inlineStr">
        <is>
          <t>3996414</t>
        </is>
      </c>
      <c r="K436" t="inlineStr">
        <is>
          <t>294227</t>
        </is>
      </c>
      <c r="L436" t="inlineStr">
        <is>
          <t>293</t>
        </is>
      </c>
      <c r="M436" t="n">
        <v>1</v>
      </c>
      <c r="N436" t="inlineStr">
        <is>
          <t>435</t>
        </is>
      </c>
      <c r="O436" t="inlineStr"/>
      <c r="P436" t="b">
        <v>0</v>
      </c>
      <c r="Q436" t="b">
        <v>0</v>
      </c>
      <c r="R436" t="n">
        <v>0</v>
      </c>
      <c r="S436" t="inlineStr">
        <is>
          <t>601+</t>
        </is>
      </c>
      <c r="T436" t="n">
        <v>8.1</v>
      </c>
      <c r="U436" t="inlineStr">
        <is>
          <t>701+</t>
        </is>
      </c>
      <c r="V436" t="n">
        <v>2.2</v>
      </c>
      <c r="W436" t="inlineStr">
        <is>
          <t>328</t>
        </is>
      </c>
      <c r="X436" t="n">
        <v>46.5</v>
      </c>
      <c r="Y436" t="inlineStr">
        <is>
          <t>182</t>
        </is>
      </c>
      <c r="Z436" t="n">
        <v>49.3</v>
      </c>
      <c r="AA436" t="inlineStr">
        <is>
          <t>176</t>
        </is>
      </c>
      <c r="AB436" t="n">
        <v>65.59999999999999</v>
      </c>
      <c r="AC436" t="inlineStr">
        <is>
          <t>4</t>
        </is>
      </c>
      <c r="AD436" t="n">
        <v>100</v>
      </c>
      <c r="AE436" t="inlineStr">
        <is>
          <t>701+</t>
        </is>
      </c>
      <c r="AF436" t="n">
        <v>3.5</v>
      </c>
      <c r="AG436" t="inlineStr">
        <is>
          <t>145</t>
        </is>
      </c>
      <c r="AH436" t="n">
        <v>95.2</v>
      </c>
      <c r="AI436" t="inlineStr">
        <is>
          <t>701+</t>
        </is>
      </c>
      <c r="AJ436" t="n">
        <v>4.6</v>
      </c>
      <c r="AK436" t="inlineStr"/>
      <c r="AL436" t="inlineStr"/>
      <c r="AM436" t="inlineStr"/>
      <c r="AN436" t="inlineStr"/>
      <c r="AO436" t="inlineStr"/>
      <c r="AP436" t="inlineStr">
        <is>
          <t>{"Research &amp; Discovery": [{"indicator_id": "76", "indicator_name": "Academic Reputation", "rank": "601+", "score": "8.1"}, {"indicator_id": "73", "indicator_name": "Citations per Faculty", "rank": "701+", "score": "2.2"}], "Learning Experience": [{"indicator_id": "36", "indicator_name": "Faculty Student Ratio", "rank": "328", "score": "46.5"}], "Employability": [{"indicator_id": "77", "indicator_name": "Employer Reputation", "rank": "182", "score": "49.3"}, {"indicator_id": "3819456", "indicator_name": "Employment Outcomes", "rank": "176", "score": "65.6"}], "Global Engagement": [{"indicator_id": "14", "indicator_name": "International Student Ratio", "rank": "4", "score": "100"}, {"indicator_id": "15", "indicator_name": "International Research Network", "rank": "701+", "score": "3.5"}, {"indicator_id": "18", "indicator_name": "International Faculty Ratio", "rank": "145", "score": "95.2"}], "Sustainability": [{"indicator_id": "3897497", "indicator_name": "Sustainability Score", "rank": "701+", "score": "4.6"}]}</t>
        </is>
      </c>
      <c r="AQ4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37">
      <c r="A437" t="n">
        <v>436</v>
      </c>
      <c r="B437" t="n">
        <v>27.2</v>
      </c>
      <c r="C437" t="inlineStr">
        <is>
          <t>Iran University of Science and Technology</t>
        </is>
      </c>
      <c r="D437" t="inlineStr">
        <is>
          <t>Tehran, Iran</t>
        </is>
      </c>
      <c r="E437" t="inlineStr">
        <is>
          <t>Iran</t>
        </is>
      </c>
      <c r="F437" t="inlineStr">
        <is>
          <t>Tehran</t>
        </is>
      </c>
      <c r="G437" t="inlineStr">
        <is>
          <t>Asia</t>
        </is>
      </c>
      <c r="H437" t="inlineStr">
        <is>
          <t>https://www.topuniversities.com/sites/default/files/iran-university-of-science-and-technology_592560cf2aeae70239af4e57_medium.jpg</t>
        </is>
      </c>
      <c r="I437" t="inlineStr">
        <is>
          <t>/universities/iran-university-science-technology</t>
        </is>
      </c>
      <c r="J437" t="inlineStr">
        <is>
          <t>3996437</t>
        </is>
      </c>
      <c r="K437" t="inlineStr">
        <is>
          <t>296801</t>
        </is>
      </c>
      <c r="L437" t="inlineStr">
        <is>
          <t>980</t>
        </is>
      </c>
      <c r="M437" t="n">
        <v>0</v>
      </c>
      <c r="N437">
        <f>436</f>
        <v/>
      </c>
      <c r="O437" t="inlineStr"/>
      <c r="P437" t="b">
        <v>0</v>
      </c>
      <c r="Q437" t="b">
        <v>0</v>
      </c>
      <c r="R437" t="n">
        <v>0</v>
      </c>
      <c r="S437" t="inlineStr">
        <is>
          <t>601+</t>
        </is>
      </c>
      <c r="T437" t="n">
        <v>7.8</v>
      </c>
      <c r="U437" t="inlineStr">
        <is>
          <t>31</t>
        </is>
      </c>
      <c r="V437" t="n">
        <v>98.7</v>
      </c>
      <c r="W437" t="inlineStr">
        <is>
          <t>701+</t>
        </is>
      </c>
      <c r="X437" t="n">
        <v>2.7</v>
      </c>
      <c r="Y437" t="inlineStr">
        <is>
          <t>584</t>
        </is>
      </c>
      <c r="Z437" t="n">
        <v>14</v>
      </c>
      <c r="AA437" t="inlineStr">
        <is>
          <t>701+</t>
        </is>
      </c>
      <c r="AB437" t="n">
        <v>5.3</v>
      </c>
      <c r="AC437" t="inlineStr">
        <is>
          <t>701+</t>
        </is>
      </c>
      <c r="AD437" t="n">
        <v>1.5</v>
      </c>
      <c r="AE437" t="inlineStr">
        <is>
          <t>701+</t>
        </is>
      </c>
      <c r="AF437" t="n">
        <v>53.4</v>
      </c>
      <c r="AG437" t="inlineStr">
        <is>
          <t>701+</t>
        </is>
      </c>
      <c r="AH437" t="n">
        <v>12</v>
      </c>
      <c r="AI437" t="inlineStr">
        <is>
          <t>701+</t>
        </is>
      </c>
      <c r="AJ437" t="n">
        <v>1.6</v>
      </c>
      <c r="AK437" t="inlineStr"/>
      <c r="AL437" t="inlineStr"/>
      <c r="AM437" t="inlineStr"/>
      <c r="AN437" t="inlineStr"/>
      <c r="AO437" t="inlineStr"/>
      <c r="AP437" t="inlineStr">
        <is>
          <t>{"Research &amp; Discovery": [{"indicator_id": "76", "indicator_name": "Academic Reputation", "rank": "601+", "score": "7.8"}, {"indicator_id": "73", "indicator_name": "Citations per Faculty", "rank": "31", "score": "98.7"}], "Learning Experience": [{"indicator_id": "36", "indicator_name": "Faculty Student Ratio", "rank": "701+", "score": "2.7"}], "Employability": [{"indicator_id": "77", "indicator_name": "Employer Reputation", "rank": "584", "score": "14"}, {"indicator_id": "3819456", "indicator_name": "Employment Outcomes", "rank": "701+", "score": "5.3"}], "Global Engagement": [{"indicator_id": "14", "indicator_name": "International Student Ratio", "rank": "701+", "score": "1.5"}, {"indicator_id": "15", "indicator_name": "International Research Network", "rank": "701+", "score": "53.4"}, {"indicator_id": "18", "indicator_name": "International Faculty Ratio", "rank": "701+", "score": "12"}], "Sustainability": [{"indicator_id": "3897497", "indicator_name": "Sustainability Score", "rank": "701+", "score": "1.6"}]}</t>
        </is>
      </c>
      <c r="AQ4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38">
      <c r="A438" t="n">
        <v>437</v>
      </c>
      <c r="B438" t="n">
        <v>27.2</v>
      </c>
      <c r="C438" t="inlineStr">
        <is>
          <t>Murdoch University</t>
        </is>
      </c>
      <c r="D438" t="inlineStr">
        <is>
          <t>Murdoch, Australia</t>
        </is>
      </c>
      <c r="E438" t="inlineStr">
        <is>
          <t>Australia</t>
        </is>
      </c>
      <c r="F438" t="inlineStr">
        <is>
          <t>Murdoch</t>
        </is>
      </c>
      <c r="G438" t="inlineStr">
        <is>
          <t>Oceania</t>
        </is>
      </c>
      <c r="H438" t="inlineStr">
        <is>
          <t>https://www.topuniversities.com/sites/default/files/220207051606am851054Murdoch-logo-RedBox-200x200-90x90.jpg</t>
        </is>
      </c>
      <c r="I438" t="inlineStr">
        <is>
          <t>/universities/murdoch-university</t>
        </is>
      </c>
      <c r="J438" t="inlineStr">
        <is>
          <t>3996527</t>
        </is>
      </c>
      <c r="K438" t="inlineStr">
        <is>
          <t>297514</t>
        </is>
      </c>
      <c r="L438" t="inlineStr">
        <is>
          <t>834</t>
        </is>
      </c>
      <c r="M438" t="n">
        <v>0</v>
      </c>
      <c r="N438">
        <f>436</f>
        <v/>
      </c>
      <c r="O438" t="inlineStr"/>
      <c r="P438" t="b">
        <v>0</v>
      </c>
      <c r="Q438" t="b">
        <v>0</v>
      </c>
      <c r="R438" t="n">
        <v>0</v>
      </c>
      <c r="S438" t="inlineStr">
        <is>
          <t>601+</t>
        </is>
      </c>
      <c r="T438" t="n">
        <v>8</v>
      </c>
      <c r="U438" t="inlineStr">
        <is>
          <t>216</t>
        </is>
      </c>
      <c r="V438" t="n">
        <v>57.3</v>
      </c>
      <c r="W438" t="inlineStr">
        <is>
          <t>701+</t>
        </is>
      </c>
      <c r="X438" t="n">
        <v>5.2</v>
      </c>
      <c r="Y438" t="inlineStr">
        <is>
          <t>601+</t>
        </is>
      </c>
      <c r="Z438" t="n">
        <v>4.5</v>
      </c>
      <c r="AA438" t="inlineStr">
        <is>
          <t>668</t>
        </is>
      </c>
      <c r="AB438" t="n">
        <v>14.8</v>
      </c>
      <c r="AC438" t="inlineStr">
        <is>
          <t>194</t>
        </is>
      </c>
      <c r="AD438" t="n">
        <v>73.90000000000001</v>
      </c>
      <c r="AE438" t="inlineStr">
        <is>
          <t>410</t>
        </is>
      </c>
      <c r="AF438" t="n">
        <v>74.90000000000001</v>
      </c>
      <c r="AG438" t="inlineStr">
        <is>
          <t>216</t>
        </is>
      </c>
      <c r="AH438" t="n">
        <v>85.59999999999999</v>
      </c>
      <c r="AI438">
        <f>636</f>
        <v/>
      </c>
      <c r="AJ438" t="n">
        <v>11.3</v>
      </c>
      <c r="AK438" t="inlineStr"/>
      <c r="AL438" t="inlineStr"/>
      <c r="AM438" t="inlineStr"/>
      <c r="AN438" t="inlineStr"/>
      <c r="AO438" t="inlineStr"/>
      <c r="AP438" t="inlineStr">
        <is>
          <t>{"Research &amp; Discovery": [{"indicator_id": "76", "indicator_name": "Academic Reputation", "rank": "601+", "score": "8"}, {"indicator_id": "73", "indicator_name": "Citations per Faculty", "rank": "216", "score": "57.3"}], "Learning Experience": [{"indicator_id": "36", "indicator_name": "Faculty Student Ratio", "rank": "701+", "score": "5.2"}], "Employability": [{"indicator_id": "77", "indicator_name": "Employer Reputation", "rank": "601+", "score": "4.5"}, {"indicator_id": "3819456", "indicator_name": "Employment Outcomes", "rank": "668", "score": "14.8"}], "Global Engagement": [{"indicator_id": "14", "indicator_name": "International Student Ratio", "rank": "194", "score": "73.9"}, {"indicator_id": "15", "indicator_name": "International Research Network", "rank": "410", "score": "74.9"}, {"indicator_id": "18", "indicator_name": "International Faculty Ratio", "rank": "216", "score": "85.6"}], "Sustainability": [{"indicator_id": "3897497", "indicator_name": "Sustainability Score", "rank": "=636", "score": "11.3"}]}</t>
        </is>
      </c>
      <c r="AQ4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39">
      <c r="A439" t="n">
        <v>438</v>
      </c>
      <c r="B439" t="n">
        <v>27.2</v>
      </c>
      <c r="C439" t="inlineStr">
        <is>
          <t>Universitat Politecnica de Valencia</t>
        </is>
      </c>
      <c r="D439" t="inlineStr">
        <is>
          <t>València, Spain</t>
        </is>
      </c>
      <c r="E439" t="inlineStr">
        <is>
          <t>Spain</t>
        </is>
      </c>
      <c r="F439" t="inlineStr">
        <is>
          <t>València</t>
        </is>
      </c>
      <c r="G439" t="inlineStr">
        <is>
          <t>Europe</t>
        </is>
      </c>
      <c r="H439" t="inlineStr">
        <is>
          <t>https://www.topuniversities.com/sites/default/files/universitat-politcnica-de-valncia_648_medium.jpg</t>
        </is>
      </c>
      <c r="I439" t="inlineStr">
        <is>
          <t>/universities/universitat-politecnica-de-valencia</t>
        </is>
      </c>
      <c r="J439" t="inlineStr">
        <is>
          <t>3995968</t>
        </is>
      </c>
      <c r="K439" t="inlineStr">
        <is>
          <t>297213</t>
        </is>
      </c>
      <c r="L439" t="inlineStr">
        <is>
          <t>648</t>
        </is>
      </c>
      <c r="M439" t="n">
        <v>0</v>
      </c>
      <c r="N439">
        <f>436</f>
        <v/>
      </c>
      <c r="O439" t="inlineStr"/>
      <c r="P439" t="b">
        <v>0</v>
      </c>
      <c r="Q439" t="b">
        <v>0</v>
      </c>
      <c r="R439" t="n">
        <v>0</v>
      </c>
      <c r="S439" t="inlineStr">
        <is>
          <t>335</t>
        </is>
      </c>
      <c r="T439" t="n">
        <v>26.5</v>
      </c>
      <c r="U439" t="inlineStr">
        <is>
          <t>559</t>
        </is>
      </c>
      <c r="V439" t="n">
        <v>19.7</v>
      </c>
      <c r="W439" t="inlineStr">
        <is>
          <t>440</t>
        </is>
      </c>
      <c r="X439" t="n">
        <v>36.1</v>
      </c>
      <c r="Y439" t="inlineStr">
        <is>
          <t>521</t>
        </is>
      </c>
      <c r="Z439" t="n">
        <v>16.3</v>
      </c>
      <c r="AA439" t="inlineStr">
        <is>
          <t>701+</t>
        </is>
      </c>
      <c r="AB439" t="n">
        <v>11.7</v>
      </c>
      <c r="AC439" t="inlineStr">
        <is>
          <t>479</t>
        </is>
      </c>
      <c r="AD439" t="n">
        <v>25</v>
      </c>
      <c r="AE439" t="inlineStr">
        <is>
          <t>248</t>
        </is>
      </c>
      <c r="AF439" t="n">
        <v>84.90000000000001</v>
      </c>
      <c r="AG439" t="inlineStr">
        <is>
          <t>701+</t>
        </is>
      </c>
      <c r="AH439" t="n">
        <v>5.5</v>
      </c>
      <c r="AI439">
        <f>178</f>
        <v/>
      </c>
      <c r="AJ439" t="n">
        <v>76.09999999999999</v>
      </c>
      <c r="AK439" t="inlineStr"/>
      <c r="AL439" t="inlineStr"/>
      <c r="AM439" t="inlineStr"/>
      <c r="AN439" t="inlineStr"/>
      <c r="AO439" t="inlineStr"/>
      <c r="AP439" t="inlineStr">
        <is>
          <t>{"Research &amp; Discovery": [{"indicator_id": "76", "indicator_name": "Academic Reputation", "rank": "335", "score": "26.5"}, {"indicator_id": "73", "indicator_name": "Citations per Faculty", "rank": "559", "score": "19.7"}], "Learning Experience": [{"indicator_id": "36", "indicator_name": "Faculty Student Ratio", "rank": "440", "score": "36.1"}], "Employability": [{"indicator_id": "77", "indicator_name": "Employer Reputation", "rank": "521", "score": "16.3"}, {"indicator_id": "3819456", "indicator_name": "Employment Outcomes", "rank": "701+", "score": "11.7"}], "Global Engagement": [{"indicator_id": "14", "indicator_name": "International Student Ratio", "rank": "479", "score": "25"}, {"indicator_id": "15", "indicator_name": "International Research Network", "rank": "248", "score": "84.9"}, {"indicator_id": "18", "indicator_name": "International Faculty Ratio", "rank": "701+", "score": "5.5"}], "Sustainability": [{"indicator_id": "3897497", "indicator_name": "Sustainability Score", "rank": "=178", "score": "76.1"}]}</t>
        </is>
      </c>
      <c r="AQ4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40">
      <c r="A440" t="n">
        <v>439</v>
      </c>
      <c r="B440" t="n">
        <v>27.1</v>
      </c>
      <c r="C440" t="inlineStr">
        <is>
          <t>Vilnius University</t>
        </is>
      </c>
      <c r="D440" t="inlineStr">
        <is>
          <t>Vilnius, Lithuania</t>
        </is>
      </c>
      <c r="E440" t="inlineStr">
        <is>
          <t>Lithuania</t>
        </is>
      </c>
      <c r="F440" t="inlineStr">
        <is>
          <t>Vilnius</t>
        </is>
      </c>
      <c r="G440" t="inlineStr">
        <is>
          <t>Europe</t>
        </is>
      </c>
      <c r="H440" t="inlineStr">
        <is>
          <t>https://www.topuniversities.com/sites/default/files/vilnius-university-_592560cf2aeae70239af4d7f_medium.jpg</t>
        </is>
      </c>
      <c r="I440" t="inlineStr">
        <is>
          <t>/universities/vilnius-university</t>
        </is>
      </c>
      <c r="J440" t="inlineStr">
        <is>
          <t>3996105</t>
        </is>
      </c>
      <c r="K440" t="inlineStr">
        <is>
          <t>297067</t>
        </is>
      </c>
      <c r="L440" t="inlineStr">
        <is>
          <t>763</t>
        </is>
      </c>
      <c r="M440" t="n">
        <v>1</v>
      </c>
      <c r="N440" t="inlineStr">
        <is>
          <t>439</t>
        </is>
      </c>
      <c r="O440" t="inlineStr"/>
      <c r="P440" t="b">
        <v>0</v>
      </c>
      <c r="Q440" t="b">
        <v>0</v>
      </c>
      <c r="R440" t="n">
        <v>0</v>
      </c>
      <c r="S440" t="inlineStr">
        <is>
          <t>472</t>
        </is>
      </c>
      <c r="T440" t="n">
        <v>19.1</v>
      </c>
      <c r="U440" t="inlineStr">
        <is>
          <t>701+</t>
        </is>
      </c>
      <c r="V440" t="n">
        <v>3.3</v>
      </c>
      <c r="W440" t="inlineStr">
        <is>
          <t>168</t>
        </is>
      </c>
      <c r="X440" t="n">
        <v>74.7</v>
      </c>
      <c r="Y440" t="inlineStr">
        <is>
          <t>405</t>
        </is>
      </c>
      <c r="Z440" t="n">
        <v>23.5</v>
      </c>
      <c r="AA440" t="inlineStr">
        <is>
          <t>105</t>
        </is>
      </c>
      <c r="AB440" t="n">
        <v>83.7</v>
      </c>
      <c r="AC440" t="inlineStr">
        <is>
          <t>649</t>
        </is>
      </c>
      <c r="AD440" t="n">
        <v>13.6</v>
      </c>
      <c r="AE440" t="inlineStr">
        <is>
          <t>398</t>
        </is>
      </c>
      <c r="AF440" t="n">
        <v>75.5</v>
      </c>
      <c r="AG440" t="inlineStr">
        <is>
          <t>701+</t>
        </is>
      </c>
      <c r="AH440" t="n">
        <v>12.4</v>
      </c>
      <c r="AI440">
        <f>471</f>
        <v/>
      </c>
      <c r="AJ440" t="n">
        <v>27.1</v>
      </c>
      <c r="AK440" t="inlineStr"/>
      <c r="AL440" t="inlineStr"/>
      <c r="AM440" t="inlineStr"/>
      <c r="AN440" t="inlineStr"/>
      <c r="AO440" t="inlineStr"/>
      <c r="AP440" t="inlineStr">
        <is>
          <t>{"Research &amp; Discovery": [{"indicator_id": "76", "indicator_name": "Academic Reputation", "rank": "472", "score": "19.1"}, {"indicator_id": "73", "indicator_name": "Citations per Faculty", "rank": "701+", "score": "3.3"}], "Learning Experience": [{"indicator_id": "36", "indicator_name": "Faculty Student Ratio", "rank": "168", "score": "74.7"}], "Employability": [{"indicator_id": "77", "indicator_name": "Employer Reputation", "rank": "405", "score": "23.5"}, {"indicator_id": "3819456", "indicator_name": "Employment Outcomes", "rank": "105", "score": "83.7"}], "Global Engagement": [{"indicator_id": "14", "indicator_name": "International Student Ratio", "rank": "649", "score": "13.6"}, {"indicator_id": "15", "indicator_name": "International Research Network", "rank": "398", "score": "75.5"}, {"indicator_id": "18", "indicator_name": "International Faculty Ratio", "rank": "701+", "score": "12.4"}], "Sustainability": [{"indicator_id": "3897497", "indicator_name": "Sustainability Score", "rank": "=471", "score": "27.1"}]}</t>
        </is>
      </c>
      <c r="AQ4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41">
      <c r="A441" t="n">
        <v>440</v>
      </c>
      <c r="B441" t="n">
        <v>27</v>
      </c>
      <c r="C441" t="inlineStr">
        <is>
          <t>Singapore University of Technology and Design</t>
        </is>
      </c>
      <c r="D441" t="inlineStr">
        <is>
          <t>Singapore, Singapore</t>
        </is>
      </c>
      <c r="E441" t="inlineStr">
        <is>
          <t>Singapore</t>
        </is>
      </c>
      <c r="F441" t="inlineStr">
        <is>
          <t>Singapore</t>
        </is>
      </c>
      <c r="G441" t="inlineStr">
        <is>
          <t>Asia</t>
        </is>
      </c>
      <c r="H441" t="inlineStr">
        <is>
          <t>https://www.topuniversities.com/sites/default/files/singapore-university-of-technology-and-design_592560e89988f300e2322191_medium.jpg</t>
        </is>
      </c>
      <c r="I441" t="inlineStr">
        <is>
          <t>/universities/singapore-university-technology-design</t>
        </is>
      </c>
      <c r="J441" t="inlineStr">
        <is>
          <t>3996648</t>
        </is>
      </c>
      <c r="K441" t="inlineStr">
        <is>
          <t>309580</t>
        </is>
      </c>
      <c r="L441" t="inlineStr">
        <is>
          <t>28924</t>
        </is>
      </c>
      <c r="M441" t="n">
        <v>0</v>
      </c>
      <c r="N441">
        <f>440</f>
        <v/>
      </c>
      <c r="O441" t="inlineStr"/>
      <c r="P441" t="b">
        <v>0</v>
      </c>
      <c r="Q441" t="b">
        <v>0</v>
      </c>
      <c r="R441" t="n">
        <v>0</v>
      </c>
      <c r="S441" t="inlineStr">
        <is>
          <t>601+</t>
        </is>
      </c>
      <c r="T441" t="n">
        <v>7.4</v>
      </c>
      <c r="U441" t="inlineStr">
        <is>
          <t>168</t>
        </is>
      </c>
      <c r="V441" t="n">
        <v>66</v>
      </c>
      <c r="W441" t="inlineStr">
        <is>
          <t>37</t>
        </is>
      </c>
      <c r="X441" t="n">
        <v>99</v>
      </c>
      <c r="Y441" t="inlineStr">
        <is>
          <t>601+</t>
        </is>
      </c>
      <c r="Z441" t="n">
        <v>5.3</v>
      </c>
      <c r="AA441" t="inlineStr">
        <is>
          <t>701+</t>
        </is>
      </c>
      <c r="AB441" t="n">
        <v>4.6</v>
      </c>
      <c r="AC441" t="inlineStr">
        <is>
          <t>n/a</t>
        </is>
      </c>
      <c r="AD441" t="inlineStr"/>
      <c r="AE441" t="inlineStr">
        <is>
          <t>701+</t>
        </is>
      </c>
      <c r="AF441" t="n">
        <v>31.2</v>
      </c>
      <c r="AG441" t="inlineStr">
        <is>
          <t>n/a</t>
        </is>
      </c>
      <c r="AH441" t="inlineStr"/>
      <c r="AI441" t="inlineStr">
        <is>
          <t>701+</t>
        </is>
      </c>
      <c r="AJ441" t="n">
        <v>1.1</v>
      </c>
      <c r="AK441" t="inlineStr"/>
      <c r="AL441" t="inlineStr"/>
      <c r="AM441" t="inlineStr"/>
      <c r="AN441" t="inlineStr"/>
      <c r="AO441" t="inlineStr"/>
      <c r="AP441" t="inlineStr">
        <is>
          <t>{"Research &amp; Discovery": [{"indicator_id": "76", "indicator_name": "Academic Reputation", "rank": "601+", "score": "7.4"}, {"indicator_id": "73", "indicator_name": "Citations per Faculty", "rank": "168", "score": "66"}], "Learning Experience": [{"indicator_id": "36", "indicator_name": "Faculty Student Ratio", "rank": "37", "score": "99"}], "Employability": [{"indicator_id": "77", "indicator_name": "Employer Reputation", "rank": "601+", "score": "5.3"}, {"indicator_id": "3819456", "indicator_name": "Employment Outcomes", "rank": "701+", "score": "4.6"}], "Global Engagement": [{"indicator_id": "14", "indicator_name": "International Student Ratio", "rank": "n/a", "score": "n/a"}, {"indicator_id": "15", "indicator_name": "International Research Network", "rank": "701+", "score": "31.2"}, {"indicator_id": "18", "indicator_name": "International Faculty Ratio", "rank": "n/a", "score": "n/a"}], "Sustainability": [{"indicator_id": "3897497", "indicator_name": "Sustainability Score", "rank": "701+", "score": "1.1"}]}</t>
        </is>
      </c>
      <c r="AQ4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42">
      <c r="A442" t="n">
        <v>441</v>
      </c>
      <c r="B442" t="n">
        <v>27</v>
      </c>
      <c r="C442" t="inlineStr">
        <is>
          <t>Università degli Studi di Pavia</t>
        </is>
      </c>
      <c r="D442" t="inlineStr">
        <is>
          <t>Pavia, Italy</t>
        </is>
      </c>
      <c r="E442" t="inlineStr">
        <is>
          <t>Italy</t>
        </is>
      </c>
      <c r="F442" t="inlineStr">
        <is>
          <t>Pavia</t>
        </is>
      </c>
      <c r="G442" t="inlineStr">
        <is>
          <t>Europe</t>
        </is>
      </c>
      <c r="H442" t="inlineStr">
        <is>
          <t>https://www.topuniversities.com/sites/default/files/230511020618pm859808Unipv-Logo-2-90x90.jpg</t>
        </is>
      </c>
      <c r="I442" t="inlineStr">
        <is>
          <t>/universities/universita-degli-studi-di-pavia</t>
        </is>
      </c>
      <c r="J442" t="inlineStr">
        <is>
          <t>3996039</t>
        </is>
      </c>
      <c r="K442" t="inlineStr">
        <is>
          <t>297512</t>
        </is>
      </c>
      <c r="L442" t="inlineStr">
        <is>
          <t>493</t>
        </is>
      </c>
      <c r="M442" t="n">
        <v>1</v>
      </c>
      <c r="N442">
        <f>440</f>
        <v/>
      </c>
      <c r="O442" t="inlineStr"/>
      <c r="P442" t="b">
        <v>0</v>
      </c>
      <c r="Q442" t="b">
        <v>0</v>
      </c>
      <c r="R442" t="n">
        <v>0</v>
      </c>
      <c r="S442" t="inlineStr">
        <is>
          <t>406</t>
        </is>
      </c>
      <c r="T442" t="n">
        <v>21.7</v>
      </c>
      <c r="U442" t="inlineStr">
        <is>
          <t>173</t>
        </is>
      </c>
      <c r="V442" t="n">
        <v>64.59999999999999</v>
      </c>
      <c r="W442" t="inlineStr">
        <is>
          <t>701+</t>
        </is>
      </c>
      <c r="X442" t="n">
        <v>8.300000000000001</v>
      </c>
      <c r="Y442" t="inlineStr">
        <is>
          <t>601+</t>
        </is>
      </c>
      <c r="Z442" t="n">
        <v>7.4</v>
      </c>
      <c r="AA442" t="inlineStr">
        <is>
          <t>701+</t>
        </is>
      </c>
      <c r="AB442" t="n">
        <v>13.5</v>
      </c>
      <c r="AC442" t="inlineStr">
        <is>
          <t>666</t>
        </is>
      </c>
      <c r="AD442" t="n">
        <v>12.6</v>
      </c>
      <c r="AE442" t="inlineStr">
        <is>
          <t>281</t>
        </is>
      </c>
      <c r="AF442" t="n">
        <v>82.7</v>
      </c>
      <c r="AG442" t="inlineStr">
        <is>
          <t>701+</t>
        </is>
      </c>
      <c r="AH442" t="n">
        <v>6.2</v>
      </c>
      <c r="AI442">
        <f>585</f>
        <v/>
      </c>
      <c r="AJ442" t="n">
        <v>15.4</v>
      </c>
      <c r="AK442" t="inlineStr"/>
      <c r="AL442" t="inlineStr"/>
      <c r="AM442" t="inlineStr"/>
      <c r="AN442" t="inlineStr"/>
      <c r="AO442" t="inlineStr"/>
      <c r="AP442" t="inlineStr">
        <is>
          <t>{"Research &amp; Discovery": [{"indicator_id": "76", "indicator_name": "Academic Reputation", "rank": "406", "score": "21.7"}, {"indicator_id": "73", "indicator_name": "Citations per Faculty", "rank": "173", "score": "64.6"}], "Learning Experience": [{"indicator_id": "36", "indicator_name": "Faculty Student Ratio", "rank": "701+", "score": "8.3"}], "Employability": [{"indicator_id": "77", "indicator_name": "Employer Reputation", "rank": "601+", "score": "7.4"}, {"indicator_id": "3819456", "indicator_name": "Employment Outcomes", "rank": "701+", "score": "13.5"}], "Global Engagement": [{"indicator_id": "14", "indicator_name": "International Student Ratio", "rank": "666", "score": "12.6"}, {"indicator_id": "15", "indicator_name": "International Research Network", "rank": "281", "score": "82.7"}, {"indicator_id": "18", "indicator_name": "International Faculty Ratio", "rank": "701+", "score": "6.2"}], "Sustainability": [{"indicator_id": "3897497", "indicator_name": "Sustainability Score", "rank": "=585", "score": "15.4"}]}</t>
        </is>
      </c>
      <c r="AQ4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43">
      <c r="A443" t="n">
        <v>442</v>
      </c>
      <c r="B443" t="n">
        <v>26.8</v>
      </c>
      <c r="C443" t="inlineStr">
        <is>
          <t>Colorado State University</t>
        </is>
      </c>
      <c r="D443" t="inlineStr">
        <is>
          <t>Fort Collins, United States</t>
        </is>
      </c>
      <c r="E443" t="inlineStr">
        <is>
          <t>United States</t>
        </is>
      </c>
      <c r="F443" t="inlineStr">
        <is>
          <t>Fort Collins</t>
        </is>
      </c>
      <c r="G443" t="inlineStr">
        <is>
          <t>North America</t>
        </is>
      </c>
      <c r="H443" t="inlineStr">
        <is>
          <t>https://www.topuniversities.com/sites/default/files/250211033205pm683792CSU-Symbol-r-357-RGB-90x90.jpg</t>
        </is>
      </c>
      <c r="I443" t="inlineStr">
        <is>
          <t>/universities/colorado-state-university</t>
        </is>
      </c>
      <c r="J443" t="inlineStr">
        <is>
          <t>3996131</t>
        </is>
      </c>
      <c r="K443" t="inlineStr">
        <is>
          <t>294521</t>
        </is>
      </c>
      <c r="L443" t="inlineStr">
        <is>
          <t>136</t>
        </is>
      </c>
      <c r="M443" t="n">
        <v>0</v>
      </c>
      <c r="N443">
        <f>442</f>
        <v/>
      </c>
      <c r="O443" t="inlineStr"/>
      <c r="P443" t="b">
        <v>0</v>
      </c>
      <c r="Q443" t="b">
        <v>0</v>
      </c>
      <c r="R443" t="n">
        <v>0</v>
      </c>
      <c r="S443" t="inlineStr">
        <is>
          <t>498</t>
        </is>
      </c>
      <c r="T443" t="n">
        <v>18.3</v>
      </c>
      <c r="U443" t="inlineStr">
        <is>
          <t>599</t>
        </is>
      </c>
      <c r="V443" t="n">
        <v>17.1</v>
      </c>
      <c r="W443" t="inlineStr">
        <is>
          <t>236</t>
        </is>
      </c>
      <c r="X443" t="n">
        <v>60.9</v>
      </c>
      <c r="Y443" t="inlineStr">
        <is>
          <t>447</t>
        </is>
      </c>
      <c r="Z443" t="n">
        <v>20.4</v>
      </c>
      <c r="AA443" t="inlineStr">
        <is>
          <t>517</t>
        </is>
      </c>
      <c r="AB443" t="n">
        <v>22.2</v>
      </c>
      <c r="AC443" t="inlineStr">
        <is>
          <t>701+</t>
        </is>
      </c>
      <c r="AD443" t="n">
        <v>3.7</v>
      </c>
      <c r="AE443" t="inlineStr">
        <is>
          <t>351</t>
        </is>
      </c>
      <c r="AF443" t="n">
        <v>78.40000000000001</v>
      </c>
      <c r="AG443" t="inlineStr">
        <is>
          <t>621</t>
        </is>
      </c>
      <c r="AH443" t="n">
        <v>18.5</v>
      </c>
      <c r="AI443">
        <f>217</f>
        <v/>
      </c>
      <c r="AJ443" t="n">
        <v>70.90000000000001</v>
      </c>
      <c r="AK443" t="inlineStr"/>
      <c r="AL443" t="inlineStr"/>
      <c r="AM443" t="inlineStr"/>
      <c r="AN443" t="inlineStr"/>
      <c r="AO443" t="inlineStr"/>
      <c r="AP443" t="inlineStr">
        <is>
          <t>{"Research &amp; Discovery": [{"indicator_id": "76", "indicator_name": "Academic Reputation", "rank": "498", "score": "18.3"}, {"indicator_id": "73", "indicator_name": "Citations per Faculty", "rank": "599", "score": "17.1"}], "Learning Experience": [{"indicator_id": "36", "indicator_name": "Faculty Student Ratio", "rank": "236", "score": "60.9"}], "Employability": [{"indicator_id": "77", "indicator_name": "Employer Reputation", "rank": "447", "score": "20.4"}, {"indicator_id": "3819456", "indicator_name": "Employment Outcomes", "rank": "517", "score": "22.2"}], "Global Engagement": [{"indicator_id": "14", "indicator_name": "International Student Ratio", "rank": "701+", "score": "3.7"}, {"indicator_id": "15", "indicator_name": "International Research Network", "rank": "351", "score": "78.4"}, {"indicator_id": "18", "indicator_name": "International Faculty Ratio", "rank": "621", "score": "18.5"}], "Sustainability": [{"indicator_id": "3897497", "indicator_name": "Sustainability Score", "rank": "=217", "score": "70.9"}]}</t>
        </is>
      </c>
      <c r="AQ4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44">
      <c r="A444" t="n">
        <v>443</v>
      </c>
      <c r="B444" t="n">
        <v>26.8</v>
      </c>
      <c r="C444" t="inlineStr">
        <is>
          <t>Novosibirsk State University</t>
        </is>
      </c>
      <c r="D444" t="inlineStr">
        <is>
          <t>Novosibirsk , Russia</t>
        </is>
      </c>
      <c r="E444" t="inlineStr">
        <is>
          <t>Russia</t>
        </is>
      </c>
      <c r="F444" t="inlineStr">
        <is>
          <t xml:space="preserve">Novosibirsk </t>
        </is>
      </c>
      <c r="G444" t="inlineStr">
        <is>
          <t>Europe</t>
        </is>
      </c>
      <c r="H444" t="inlineStr">
        <is>
          <t>https://www.topuniversities.com/sites/default/files/novosibirsk-state-university_462_medium.jpg</t>
        </is>
      </c>
      <c r="I444" t="inlineStr">
        <is>
          <t>/universities/novosibirsk-state-university</t>
        </is>
      </c>
      <c r="J444" t="inlineStr">
        <is>
          <t>3995987</t>
        </is>
      </c>
      <c r="K444" t="inlineStr">
        <is>
          <t>294749</t>
        </is>
      </c>
      <c r="L444" t="inlineStr">
        <is>
          <t>462</t>
        </is>
      </c>
      <c r="M444" t="n">
        <v>0</v>
      </c>
      <c r="N444">
        <f>442</f>
        <v/>
      </c>
      <c r="O444" t="inlineStr"/>
      <c r="P444" t="b">
        <v>0</v>
      </c>
      <c r="Q444" t="b">
        <v>1</v>
      </c>
      <c r="R444" t="n">
        <v>0</v>
      </c>
      <c r="S444" t="inlineStr">
        <is>
          <t>354</t>
        </is>
      </c>
      <c r="T444" t="n">
        <v>24.7</v>
      </c>
      <c r="U444" t="inlineStr">
        <is>
          <t>701+</t>
        </is>
      </c>
      <c r="V444" t="n">
        <v>9.5</v>
      </c>
      <c r="W444" t="inlineStr">
        <is>
          <t>81</t>
        </is>
      </c>
      <c r="X444" t="n">
        <v>91</v>
      </c>
      <c r="Y444" t="inlineStr">
        <is>
          <t>480</t>
        </is>
      </c>
      <c r="Z444" t="n">
        <v>18.4</v>
      </c>
      <c r="AA444" t="inlineStr">
        <is>
          <t>701+</t>
        </is>
      </c>
      <c r="AB444" t="n">
        <v>5.8</v>
      </c>
      <c r="AC444" t="inlineStr">
        <is>
          <t>259</t>
        </is>
      </c>
      <c r="AD444" t="n">
        <v>57</v>
      </c>
      <c r="AE444" t="inlineStr">
        <is>
          <t>671</t>
        </is>
      </c>
      <c r="AF444" t="n">
        <v>56.5</v>
      </c>
      <c r="AG444" t="inlineStr">
        <is>
          <t>701+</t>
        </is>
      </c>
      <c r="AH444" t="n">
        <v>6.3</v>
      </c>
      <c r="AI444" t="inlineStr">
        <is>
          <t>701+</t>
        </is>
      </c>
      <c r="AJ444" t="n">
        <v>5.3</v>
      </c>
      <c r="AK444" t="inlineStr"/>
      <c r="AL444" t="inlineStr"/>
      <c r="AM444" t="inlineStr"/>
      <c r="AN444" t="inlineStr"/>
      <c r="AO444" t="inlineStr"/>
      <c r="AP444" t="inlineStr">
        <is>
          <t>{"Research &amp; Discovery": [{"indicator_id": "76", "indicator_name": "Academic Reputation", "rank": "354", "score": "24.7"}, {"indicator_id": "73", "indicator_name": "Citations per Faculty", "rank": "701+", "score": "9.5"}], "Learning Experience": [{"indicator_id": "36", "indicator_name": "Faculty Student Ratio", "rank": "81", "score": "91"}], "Employability": [{"indicator_id": "77", "indicator_name": "Employer Reputation", "rank": "480", "score": "18.4"}, {"indicator_id": "3819456", "indicator_name": "Employment Outcomes", "rank": "701+", "score": "5.8"}], "Global Engagement": [{"indicator_id": "14", "indicator_name": "International Student Ratio", "rank": "259", "score": "57"}, {"indicator_id": "15", "indicator_name": "International Research Network", "rank": "671", "score": "56.5"}, {"indicator_id": "18", "indicator_name": "International Faculty Ratio", "rank": "701+", "score": "6.3"}], "Sustainability": [{"indicator_id": "3897497", "indicator_name": "Sustainability Score", "rank": "701+", "score": "5.3"}]}</t>
        </is>
      </c>
      <c r="AQ4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45">
      <c r="A445" t="n">
        <v>444</v>
      </c>
      <c r="B445" t="n">
        <v>26.8</v>
      </c>
      <c r="C445" t="inlineStr">
        <is>
          <t>Università Cattolica del Sacro Cuore</t>
        </is>
      </c>
      <c r="D445" t="inlineStr">
        <is>
          <t>Milan, Italy</t>
        </is>
      </c>
      <c r="E445" t="inlineStr">
        <is>
          <t>Italy</t>
        </is>
      </c>
      <c r="F445" t="inlineStr">
        <is>
          <t>Milan</t>
        </is>
      </c>
      <c r="G445" t="inlineStr">
        <is>
          <t>Europe</t>
        </is>
      </c>
      <c r="H445" t="inlineStr">
        <is>
          <t>https://www.topuniversities.com/sites/default/files/250121113309am654785Logo-Verticale-RGB-150x150-90x90.jpg</t>
        </is>
      </c>
      <c r="I445" t="inlineStr">
        <is>
          <t>/universities/universita-cattolica-del-sacro-cuore</t>
        </is>
      </c>
      <c r="J445" t="inlineStr">
        <is>
          <t>3995993</t>
        </is>
      </c>
      <c r="K445" t="inlineStr">
        <is>
          <t>294854</t>
        </is>
      </c>
      <c r="L445" t="inlineStr">
        <is>
          <t>406</t>
        </is>
      </c>
      <c r="M445" t="n">
        <v>1</v>
      </c>
      <c r="N445">
        <f>442</f>
        <v/>
      </c>
      <c r="O445" t="inlineStr"/>
      <c r="P445" t="b">
        <v>0</v>
      </c>
      <c r="Q445" t="b">
        <v>0</v>
      </c>
      <c r="R445" t="n">
        <v>0</v>
      </c>
      <c r="S445" t="inlineStr">
        <is>
          <t>360</t>
        </is>
      </c>
      <c r="T445" t="n">
        <v>24.2</v>
      </c>
      <c r="U445" t="inlineStr">
        <is>
          <t>567</t>
        </is>
      </c>
      <c r="V445" t="n">
        <v>19.2</v>
      </c>
      <c r="W445" t="inlineStr">
        <is>
          <t>552</t>
        </is>
      </c>
      <c r="X445" t="n">
        <v>27.6</v>
      </c>
      <c r="Y445" t="inlineStr">
        <is>
          <t>267</t>
        </is>
      </c>
      <c r="Z445" t="n">
        <v>35.5</v>
      </c>
      <c r="AA445" t="inlineStr">
        <is>
          <t>393</t>
        </is>
      </c>
      <c r="AB445" t="n">
        <v>32.3</v>
      </c>
      <c r="AC445" t="inlineStr">
        <is>
          <t>701+</t>
        </is>
      </c>
      <c r="AD445" t="n">
        <v>7.1</v>
      </c>
      <c r="AE445" t="inlineStr">
        <is>
          <t>628</t>
        </is>
      </c>
      <c r="AF445" t="n">
        <v>60.5</v>
      </c>
      <c r="AG445" t="inlineStr">
        <is>
          <t>661</t>
        </is>
      </c>
      <c r="AH445" t="n">
        <v>15.5</v>
      </c>
      <c r="AI445">
        <f>289</f>
        <v/>
      </c>
      <c r="AJ445" t="n">
        <v>54.8</v>
      </c>
      <c r="AK445" t="inlineStr"/>
      <c r="AL445" t="inlineStr"/>
      <c r="AM445" t="inlineStr"/>
      <c r="AN445" t="inlineStr"/>
      <c r="AO445" t="inlineStr"/>
      <c r="AP445" t="inlineStr">
        <is>
          <t>{"Research &amp; Discovery": [{"indicator_id": "76", "indicator_name": "Academic Reputation", "rank": "360", "score": "24.2"}, {"indicator_id": "73", "indicator_name": "Citations per Faculty", "rank": "567", "score": "19.2"}], "Learning Experience": [{"indicator_id": "36", "indicator_name": "Faculty Student Ratio", "rank": "552", "score": "27.6"}], "Employability": [{"indicator_id": "77", "indicator_name": "Employer Reputation", "rank": "267", "score": "35.5"}, {"indicator_id": "3819456", "indicator_name": "Employment Outcomes", "rank": "393", "score": "32.3"}], "Global Engagement": [{"indicator_id": "14", "indicator_name": "International Student Ratio", "rank": "701+", "score": "7.1"}, {"indicator_id": "15", "indicator_name": "International Research Network", "rank": "628", "score": "60.5"}, {"indicator_id": "18", "indicator_name": "International Faculty Ratio", "rank": "661", "score": "15.5"}], "Sustainability": [{"indicator_id": "3897497", "indicator_name": "Sustainability Score", "rank": "=289", "score": "54.8"}]}</t>
        </is>
      </c>
      <c r="AQ4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46">
      <c r="A446" t="n">
        <v>445</v>
      </c>
      <c r="B446" t="n">
        <v>26.7</v>
      </c>
      <c r="C446" t="inlineStr">
        <is>
          <t>James Cook University</t>
        </is>
      </c>
      <c r="D446" t="inlineStr">
        <is>
          <t>Townsville, Australia</t>
        </is>
      </c>
      <c r="E446" t="inlineStr">
        <is>
          <t>Australia</t>
        </is>
      </c>
      <c r="F446" t="inlineStr">
        <is>
          <t>Townsville</t>
        </is>
      </c>
      <c r="G446" t="inlineStr">
        <is>
          <t>Oceania</t>
        </is>
      </c>
      <c r="H446" t="inlineStr">
        <is>
          <t>https://www.topuniversities.com/sites/default/files/220112080628am351672jcu-90x90.jpg</t>
        </is>
      </c>
      <c r="I446" t="inlineStr">
        <is>
          <t>/universities/james-cook-university</t>
        </is>
      </c>
      <c r="J446" t="inlineStr">
        <is>
          <t>3996447</t>
        </is>
      </c>
      <c r="K446" t="inlineStr">
        <is>
          <t>297518</t>
        </is>
      </c>
      <c r="L446" t="inlineStr">
        <is>
          <t>833</t>
        </is>
      </c>
      <c r="M446" t="n">
        <v>0</v>
      </c>
      <c r="N446">
        <f>445</f>
        <v/>
      </c>
      <c r="O446" t="inlineStr">
        <is>
          <t>5</t>
        </is>
      </c>
      <c r="P446" t="b">
        <v>0</v>
      </c>
      <c r="Q446" t="b">
        <v>0</v>
      </c>
      <c r="R446" t="n">
        <v>0</v>
      </c>
      <c r="S446" t="inlineStr">
        <is>
          <t>601+</t>
        </is>
      </c>
      <c r="T446" t="n">
        <v>14.4</v>
      </c>
      <c r="U446" t="inlineStr">
        <is>
          <t>292</t>
        </is>
      </c>
      <c r="V446" t="n">
        <v>46.9</v>
      </c>
      <c r="W446" t="inlineStr">
        <is>
          <t>701+</t>
        </is>
      </c>
      <c r="X446" t="n">
        <v>17.5</v>
      </c>
      <c r="Y446" t="inlineStr">
        <is>
          <t>601+</t>
        </is>
      </c>
      <c r="Z446" t="n">
        <v>6.5</v>
      </c>
      <c r="AA446" t="inlineStr">
        <is>
          <t>701+</t>
        </is>
      </c>
      <c r="AB446" t="n">
        <v>6.7</v>
      </c>
      <c r="AC446" t="inlineStr">
        <is>
          <t>607</t>
        </is>
      </c>
      <c r="AD446" t="n">
        <v>16</v>
      </c>
      <c r="AE446" t="inlineStr">
        <is>
          <t>389</t>
        </is>
      </c>
      <c r="AF446" t="n">
        <v>76</v>
      </c>
      <c r="AG446" t="inlineStr">
        <is>
          <t>434</t>
        </is>
      </c>
      <c r="AH446" t="n">
        <v>36.7</v>
      </c>
      <c r="AI446">
        <f>103</f>
        <v/>
      </c>
      <c r="AJ446" t="n">
        <v>88.90000000000001</v>
      </c>
      <c r="AK446" t="inlineStr"/>
      <c r="AL446" t="inlineStr"/>
      <c r="AM446" t="inlineStr"/>
      <c r="AN446" t="inlineStr"/>
      <c r="AO446" t="inlineStr"/>
      <c r="AP446" t="inlineStr">
        <is>
          <t>{"Research &amp; Discovery": [{"indicator_id": "76", "indicator_name": "Academic Reputation", "rank": "601+", "score": "14.4"}, {"indicator_id": "73", "indicator_name": "Citations per Faculty", "rank": "292", "score": "46.9"}], "Learning Experience": [{"indicator_id": "36", "indicator_name": "Faculty Student Ratio", "rank": "701+", "score": "17.5"}], "Employability": [{"indicator_id": "77", "indicator_name": "Employer Reputation", "rank": "601+", "score": "6.5"}, {"indicator_id": "3819456", "indicator_name": "Employment Outcomes", "rank": "701+", "score": "6.7"}], "Global Engagement": [{"indicator_id": "14", "indicator_name": "International Student Ratio", "rank": "607", "score": "16"}, {"indicator_id": "15", "indicator_name": "International Research Network", "rank": "389", "score": "76"}, {"indicator_id": "18", "indicator_name": "International Faculty Ratio", "rank": "434", "score": "36.7"}], "Sustainability": [{"indicator_id": "3897497", "indicator_name": "Sustainability Score", "rank": "=103", "score": "88.9"}]}</t>
        </is>
      </c>
      <c r="AQ4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47">
      <c r="A447" t="n">
        <v>446</v>
      </c>
      <c r="B447" t="n">
        <v>26.7</v>
      </c>
      <c r="C447" t="inlineStr">
        <is>
          <t>Justus-Liebig-University Giessen</t>
        </is>
      </c>
      <c r="D447" t="inlineStr">
        <is>
          <t>Giessen, Germany</t>
        </is>
      </c>
      <c r="E447" t="inlineStr">
        <is>
          <t>Germany</t>
        </is>
      </c>
      <c r="F447" t="inlineStr">
        <is>
          <t>Giessen</t>
        </is>
      </c>
      <c r="G447" t="inlineStr">
        <is>
          <t>Europe</t>
        </is>
      </c>
      <c r="H447" t="inlineStr">
        <is>
          <t>https://www.topuniversities.com/sites/default/files/justus-liebig-university-giessen_592560cf2aeae70239af4b68_medium.jpg</t>
        </is>
      </c>
      <c r="I447" t="inlineStr">
        <is>
          <t>/universities/justus-liebig-university-giessen</t>
        </is>
      </c>
      <c r="J447" t="inlineStr">
        <is>
          <t>3996456</t>
        </is>
      </c>
      <c r="K447" t="inlineStr">
        <is>
          <t>294327</t>
        </is>
      </c>
      <c r="L447" t="inlineStr">
        <is>
          <t>229</t>
        </is>
      </c>
      <c r="M447" t="n">
        <v>0</v>
      </c>
      <c r="N447">
        <f>445</f>
        <v/>
      </c>
      <c r="O447" t="inlineStr"/>
      <c r="P447" t="b">
        <v>0</v>
      </c>
      <c r="Q447" t="b">
        <v>0</v>
      </c>
      <c r="R447" t="n">
        <v>0</v>
      </c>
      <c r="S447" t="inlineStr">
        <is>
          <t>601+</t>
        </is>
      </c>
      <c r="T447" t="n">
        <v>12.7</v>
      </c>
      <c r="U447" t="inlineStr">
        <is>
          <t>113</t>
        </is>
      </c>
      <c r="V447" t="n">
        <v>79.3</v>
      </c>
      <c r="W447" t="inlineStr">
        <is>
          <t>701+</t>
        </is>
      </c>
      <c r="X447" t="n">
        <v>1.9</v>
      </c>
      <c r="Y447" t="inlineStr">
        <is>
          <t>601+</t>
        </is>
      </c>
      <c r="Z447" t="n">
        <v>5.9</v>
      </c>
      <c r="AA447" t="inlineStr">
        <is>
          <t>701+</t>
        </is>
      </c>
      <c r="AB447" t="n">
        <v>10.5</v>
      </c>
      <c r="AC447" t="inlineStr">
        <is>
          <t>569</t>
        </is>
      </c>
      <c r="AD447" t="n">
        <v>18.8</v>
      </c>
      <c r="AE447" t="inlineStr">
        <is>
          <t>264</t>
        </is>
      </c>
      <c r="AF447" t="n">
        <v>83.90000000000001</v>
      </c>
      <c r="AG447" t="inlineStr">
        <is>
          <t>679</t>
        </is>
      </c>
      <c r="AH447" t="n">
        <v>14.2</v>
      </c>
      <c r="AI447">
        <f>644</f>
        <v/>
      </c>
      <c r="AJ447" t="n">
        <v>11</v>
      </c>
      <c r="AK447" t="inlineStr"/>
      <c r="AL447" t="inlineStr"/>
      <c r="AM447" t="inlineStr"/>
      <c r="AN447" t="inlineStr"/>
      <c r="AO447" t="inlineStr"/>
      <c r="AP447" t="inlineStr">
        <is>
          <t>{"Research &amp; Discovery": [{"indicator_id": "76", "indicator_name": "Academic Reputation", "rank": "601+", "score": "12.7"}, {"indicator_id": "73", "indicator_name": "Citations per Faculty", "rank": "113", "score": "79.3"}], "Learning Experience": [{"indicator_id": "36", "indicator_name": "Faculty Student Ratio", "rank": "701+", "score": "1.9"}], "Employability": [{"indicator_id": "77", "indicator_name": "Employer Reputation", "rank": "601+", "score": "5.9"}, {"indicator_id": "3819456", "indicator_name": "Employment Outcomes", "rank": "701+", "score": "10.5"}], "Global Engagement": [{"indicator_id": "14", "indicator_name": "International Student Ratio", "rank": "569", "score": "18.8"}, {"indicator_id": "15", "indicator_name": "International Research Network", "rank": "264", "score": "83.9"}, {"indicator_id": "18", "indicator_name": "International Faculty Ratio", "rank": "679", "score": "14.2"}], "Sustainability": [{"indicator_id": "3897497", "indicator_name": "Sustainability Score", "rank": "=644", "score": "11"}]}</t>
        </is>
      </c>
      <c r="AQ4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48">
      <c r="A448" t="n">
        <v>447</v>
      </c>
      <c r="B448" t="n">
        <v>26.7</v>
      </c>
      <c r="C448" t="inlineStr">
        <is>
          <t>Universitat de Valencia</t>
        </is>
      </c>
      <c r="D448" t="inlineStr">
        <is>
          <t>València, Spain</t>
        </is>
      </c>
      <c r="E448" t="inlineStr">
        <is>
          <t>Spain</t>
        </is>
      </c>
      <c r="F448" t="inlineStr">
        <is>
          <t>València</t>
        </is>
      </c>
      <c r="G448" t="inlineStr">
        <is>
          <t>Europe</t>
        </is>
      </c>
      <c r="H448" t="inlineStr">
        <is>
          <t>https://www.topuniversities.com/sites/default/files/universitat-de-valencia_647_medium.jpg</t>
        </is>
      </c>
      <c r="I448" t="inlineStr">
        <is>
          <t>/universities/universitat-de-valencia</t>
        </is>
      </c>
      <c r="J448" t="inlineStr">
        <is>
          <t>3995879</t>
        </is>
      </c>
      <c r="K448" t="inlineStr">
        <is>
          <t>297214</t>
        </is>
      </c>
      <c r="L448" t="inlineStr">
        <is>
          <t>647</t>
        </is>
      </c>
      <c r="M448" t="n">
        <v>0</v>
      </c>
      <c r="N448">
        <f>445</f>
        <v/>
      </c>
      <c r="O448" t="inlineStr"/>
      <c r="P448" t="b">
        <v>0</v>
      </c>
      <c r="Q448" t="b">
        <v>0</v>
      </c>
      <c r="R448" t="n">
        <v>0</v>
      </c>
      <c r="S448" t="inlineStr">
        <is>
          <t>246</t>
        </is>
      </c>
      <c r="T448" t="n">
        <v>35.6</v>
      </c>
      <c r="U448" t="inlineStr">
        <is>
          <t>557</t>
        </is>
      </c>
      <c r="V448" t="n">
        <v>19.9</v>
      </c>
      <c r="W448" t="inlineStr">
        <is>
          <t>701+</t>
        </is>
      </c>
      <c r="X448" t="n">
        <v>12</v>
      </c>
      <c r="Y448" t="inlineStr">
        <is>
          <t>601+</t>
        </is>
      </c>
      <c r="Z448" t="n">
        <v>11</v>
      </c>
      <c r="AA448" t="inlineStr">
        <is>
          <t>701+</t>
        </is>
      </c>
      <c r="AB448" t="n">
        <v>8.4</v>
      </c>
      <c r="AC448" t="inlineStr">
        <is>
          <t>484</t>
        </is>
      </c>
      <c r="AD448" t="n">
        <v>24.3</v>
      </c>
      <c r="AE448" t="inlineStr">
        <is>
          <t>180</t>
        </is>
      </c>
      <c r="AF448" t="n">
        <v>89.3</v>
      </c>
      <c r="AG448" t="inlineStr">
        <is>
          <t>701+</t>
        </is>
      </c>
      <c r="AH448" t="n">
        <v>2.1</v>
      </c>
      <c r="AI448">
        <f>159</f>
        <v/>
      </c>
      <c r="AJ448" t="n">
        <v>79.3</v>
      </c>
      <c r="AK448" t="inlineStr"/>
      <c r="AL448" t="inlineStr"/>
      <c r="AM448" t="inlineStr"/>
      <c r="AN448" t="inlineStr"/>
      <c r="AO448" t="inlineStr"/>
      <c r="AP448" t="inlineStr">
        <is>
          <t>{"Research &amp; Discovery": [{"indicator_id": "76", "indicator_name": "Academic Reputation", "rank": "246", "score": "35.6"}, {"indicator_id": "73", "indicator_name": "Citations per Faculty", "rank": "557", "score": "19.9"}], "Learning Experience": [{"indicator_id": "36", "indicator_name": "Faculty Student Ratio", "rank": "701+", "score": "12"}], "Employability": [{"indicator_id": "77", "indicator_name": "Employer Reputation", "rank": "601+", "score": "11"}, {"indicator_id": "3819456", "indicator_name": "Employment Outcomes", "rank": "701+", "score": "8.4"}], "Global Engagement": [{"indicator_id": "14", "indicator_name": "International Student Ratio", "rank": "484", "score": "24.3"}, {"indicator_id": "15", "indicator_name": "International Research Network", "rank": "180", "score": "89.3"}, {"indicator_id": "18", "indicator_name": "International Faculty Ratio", "rank": "701+", "score": "2.1"}], "Sustainability": [{"indicator_id": "3897497", "indicator_name": "Sustainability Score", "rank": "=159", "score": "79.3"}]}</t>
        </is>
      </c>
      <c r="AQ4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49">
      <c r="A449" t="n">
        <v>448</v>
      </c>
      <c r="B449" t="n">
        <v>26.6</v>
      </c>
      <c r="C449" t="inlineStr">
        <is>
          <t>Dalian University of Technology</t>
        </is>
      </c>
      <c r="D449" t="inlineStr">
        <is>
          <t>Dalian, China (Mainland)</t>
        </is>
      </c>
      <c r="E449" t="inlineStr">
        <is>
          <t>China (Mainland)</t>
        </is>
      </c>
      <c r="F449" t="inlineStr">
        <is>
          <t>Dalian</t>
        </is>
      </c>
      <c r="G449" t="inlineStr">
        <is>
          <t>Asia</t>
        </is>
      </c>
      <c r="H449" t="inlineStr">
        <is>
          <t>https://www.topuniversities.com/sites/default/files/dalian-university-of-technology_874_medium.jpg</t>
        </is>
      </c>
      <c r="I449" t="inlineStr">
        <is>
          <t>/universities/dalian-university-technology</t>
        </is>
      </c>
      <c r="J449" t="inlineStr">
        <is>
          <t>3996348</t>
        </is>
      </c>
      <c r="K449" t="inlineStr">
        <is>
          <t>297017</t>
        </is>
      </c>
      <c r="L449" t="inlineStr">
        <is>
          <t>874</t>
        </is>
      </c>
      <c r="M449" t="n">
        <v>0</v>
      </c>
      <c r="N449">
        <f>448</f>
        <v/>
      </c>
      <c r="O449" t="inlineStr"/>
      <c r="P449" t="b">
        <v>0</v>
      </c>
      <c r="Q449" t="b">
        <v>0</v>
      </c>
      <c r="R449" t="n">
        <v>0</v>
      </c>
      <c r="S449" t="inlineStr">
        <is>
          <t>601+</t>
        </is>
      </c>
      <c r="T449" t="n">
        <v>9.6</v>
      </c>
      <c r="U449" t="inlineStr">
        <is>
          <t>82</t>
        </is>
      </c>
      <c r="V449" t="n">
        <v>88.09999999999999</v>
      </c>
      <c r="W449" t="inlineStr">
        <is>
          <t>701+</t>
        </is>
      </c>
      <c r="X449" t="n">
        <v>18.1</v>
      </c>
      <c r="Y449" t="inlineStr">
        <is>
          <t>601+</t>
        </is>
      </c>
      <c r="Z449" t="n">
        <v>3.8</v>
      </c>
      <c r="AA449" t="inlineStr">
        <is>
          <t>678</t>
        </is>
      </c>
      <c r="AB449" t="n">
        <v>14.4</v>
      </c>
      <c r="AC449" t="inlineStr">
        <is>
          <t>701+</t>
        </is>
      </c>
      <c r="AD449" t="n">
        <v>2.9</v>
      </c>
      <c r="AE449" t="inlineStr">
        <is>
          <t>680</t>
        </is>
      </c>
      <c r="AF449" t="n">
        <v>55.9</v>
      </c>
      <c r="AG449" t="inlineStr">
        <is>
          <t>701+</t>
        </is>
      </c>
      <c r="AH449" t="n">
        <v>11.5</v>
      </c>
      <c r="AI449" t="inlineStr">
        <is>
          <t>701+</t>
        </is>
      </c>
      <c r="AJ449" t="n">
        <v>8</v>
      </c>
      <c r="AK449" t="inlineStr"/>
      <c r="AL449" t="inlineStr"/>
      <c r="AM449" t="inlineStr"/>
      <c r="AN449" t="inlineStr"/>
      <c r="AO449" t="inlineStr"/>
      <c r="AP449" t="inlineStr">
        <is>
          <t>{"Research &amp; Discovery": [{"indicator_id": "76", "indicator_name": "Academic Reputation", "rank": "601+", "score": "9.6"}, {"indicator_id": "73", "indicator_name": "Citations per Faculty", "rank": "82", "score": "88.1"}], "Learning Experience": [{"indicator_id": "36", "indicator_name": "Faculty Student Ratio", "rank": "701+", "score": "18.1"}], "Employability": [{"indicator_id": "77", "indicator_name": "Employer Reputation", "rank": "601+", "score": "3.8"}, {"indicator_id": "3819456", "indicator_name": "Employment Outcomes", "rank": "678", "score": "14.4"}], "Global Engagement": [{"indicator_id": "14", "indicator_name": "International Student Ratio", "rank": "701+", "score": "2.9"}, {"indicator_id": "15", "indicator_name": "International Research Network", "rank": "680", "score": "55.9"}, {"indicator_id": "18", "indicator_name": "International Faculty Ratio", "rank": "701+", "score": "11.5"}], "Sustainability": [{"indicator_id": "3897497", "indicator_name": "Sustainability Score", "rank": "701+", "score": "8"}]}</t>
        </is>
      </c>
      <c r="AQ4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50">
      <c r="A450" t="n">
        <v>449</v>
      </c>
      <c r="B450" t="n">
        <v>26.6</v>
      </c>
      <c r="C450" t="inlineStr">
        <is>
          <t xml:space="preserve">Hunan University </t>
        </is>
      </c>
      <c r="D450" t="inlineStr">
        <is>
          <t>Changsha, China (Mainland)</t>
        </is>
      </c>
      <c r="E450" t="inlineStr">
        <is>
          <t>China (Mainland)</t>
        </is>
      </c>
      <c r="F450" t="inlineStr">
        <is>
          <t>Changsha</t>
        </is>
      </c>
      <c r="G450" t="inlineStr">
        <is>
          <t>Asia</t>
        </is>
      </c>
      <c r="H450" t="inlineStr">
        <is>
          <t>https://www.topuniversities.com/sites/default/files/hunan-university-_592560cf2aeae70239af4df1_medium.jpg</t>
        </is>
      </c>
      <c r="I450" t="inlineStr">
        <is>
          <t>/universities/hunan-university</t>
        </is>
      </c>
      <c r="J450" t="inlineStr">
        <is>
          <t>3996412</t>
        </is>
      </c>
      <c r="K450" t="inlineStr">
        <is>
          <t>297013</t>
        </is>
      </c>
      <c r="L450" t="inlineStr">
        <is>
          <t>878</t>
        </is>
      </c>
      <c r="M450" t="n">
        <v>0</v>
      </c>
      <c r="N450">
        <f>448</f>
        <v/>
      </c>
      <c r="O450" t="inlineStr"/>
      <c r="P450" t="b">
        <v>0</v>
      </c>
      <c r="Q450" t="b">
        <v>0</v>
      </c>
      <c r="R450" t="n">
        <v>0</v>
      </c>
      <c r="S450" t="inlineStr">
        <is>
          <t>601+</t>
        </is>
      </c>
      <c r="T450" t="n">
        <v>7.9</v>
      </c>
      <c r="U450" t="inlineStr">
        <is>
          <t>74</t>
        </is>
      </c>
      <c r="V450" t="n">
        <v>90.59999999999999</v>
      </c>
      <c r="W450" t="inlineStr">
        <is>
          <t>701+</t>
        </is>
      </c>
      <c r="X450" t="n">
        <v>15.2</v>
      </c>
      <c r="Y450" t="inlineStr">
        <is>
          <t>601+</t>
        </is>
      </c>
      <c r="Z450" t="n">
        <v>10.3</v>
      </c>
      <c r="AA450" t="inlineStr">
        <is>
          <t>495</t>
        </is>
      </c>
      <c r="AB450" t="n">
        <v>23.1</v>
      </c>
      <c r="AC450" t="inlineStr">
        <is>
          <t>701+</t>
        </is>
      </c>
      <c r="AD450" t="n">
        <v>1.8</v>
      </c>
      <c r="AE450" t="inlineStr">
        <is>
          <t>701+</t>
        </is>
      </c>
      <c r="AF450" t="n">
        <v>46.5</v>
      </c>
      <c r="AG450" t="inlineStr">
        <is>
          <t>701+</t>
        </is>
      </c>
      <c r="AH450" t="n">
        <v>4.6</v>
      </c>
      <c r="AI450" t="inlineStr">
        <is>
          <t>701+</t>
        </is>
      </c>
      <c r="AJ450" t="n">
        <v>2.7</v>
      </c>
      <c r="AK450" t="inlineStr"/>
      <c r="AL450" t="inlineStr"/>
      <c r="AM450" t="inlineStr"/>
      <c r="AN450" t="inlineStr"/>
      <c r="AO450" t="inlineStr"/>
      <c r="AP450" t="inlineStr">
        <is>
          <t>{"Research &amp; Discovery": [{"indicator_id": "76", "indicator_name": "Academic Reputation", "rank": "601+", "score": "7.9"}, {"indicator_id": "73", "indicator_name": "Citations per Faculty", "rank": "74", "score": "90.6"}], "Learning Experience": [{"indicator_id": "36", "indicator_name": "Faculty Student Ratio", "rank": "701+", "score": "15.2"}], "Employability": [{"indicator_id": "77", "indicator_name": "Employer Reputation", "rank": "601+", "score": "10.3"}, {"indicator_id": "3819456", "indicator_name": "Employment Outcomes", "rank": "495", "score": "23.1"}], "Global Engagement": [{"indicator_id": "14", "indicator_name": "International Student Ratio", "rank": "701+", "score": "1.8"}, {"indicator_id": "15", "indicator_name": "International Research Network", "rank": "701+", "score": "46.5"}, {"indicator_id": "18", "indicator_name": "International Faculty Ratio", "rank": "701+", "score": "4.6"}], "Sustainability": [{"indicator_id": "3897497", "indicator_name": "Sustainability Score", "rank": "701+", "score": "2.7"}]}</t>
        </is>
      </c>
      <c r="AQ4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51">
      <c r="A451" t="n">
        <v>450</v>
      </c>
      <c r="B451" t="n">
        <v>26.6</v>
      </c>
      <c r="C451" t="inlineStr">
        <is>
          <t>Université de Montpellier</t>
        </is>
      </c>
      <c r="D451" t="inlineStr">
        <is>
          <t>Montpellier, France</t>
        </is>
      </c>
      <c r="E451" t="inlineStr">
        <is>
          <t>France</t>
        </is>
      </c>
      <c r="F451" t="inlineStr">
        <is>
          <t>Montpellier</t>
        </is>
      </c>
      <c r="G451" t="inlineStr">
        <is>
          <t>Europe</t>
        </is>
      </c>
      <c r="H451" t="inlineStr">
        <is>
          <t>https://www.topuniversities.com/sites/default/files/universit-de-montpellier_592560e69988f300e2321d99_medium.jpg</t>
        </is>
      </c>
      <c r="I451" t="inlineStr">
        <is>
          <t>/universities/universite-de-montpellier</t>
        </is>
      </c>
      <c r="J451" t="inlineStr">
        <is>
          <t>3996119</t>
        </is>
      </c>
      <c r="K451" t="inlineStr">
        <is>
          <t>309623</t>
        </is>
      </c>
      <c r="L451" t="inlineStr">
        <is>
          <t>26928</t>
        </is>
      </c>
      <c r="M451" t="n">
        <v>0</v>
      </c>
      <c r="N451">
        <f>448</f>
        <v/>
      </c>
      <c r="O451" t="inlineStr"/>
      <c r="P451" t="b">
        <v>0</v>
      </c>
      <c r="Q451" t="b">
        <v>0</v>
      </c>
      <c r="R451" t="n">
        <v>0</v>
      </c>
      <c r="S451" t="inlineStr">
        <is>
          <t>486</t>
        </is>
      </c>
      <c r="T451" t="n">
        <v>18.6</v>
      </c>
      <c r="U451" t="inlineStr">
        <is>
          <t>217</t>
        </is>
      </c>
      <c r="V451" t="n">
        <v>57.2</v>
      </c>
      <c r="W451" t="inlineStr">
        <is>
          <t>701+</t>
        </is>
      </c>
      <c r="X451" t="n">
        <v>8.5</v>
      </c>
      <c r="Y451" t="inlineStr">
        <is>
          <t>601+</t>
        </is>
      </c>
      <c r="Z451" t="n">
        <v>3.4</v>
      </c>
      <c r="AA451" t="inlineStr">
        <is>
          <t>701+</t>
        </is>
      </c>
      <c r="AB451" t="n">
        <v>13.1</v>
      </c>
      <c r="AC451" t="inlineStr">
        <is>
          <t>431</t>
        </is>
      </c>
      <c r="AD451" t="n">
        <v>29.9</v>
      </c>
      <c r="AE451" t="inlineStr">
        <is>
          <t>6</t>
        </is>
      </c>
      <c r="AF451" t="n">
        <v>99.5</v>
      </c>
      <c r="AG451" t="inlineStr">
        <is>
          <t>562</t>
        </is>
      </c>
      <c r="AH451" t="n">
        <v>22.8</v>
      </c>
      <c r="AI451" t="inlineStr">
        <is>
          <t>561</t>
        </is>
      </c>
      <c r="AJ451" t="n">
        <v>17.3</v>
      </c>
      <c r="AK451" t="inlineStr"/>
      <c r="AL451" t="inlineStr"/>
      <c r="AM451" t="inlineStr"/>
      <c r="AN451" t="inlineStr"/>
      <c r="AO451" t="inlineStr"/>
      <c r="AP451" t="inlineStr">
        <is>
          <t>{"Research &amp; Discovery": [{"indicator_id": "76", "indicator_name": "Academic Reputation", "rank": "486", "score": "18.6"}, {"indicator_id": "73", "indicator_name": "Citations per Faculty", "rank": "217", "score": "57.2"}], "Learning Experience": [{"indicator_id": "36", "indicator_name": "Faculty Student Ratio", "rank": "701+", "score": "8.5"}], "Employability": [{"indicator_id": "77", "indicator_name": "Employer Reputation", "rank": "601+", "score": "3.4"}, {"indicator_id": "3819456", "indicator_name": "Employment Outcomes", "rank": "701+", "score": "13.1"}], "Global Engagement": [{"indicator_id": "14", "indicator_name": "International Student Ratio", "rank": "431", "score": "29.9"}, {"indicator_id": "15", "indicator_name": "International Research Network", "rank": "6", "score": "99.5"}, {"indicator_id": "18", "indicator_name": "International Faculty Ratio", "rank": "562", "score": "22.8"}], "Sustainability": [{"indicator_id": "3897497", "indicator_name": "Sustainability Score", "rank": "561", "score": "17.3"}]}</t>
        </is>
      </c>
      <c r="AQ4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52">
      <c r="A452" t="n">
        <v>451</v>
      </c>
      <c r="B452" t="n">
        <v>26.5</v>
      </c>
      <c r="C452" t="inlineStr">
        <is>
          <t>University of Electronic Science and Technology of China</t>
        </is>
      </c>
      <c r="D452" t="inlineStr">
        <is>
          <t>Chengdu, China (Mainland)</t>
        </is>
      </c>
      <c r="E452" t="inlineStr">
        <is>
          <t>China (Mainland)</t>
        </is>
      </c>
      <c r="F452" t="inlineStr">
        <is>
          <t>Chengdu</t>
        </is>
      </c>
      <c r="G452" t="inlineStr">
        <is>
          <t>Asia</t>
        </is>
      </c>
      <c r="H452" t="inlineStr">
        <is>
          <t>https://www.topuniversities.com/sites/default/files/university-of-electronic-science-and-technology-of-china_2009_medium.jpg</t>
        </is>
      </c>
      <c r="I452" t="inlineStr">
        <is>
          <t>/universities/university-electronic-science-technology-china</t>
        </is>
      </c>
      <c r="J452" t="inlineStr">
        <is>
          <t>3996941</t>
        </is>
      </c>
      <c r="K452" t="inlineStr">
        <is>
          <t>294979</t>
        </is>
      </c>
      <c r="L452" t="inlineStr">
        <is>
          <t>2009</t>
        </is>
      </c>
      <c r="M452" t="n">
        <v>0</v>
      </c>
      <c r="N452" t="inlineStr">
        <is>
          <t>451</t>
        </is>
      </c>
      <c r="O452" t="inlineStr"/>
      <c r="P452" t="b">
        <v>0</v>
      </c>
      <c r="Q452" t="b">
        <v>0</v>
      </c>
      <c r="R452" t="n">
        <v>0</v>
      </c>
      <c r="S452" t="inlineStr">
        <is>
          <t>601+</t>
        </is>
      </c>
      <c r="T452" t="n">
        <v>5.3</v>
      </c>
      <c r="U452" t="inlineStr">
        <is>
          <t>25</t>
        </is>
      </c>
      <c r="V452" t="n">
        <v>99.09999999999999</v>
      </c>
      <c r="W452" t="inlineStr">
        <is>
          <t>701+</t>
        </is>
      </c>
      <c r="X452" t="n">
        <v>8.199999999999999</v>
      </c>
      <c r="Y452" t="inlineStr">
        <is>
          <t>601+</t>
        </is>
      </c>
      <c r="Z452" t="n">
        <v>5</v>
      </c>
      <c r="AA452" t="inlineStr">
        <is>
          <t>701+</t>
        </is>
      </c>
      <c r="AB452" t="n">
        <v>7.2</v>
      </c>
      <c r="AC452" t="inlineStr">
        <is>
          <t>701+</t>
        </is>
      </c>
      <c r="AD452" t="n">
        <v>2.5</v>
      </c>
      <c r="AE452" t="inlineStr">
        <is>
          <t>433</t>
        </is>
      </c>
      <c r="AF452" t="n">
        <v>73.3</v>
      </c>
      <c r="AG452" t="inlineStr">
        <is>
          <t>701+</t>
        </is>
      </c>
      <c r="AH452" t="n">
        <v>3.2</v>
      </c>
      <c r="AI452" t="inlineStr">
        <is>
          <t>701+</t>
        </is>
      </c>
      <c r="AJ452" t="n">
        <v>2.3</v>
      </c>
      <c r="AK452" t="inlineStr"/>
      <c r="AL452" t="inlineStr"/>
      <c r="AM452" t="inlineStr"/>
      <c r="AN452" t="inlineStr"/>
      <c r="AO452" t="inlineStr"/>
      <c r="AP452" t="inlineStr">
        <is>
          <t>{"Research &amp; Discovery": [{"indicator_id": "76", "indicator_name": "Academic Reputation", "rank": "601+", "score": "5.3"}, {"indicator_id": "73", "indicator_name": "Citations per Faculty", "rank": "25", "score": "99.1"}], "Learning Experience": [{"indicator_id": "36", "indicator_name": "Faculty Student Ratio", "rank": "701+", "score": "8.2"}], "Employability": [{"indicator_id": "77", "indicator_name": "Employer Reputation", "rank": "601+", "score": "5"}, {"indicator_id": "3819456", "indicator_name": "Employment Outcomes", "rank": "701+", "score": "7.2"}], "Global Engagement": [{"indicator_id": "14", "indicator_name": "International Student Ratio", "rank": "701+", "score": "2.5"}, {"indicator_id": "15", "indicator_name": "International Research Network", "rank": "433", "score": "73.3"}, {"indicator_id": "18", "indicator_name": "International Faculty Ratio", "rank": "701+", "score": "3.2"}], "Sustainability": [{"indicator_id": "3897497", "indicator_name": "Sustainability Score", "rank": "701+", "score": "2.3"}]}</t>
        </is>
      </c>
      <c r="AQ4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53">
      <c r="A453" t="n">
        <v>452</v>
      </c>
      <c r="B453" t="n">
        <v>26.4</v>
      </c>
      <c r="C453" t="inlineStr">
        <is>
          <t>Beihang University (former BUAA)</t>
        </is>
      </c>
      <c r="D453" t="inlineStr">
        <is>
          <t>Beijing, China (Mainland)</t>
        </is>
      </c>
      <c r="E453" t="inlineStr">
        <is>
          <t>China (Mainland)</t>
        </is>
      </c>
      <c r="F453" t="inlineStr">
        <is>
          <t>Beijing</t>
        </is>
      </c>
      <c r="G453" t="inlineStr">
        <is>
          <t>Asia</t>
        </is>
      </c>
      <c r="H453" t="inlineStr">
        <is>
          <t>https://www.topuniversities.com/sites/default/files/beihang-university-former-buaa_870_medium.jpg</t>
        </is>
      </c>
      <c r="I453" t="inlineStr">
        <is>
          <t>/universities/beihang-university-former-buaa</t>
        </is>
      </c>
      <c r="J453" t="inlineStr">
        <is>
          <t>3996278</t>
        </is>
      </c>
      <c r="K453" t="inlineStr">
        <is>
          <t>297021</t>
        </is>
      </c>
      <c r="L453" t="inlineStr">
        <is>
          <t>870</t>
        </is>
      </c>
      <c r="M453" t="n">
        <v>0</v>
      </c>
      <c r="N453">
        <f>452</f>
        <v/>
      </c>
      <c r="O453" t="inlineStr"/>
      <c r="P453" t="b">
        <v>0</v>
      </c>
      <c r="Q453" t="b">
        <v>0</v>
      </c>
      <c r="R453" t="n">
        <v>0</v>
      </c>
      <c r="S453" t="inlineStr">
        <is>
          <t>601+</t>
        </is>
      </c>
      <c r="T453" t="n">
        <v>12.1</v>
      </c>
      <c r="U453" t="inlineStr">
        <is>
          <t>147</t>
        </is>
      </c>
      <c r="V453" t="n">
        <v>72.09999999999999</v>
      </c>
      <c r="W453" t="inlineStr">
        <is>
          <t>375</t>
        </is>
      </c>
      <c r="X453" t="n">
        <v>41.5</v>
      </c>
      <c r="Y453" t="inlineStr">
        <is>
          <t>601+</t>
        </is>
      </c>
      <c r="Z453" t="n">
        <v>7.8</v>
      </c>
      <c r="AA453" t="inlineStr">
        <is>
          <t>701+</t>
        </is>
      </c>
      <c r="AB453" t="n">
        <v>12.8</v>
      </c>
      <c r="AC453" t="inlineStr">
        <is>
          <t>701+</t>
        </is>
      </c>
      <c r="AD453" t="n">
        <v>4.5</v>
      </c>
      <c r="AE453" t="inlineStr">
        <is>
          <t>701+</t>
        </is>
      </c>
      <c r="AF453" t="n">
        <v>51.2</v>
      </c>
      <c r="AG453" t="inlineStr">
        <is>
          <t>701+</t>
        </is>
      </c>
      <c r="AH453" t="n">
        <v>7</v>
      </c>
      <c r="AI453" t="inlineStr">
        <is>
          <t>701+</t>
        </is>
      </c>
      <c r="AJ453" t="n">
        <v>4.3</v>
      </c>
      <c r="AK453" t="inlineStr"/>
      <c r="AL453" t="inlineStr"/>
      <c r="AM453" t="inlineStr"/>
      <c r="AN453" t="inlineStr"/>
      <c r="AO453" t="inlineStr"/>
      <c r="AP453" t="inlineStr">
        <is>
          <t>{"Research &amp; Discovery": [{"indicator_id": "76", "indicator_name": "Academic Reputation", "rank": "601+", "score": "12.1"}, {"indicator_id": "73", "indicator_name": "Citations per Faculty", "rank": "147", "score": "72.1"}], "Learning Experience": [{"indicator_id": "36", "indicator_name": "Faculty Student Ratio", "rank": "375", "score": "41.5"}], "Employability": [{"indicator_id": "77", "indicator_name": "Employer Reputation", "rank": "601+", "score": "7.8"}, {"indicator_id": "3819456", "indicator_name": "Employment Outcomes", "rank": "701+", "score": "12.8"}], "Global Engagement": [{"indicator_id": "14", "indicator_name": "International Student Ratio", "rank": "701+", "score": "4.5"}, {"indicator_id": "15", "indicator_name": "International Research Network", "rank": "701+", "score": "51.2"}, {"indicator_id": "18", "indicator_name": "International Faculty Ratio", "rank": "701+", "score": "7"}], "Sustainability": [{"indicator_id": "3897497", "indicator_name": "Sustainability Score", "rank": "701+", "score": "4.3"}]}</t>
        </is>
      </c>
      <c r="AQ4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54">
      <c r="A454" t="n">
        <v>453</v>
      </c>
      <c r="B454" t="n">
        <v>26.4</v>
      </c>
      <c r="C454" t="inlineStr">
        <is>
          <t>National Taiwan Normal University (NTNU)</t>
        </is>
      </c>
      <c r="D454" t="inlineStr">
        <is>
          <t>Taipei City, Taiwan</t>
        </is>
      </c>
      <c r="E454" t="inlineStr">
        <is>
          <t>Taiwan</t>
        </is>
      </c>
      <c r="F454" t="inlineStr">
        <is>
          <t>Taipei City</t>
        </is>
      </c>
      <c r="G454" t="inlineStr">
        <is>
          <t>Asia</t>
        </is>
      </c>
      <c r="H454" t="inlineStr">
        <is>
          <t>https://www.topuniversities.com/sites/default/files/national-taiwan-normal-university_440_medium.jpg</t>
        </is>
      </c>
      <c r="I454" t="inlineStr">
        <is>
          <t>/universities/national-taiwan-normal-university-ntnu</t>
        </is>
      </c>
      <c r="J454" t="inlineStr">
        <is>
          <t>3995887</t>
        </is>
      </c>
      <c r="K454" t="inlineStr">
        <is>
          <t>294806</t>
        </is>
      </c>
      <c r="L454" t="inlineStr">
        <is>
          <t>440</t>
        </is>
      </c>
      <c r="M454" t="n">
        <v>1</v>
      </c>
      <c r="N454">
        <f>452</f>
        <v/>
      </c>
      <c r="O454" t="inlineStr"/>
      <c r="P454" t="b">
        <v>0</v>
      </c>
      <c r="Q454" t="b">
        <v>0</v>
      </c>
      <c r="R454" t="n">
        <v>0</v>
      </c>
      <c r="S454" t="inlineStr">
        <is>
          <t>254</t>
        </is>
      </c>
      <c r="T454" t="n">
        <v>34.7</v>
      </c>
      <c r="U454" t="inlineStr">
        <is>
          <t>701+</t>
        </is>
      </c>
      <c r="V454" t="n">
        <v>5.4</v>
      </c>
      <c r="W454" t="inlineStr">
        <is>
          <t>219</t>
        </is>
      </c>
      <c r="X454" t="n">
        <v>62.9</v>
      </c>
      <c r="Y454" t="inlineStr">
        <is>
          <t>444</t>
        </is>
      </c>
      <c r="Z454" t="n">
        <v>20.5</v>
      </c>
      <c r="AA454" t="inlineStr">
        <is>
          <t>612</t>
        </is>
      </c>
      <c r="AB454" t="n">
        <v>17.3</v>
      </c>
      <c r="AC454" t="inlineStr">
        <is>
          <t>478</t>
        </is>
      </c>
      <c r="AD454" t="n">
        <v>25.2</v>
      </c>
      <c r="AE454" t="inlineStr">
        <is>
          <t>701+</t>
        </is>
      </c>
      <c r="AF454" t="n">
        <v>23.3</v>
      </c>
      <c r="AG454" t="inlineStr">
        <is>
          <t>673</t>
        </is>
      </c>
      <c r="AH454" t="n">
        <v>14.5</v>
      </c>
      <c r="AI454">
        <f>319</f>
        <v/>
      </c>
      <c r="AJ454" t="n">
        <v>49.8</v>
      </c>
      <c r="AK454" t="inlineStr"/>
      <c r="AL454" t="inlineStr"/>
      <c r="AM454" t="inlineStr"/>
      <c r="AN454" t="inlineStr"/>
      <c r="AO454" t="inlineStr"/>
      <c r="AP454" t="inlineStr">
        <is>
          <t>{"Research &amp; Discovery": [{"indicator_id": "76", "indicator_name": "Academic Reputation", "rank": "254", "score": "34.7"}, {"indicator_id": "73", "indicator_name": "Citations per Faculty", "rank": "701+", "score": "5.4"}], "Learning Experience": [{"indicator_id": "36", "indicator_name": "Faculty Student Ratio", "rank": "219", "score": "62.9"}], "Employability": [{"indicator_id": "77", "indicator_name": "Employer Reputation", "rank": "444", "score": "20.5"}, {"indicator_id": "3819456", "indicator_name": "Employment Outcomes", "rank": "612", "score": "17.3"}], "Global Engagement": [{"indicator_id": "14", "indicator_name": "International Student Ratio", "rank": "478", "score": "25.2"}, {"indicator_id": "15", "indicator_name": "International Research Network", "rank": "701+", "score": "23.3"}, {"indicator_id": "18", "indicator_name": "International Faculty Ratio", "rank": "673", "score": "14.5"}], "Sustainability": [{"indicator_id": "3897497", "indicator_name": "Sustainability Score", "rank": "=319", "score": "49.8"}]}</t>
        </is>
      </c>
      <c r="AQ4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55">
      <c r="A455" t="n">
        <v>454</v>
      </c>
      <c r="B455" t="n">
        <v>26.4</v>
      </c>
      <c r="C455" t="inlineStr">
        <is>
          <t>University of Kansas</t>
        </is>
      </c>
      <c r="D455" t="inlineStr">
        <is>
          <t>Lawrence, United States</t>
        </is>
      </c>
      <c r="E455" t="inlineStr">
        <is>
          <t>United States</t>
        </is>
      </c>
      <c r="F455" t="inlineStr">
        <is>
          <t>Lawrence</t>
        </is>
      </c>
      <c r="G455" t="inlineStr">
        <is>
          <t>North America</t>
        </is>
      </c>
      <c r="H455" t="inlineStr">
        <is>
          <t>https://www.topuniversities.com/sites/default/files/university-of-kansas_309_medium.jpg</t>
        </is>
      </c>
      <c r="I455" t="inlineStr">
        <is>
          <t>/universities/university-kansas</t>
        </is>
      </c>
      <c r="J455" t="inlineStr">
        <is>
          <t>3996960</t>
        </is>
      </c>
      <c r="K455" t="inlineStr">
        <is>
          <t>294169</t>
        </is>
      </c>
      <c r="L455" t="inlineStr">
        <is>
          <t>309</t>
        </is>
      </c>
      <c r="M455" t="n">
        <v>0</v>
      </c>
      <c r="N455">
        <f>452</f>
        <v/>
      </c>
      <c r="O455" t="inlineStr"/>
      <c r="P455" t="b">
        <v>0</v>
      </c>
      <c r="Q455" t="b">
        <v>0</v>
      </c>
      <c r="R455" t="n">
        <v>0</v>
      </c>
      <c r="S455" t="inlineStr">
        <is>
          <t>601+</t>
        </is>
      </c>
      <c r="T455" t="n">
        <v>14.4</v>
      </c>
      <c r="U455" t="inlineStr">
        <is>
          <t>701+</t>
        </is>
      </c>
      <c r="V455" t="n">
        <v>9.199999999999999</v>
      </c>
      <c r="W455" t="inlineStr">
        <is>
          <t>99</t>
        </is>
      </c>
      <c r="X455" t="n">
        <v>86.7</v>
      </c>
      <c r="Y455" t="inlineStr">
        <is>
          <t>601+</t>
        </is>
      </c>
      <c r="Z455" t="n">
        <v>12.6</v>
      </c>
      <c r="AA455" t="inlineStr">
        <is>
          <t>435</t>
        </is>
      </c>
      <c r="AB455" t="n">
        <v>28.2</v>
      </c>
      <c r="AC455" t="inlineStr">
        <is>
          <t>701+</t>
        </is>
      </c>
      <c r="AD455" t="n">
        <v>7.2</v>
      </c>
      <c r="AE455" t="inlineStr">
        <is>
          <t>255</t>
        </is>
      </c>
      <c r="AF455" t="n">
        <v>84.59999999999999</v>
      </c>
      <c r="AG455" t="inlineStr">
        <is>
          <t>322</t>
        </is>
      </c>
      <c r="AH455" t="n">
        <v>60.3</v>
      </c>
      <c r="AI455" t="inlineStr">
        <is>
          <t>427</t>
        </is>
      </c>
      <c r="AJ455" t="n">
        <v>32.4</v>
      </c>
      <c r="AK455" t="inlineStr"/>
      <c r="AL455" t="inlineStr"/>
      <c r="AM455" t="inlineStr"/>
      <c r="AN455" t="inlineStr"/>
      <c r="AO455" t="inlineStr"/>
      <c r="AP455" t="inlineStr">
        <is>
          <t>{"Research &amp; Discovery": [{"indicator_id": "76", "indicator_name": "Academic Reputation", "rank": "601+", "score": "14.4"}, {"indicator_id": "73", "indicator_name": "Citations per Faculty", "rank": "701+", "score": "9.2"}], "Learning Experience": [{"indicator_id": "36", "indicator_name": "Faculty Student Ratio", "rank": "99", "score": "86.7"}], "Employability": [{"indicator_id": "77", "indicator_name": "Employer Reputation", "rank": "601+", "score": "12.6"}, {"indicator_id": "3819456", "indicator_name": "Employment Outcomes", "rank": "435", "score": "28.2"}], "Global Engagement": [{"indicator_id": "14", "indicator_name": "International Student Ratio", "rank": "701+", "score": "7.2"}, {"indicator_id": "15", "indicator_name": "International Research Network", "rank": "255", "score": "84.6"}, {"indicator_id": "18", "indicator_name": "International Faculty Ratio", "rank": "322", "score": "60.3"}], "Sustainability": [{"indicator_id": "3897497", "indicator_name": "Sustainability Score", "rank": "427", "score": "32.4"}]}</t>
        </is>
      </c>
      <c r="AQ4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56">
      <c r="A456" t="n">
        <v>455</v>
      </c>
      <c r="B456" t="n">
        <v>26.4</v>
      </c>
      <c r="C456" t="inlineStr">
        <is>
          <t>University of Stirling</t>
        </is>
      </c>
      <c r="D456" t="inlineStr">
        <is>
          <t>Stirling, United Kingdom</t>
        </is>
      </c>
      <c r="E456" t="inlineStr">
        <is>
          <t>United Kingdom</t>
        </is>
      </c>
      <c r="F456" t="inlineStr">
        <is>
          <t>Stirling</t>
        </is>
      </c>
      <c r="G456" t="inlineStr">
        <is>
          <t>Europe</t>
        </is>
      </c>
      <c r="H456" t="inlineStr">
        <is>
          <t>https://www.topuniversities.com/sites/default/files/university-of-stirling_575_medium.jpg</t>
        </is>
      </c>
      <c r="I456" t="inlineStr">
        <is>
          <t>/universities/university-stirling</t>
        </is>
      </c>
      <c r="J456" t="inlineStr">
        <is>
          <t>3997046</t>
        </is>
      </c>
      <c r="K456" t="inlineStr">
        <is>
          <t>297280</t>
        </is>
      </c>
      <c r="L456" t="inlineStr">
        <is>
          <t>575</t>
        </is>
      </c>
      <c r="M456" t="n">
        <v>0</v>
      </c>
      <c r="N456">
        <f>452</f>
        <v/>
      </c>
      <c r="O456" t="inlineStr">
        <is>
          <t>5</t>
        </is>
      </c>
      <c r="P456" t="b">
        <v>0</v>
      </c>
      <c r="Q456" t="b">
        <v>0</v>
      </c>
      <c r="R456" t="n">
        <v>0</v>
      </c>
      <c r="S456" t="inlineStr">
        <is>
          <t>601+</t>
        </is>
      </c>
      <c r="T456" t="n">
        <v>11.2</v>
      </c>
      <c r="U456" t="inlineStr">
        <is>
          <t>436</t>
        </is>
      </c>
      <c r="V456" t="n">
        <v>30.3</v>
      </c>
      <c r="W456" t="inlineStr">
        <is>
          <t>701+</t>
        </is>
      </c>
      <c r="X456" t="n">
        <v>9.300000000000001</v>
      </c>
      <c r="Y456" t="inlineStr">
        <is>
          <t>601+</t>
        </is>
      </c>
      <c r="Z456" t="n">
        <v>9.4</v>
      </c>
      <c r="AA456" t="inlineStr">
        <is>
          <t>638</t>
        </is>
      </c>
      <c r="AB456" t="n">
        <v>15.8</v>
      </c>
      <c r="AC456" t="inlineStr">
        <is>
          <t>168</t>
        </is>
      </c>
      <c r="AD456" t="n">
        <v>81.3</v>
      </c>
      <c r="AE456" t="inlineStr">
        <is>
          <t>606</t>
        </is>
      </c>
      <c r="AF456" t="n">
        <v>61.6</v>
      </c>
      <c r="AG456" t="inlineStr">
        <is>
          <t>253</t>
        </is>
      </c>
      <c r="AH456" t="n">
        <v>76.90000000000001</v>
      </c>
      <c r="AI456">
        <f>178</f>
        <v/>
      </c>
      <c r="AJ456" t="n">
        <v>76.09999999999999</v>
      </c>
      <c r="AK456" t="inlineStr"/>
      <c r="AL456" t="inlineStr"/>
      <c r="AM456" t="inlineStr"/>
      <c r="AN456" t="inlineStr"/>
      <c r="AO456" t="inlineStr"/>
      <c r="AP456" t="inlineStr">
        <is>
          <t>{"Research &amp; Discovery": [{"indicator_id": "76", "indicator_name": "Academic Reputation", "rank": "601+", "score": "11.2"}, {"indicator_id": "73", "indicator_name": "Citations per Faculty", "rank": "436", "score": "30.3"}], "Learning Experience": [{"indicator_id": "36", "indicator_name": "Faculty Student Ratio", "rank": "701+", "score": "9.3"}], "Employability": [{"indicator_id": "77", "indicator_name": "Employer Reputation", "rank": "601+", "score": "9.4"}, {"indicator_id": "3819456", "indicator_name": "Employment Outcomes", "rank": "638", "score": "15.8"}], "Global Engagement": [{"indicator_id": "14", "indicator_name": "International Student Ratio", "rank": "168", "score": "81.3"}, {"indicator_id": "15", "indicator_name": "International Research Network", "rank": "606", "score": "61.6"}, {"indicator_id": "18", "indicator_name": "International Faculty Ratio", "rank": "253", "score": "76.9"}], "Sustainability": [{"indicator_id": "3897497", "indicator_name": "Sustainability Score", "rank": "=178", "score": "76.1"}]}</t>
        </is>
      </c>
      <c r="AQ4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57">
      <c r="A457" t="n">
        <v>456</v>
      </c>
      <c r="B457" t="n">
        <v>26.3</v>
      </c>
      <c r="C457" t="inlineStr">
        <is>
          <t>Moscow Institute of Physics and Technology (MIPT / Moscow Phystech)</t>
        </is>
      </c>
      <c r="D457" t="inlineStr">
        <is>
          <t>Dolgoprudny, Russia</t>
        </is>
      </c>
      <c r="E457" t="inlineStr">
        <is>
          <t>Russia</t>
        </is>
      </c>
      <c r="F457" t="inlineStr">
        <is>
          <t>Dolgoprudny</t>
        </is>
      </c>
      <c r="G457" t="inlineStr">
        <is>
          <t>Europe</t>
        </is>
      </c>
      <c r="H457" t="inlineStr">
        <is>
          <t>https://www.topuniversities.com/sites/default/files/moscow-institute-of-physics-and-technology-mipt-moscow-phystech_15270_medium.jpg</t>
        </is>
      </c>
      <c r="I457" t="inlineStr">
        <is>
          <t>/universities/moscow-institute-physics-technology-mipt-moscow-phystech</t>
        </is>
      </c>
      <c r="J457" t="inlineStr">
        <is>
          <t>3996174</t>
        </is>
      </c>
      <c r="K457" t="inlineStr">
        <is>
          <t>294466</t>
        </is>
      </c>
      <c r="L457" t="inlineStr">
        <is>
          <t>15270</t>
        </is>
      </c>
      <c r="M457" t="n">
        <v>0</v>
      </c>
      <c r="N457">
        <f>456</f>
        <v/>
      </c>
      <c r="O457" t="inlineStr"/>
      <c r="P457" t="b">
        <v>0</v>
      </c>
      <c r="Q457" t="b">
        <v>1</v>
      </c>
      <c r="R457" t="n">
        <v>0</v>
      </c>
      <c r="S457" t="inlineStr">
        <is>
          <t>541</t>
        </is>
      </c>
      <c r="T457" t="n">
        <v>16.6</v>
      </c>
      <c r="U457" t="inlineStr">
        <is>
          <t>692</t>
        </is>
      </c>
      <c r="V457" t="n">
        <v>12</v>
      </c>
      <c r="W457" t="inlineStr">
        <is>
          <t>64</t>
        </is>
      </c>
      <c r="X457" t="n">
        <v>94.59999999999999</v>
      </c>
      <c r="Y457" t="inlineStr">
        <is>
          <t>404</t>
        </is>
      </c>
      <c r="Z457" t="n">
        <v>23.6</v>
      </c>
      <c r="AA457" t="inlineStr">
        <is>
          <t>605</t>
        </is>
      </c>
      <c r="AB457" t="n">
        <v>17.6</v>
      </c>
      <c r="AC457" t="inlineStr">
        <is>
          <t>324</t>
        </is>
      </c>
      <c r="AD457" t="n">
        <v>45.5</v>
      </c>
      <c r="AE457" t="inlineStr">
        <is>
          <t>701+</t>
        </is>
      </c>
      <c r="AF457" t="n">
        <v>41.7</v>
      </c>
      <c r="AG457" t="inlineStr">
        <is>
          <t>489</t>
        </is>
      </c>
      <c r="AH457" t="n">
        <v>31.1</v>
      </c>
      <c r="AI457" t="inlineStr">
        <is>
          <t>701+</t>
        </is>
      </c>
      <c r="AJ457" t="n">
        <v>1</v>
      </c>
      <c r="AK457" t="inlineStr"/>
      <c r="AL457" t="inlineStr"/>
      <c r="AM457" t="inlineStr"/>
      <c r="AN457" t="inlineStr"/>
      <c r="AO457" t="inlineStr"/>
      <c r="AP457" t="inlineStr">
        <is>
          <t>{"Research &amp; Discovery": [{"indicator_id": "76", "indicator_name": "Academic Reputation", "rank": "541", "score": "16.6"}, {"indicator_id": "73", "indicator_name": "Citations per Faculty", "rank": "692", "score": "12"}], "Learning Experience": [{"indicator_id": "36", "indicator_name": "Faculty Student Ratio", "rank": "64", "score": "94.6"}], "Employability": [{"indicator_id": "77", "indicator_name": "Employer Reputation", "rank": "404", "score": "23.6"}, {"indicator_id": "3819456", "indicator_name": "Employment Outcomes", "rank": "605", "score": "17.6"}], "Global Engagement": [{"indicator_id": "14", "indicator_name": "International Student Ratio", "rank": "324", "score": "45.5"}, {"indicator_id": "15", "indicator_name": "International Research Network", "rank": "701+", "score": "41.7"}, {"indicator_id": "18", "indicator_name": "International Faculty Ratio", "rank": "489", "score": "31.1"}], "Sustainability": [{"indicator_id": "3897497", "indicator_name": "Sustainability Score", "rank": "701+", "score": "1"}]}</t>
        </is>
      </c>
      <c r="AQ4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58">
      <c r="A458" t="n">
        <v>457</v>
      </c>
      <c r="B458" t="n">
        <v>26.3</v>
      </c>
      <c r="C458" t="inlineStr">
        <is>
          <t>Umea University</t>
        </is>
      </c>
      <c r="D458" t="inlineStr">
        <is>
          <t>Umeå, Sweden</t>
        </is>
      </c>
      <c r="E458" t="inlineStr">
        <is>
          <t>Sweden</t>
        </is>
      </c>
      <c r="F458" t="inlineStr">
        <is>
          <t>Umeå</t>
        </is>
      </c>
      <c r="G458" t="inlineStr">
        <is>
          <t>Europe</t>
        </is>
      </c>
      <c r="H458" t="inlineStr">
        <is>
          <t>https://www.topuniversities.com/sites/default/files/logo_Umu-90x90.jpg</t>
        </is>
      </c>
      <c r="I458" t="inlineStr">
        <is>
          <t>/universities/umea-university</t>
        </is>
      </c>
      <c r="J458" t="inlineStr">
        <is>
          <t>3996080</t>
        </is>
      </c>
      <c r="K458" t="inlineStr">
        <is>
          <t>297222</t>
        </is>
      </c>
      <c r="L458" t="inlineStr">
        <is>
          <t>639</t>
        </is>
      </c>
      <c r="M458" t="n">
        <v>0</v>
      </c>
      <c r="N458">
        <f>456</f>
        <v/>
      </c>
      <c r="O458" t="inlineStr"/>
      <c r="P458" t="b">
        <v>0</v>
      </c>
      <c r="Q458" t="b">
        <v>0</v>
      </c>
      <c r="R458" t="n">
        <v>0</v>
      </c>
      <c r="S458" t="inlineStr">
        <is>
          <t>447</t>
        </is>
      </c>
      <c r="T458" t="n">
        <v>19.9</v>
      </c>
      <c r="U458" t="inlineStr">
        <is>
          <t>631</t>
        </is>
      </c>
      <c r="V458" t="n">
        <v>15.2</v>
      </c>
      <c r="W458" t="inlineStr">
        <is>
          <t>182</t>
        </is>
      </c>
      <c r="X458" t="n">
        <v>71.8</v>
      </c>
      <c r="Y458" t="inlineStr">
        <is>
          <t>601+</t>
        </is>
      </c>
      <c r="Z458" t="n">
        <v>11.6</v>
      </c>
      <c r="AA458" t="inlineStr">
        <is>
          <t>701+</t>
        </is>
      </c>
      <c r="AB458" t="n">
        <v>9</v>
      </c>
      <c r="AC458" t="inlineStr">
        <is>
          <t>518</t>
        </is>
      </c>
      <c r="AD458" t="n">
        <v>21.8</v>
      </c>
      <c r="AE458" t="inlineStr">
        <is>
          <t>360</t>
        </is>
      </c>
      <c r="AF458" t="n">
        <v>78</v>
      </c>
      <c r="AG458" t="inlineStr">
        <is>
          <t>362</t>
        </is>
      </c>
      <c r="AH458" t="n">
        <v>51.1</v>
      </c>
      <c r="AI458">
        <f>478</f>
        <v/>
      </c>
      <c r="AJ458" t="n">
        <v>26.3</v>
      </c>
      <c r="AK458" t="inlineStr"/>
      <c r="AL458" t="inlineStr"/>
      <c r="AM458" t="inlineStr"/>
      <c r="AN458" t="inlineStr"/>
      <c r="AO458" t="inlineStr"/>
      <c r="AP458" t="inlineStr">
        <is>
          <t>{"Research &amp; Discovery": [{"indicator_id": "76", "indicator_name": "Academic Reputation", "rank": "447", "score": "19.9"}, {"indicator_id": "73", "indicator_name": "Citations per Faculty", "rank": "631", "score": "15.2"}], "Learning Experience": [{"indicator_id": "36", "indicator_name": "Faculty Student Ratio", "rank": "182", "score": "71.8"}], "Employability": [{"indicator_id": "77", "indicator_name": "Employer Reputation", "rank": "601+", "score": "11.6"}, {"indicator_id": "3819456", "indicator_name": "Employment Outcomes", "rank": "701+", "score": "9"}], "Global Engagement": [{"indicator_id": "14", "indicator_name": "International Student Ratio", "rank": "518", "score": "21.8"}, {"indicator_id": "15", "indicator_name": "International Research Network", "rank": "360", "score": "78"}, {"indicator_id": "18", "indicator_name": "International Faculty Ratio", "rank": "362", "score": "51.1"}], "Sustainability": [{"indicator_id": "3897497", "indicator_name": "Sustainability Score", "rank": "=478", "score": "26.3"}]}</t>
        </is>
      </c>
      <c r="AQ4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59">
      <c r="A459" t="n">
        <v>458</v>
      </c>
      <c r="B459" t="n">
        <v>26.3</v>
      </c>
      <c r="C459" t="inlineStr">
        <is>
          <t>University of Guelph</t>
        </is>
      </c>
      <c r="D459" t="inlineStr">
        <is>
          <t>Guelph, Canada</t>
        </is>
      </c>
      <c r="E459" t="inlineStr">
        <is>
          <t>Canada</t>
        </is>
      </c>
      <c r="F459" t="inlineStr">
        <is>
          <t>Guelph</t>
        </is>
      </c>
      <c r="G459" t="inlineStr">
        <is>
          <t>North America</t>
        </is>
      </c>
      <c r="H459" t="inlineStr">
        <is>
          <t>https://www.topuniversities.com/sites/default/files/university-of-guelph_1756_medium.jpg</t>
        </is>
      </c>
      <c r="I459" t="inlineStr">
        <is>
          <t>/universities/university-guelph</t>
        </is>
      </c>
      <c r="J459" t="inlineStr">
        <is>
          <t>3996945</t>
        </is>
      </c>
      <c r="K459" t="inlineStr">
        <is>
          <t>296894</t>
        </is>
      </c>
      <c r="L459" t="inlineStr">
        <is>
          <t>1756</t>
        </is>
      </c>
      <c r="M459" t="n">
        <v>0</v>
      </c>
      <c r="N459">
        <f>456</f>
        <v/>
      </c>
      <c r="O459" t="inlineStr"/>
      <c r="P459" t="b">
        <v>0</v>
      </c>
      <c r="Q459" t="b">
        <v>0</v>
      </c>
      <c r="R459" t="n">
        <v>0</v>
      </c>
      <c r="S459" t="inlineStr">
        <is>
          <t>601+</t>
        </is>
      </c>
      <c r="T459" t="n">
        <v>12.8</v>
      </c>
      <c r="U459" t="inlineStr">
        <is>
          <t>261</t>
        </is>
      </c>
      <c r="V459" t="n">
        <v>50.1</v>
      </c>
      <c r="W459" t="inlineStr">
        <is>
          <t>701+</t>
        </is>
      </c>
      <c r="X459" t="n">
        <v>5</v>
      </c>
      <c r="Y459" t="inlineStr">
        <is>
          <t>601+</t>
        </is>
      </c>
      <c r="Z459" t="n">
        <v>12.8</v>
      </c>
      <c r="AA459" t="inlineStr">
        <is>
          <t>701+</t>
        </is>
      </c>
      <c r="AB459" t="n">
        <v>11.2</v>
      </c>
      <c r="AC459" t="inlineStr">
        <is>
          <t>636</t>
        </is>
      </c>
      <c r="AD459" t="n">
        <v>14.3</v>
      </c>
      <c r="AE459" t="inlineStr">
        <is>
          <t>552</t>
        </is>
      </c>
      <c r="AF459" t="n">
        <v>65.2</v>
      </c>
      <c r="AG459" t="inlineStr">
        <is>
          <t>385</t>
        </is>
      </c>
      <c r="AH459" t="n">
        <v>46.4</v>
      </c>
      <c r="AI459">
        <f>139</f>
        <v/>
      </c>
      <c r="AJ459" t="n">
        <v>82.90000000000001</v>
      </c>
      <c r="AK459" t="inlineStr"/>
      <c r="AL459" t="inlineStr"/>
      <c r="AM459" t="inlineStr"/>
      <c r="AN459" t="inlineStr"/>
      <c r="AO459" t="inlineStr"/>
      <c r="AP459" t="inlineStr">
        <is>
          <t>{"Research &amp; Discovery": [{"indicator_id": "76", "indicator_name": "Academic Reputation", "rank": "601+", "score": "12.8"}, {"indicator_id": "73", "indicator_name": "Citations per Faculty", "rank": "261", "score": "50.1"}], "Learning Experience": [{"indicator_id": "36", "indicator_name": "Faculty Student Ratio", "rank": "701+", "score": "5"}], "Employability": [{"indicator_id": "77", "indicator_name": "Employer Reputation", "rank": "601+", "score": "12.8"}, {"indicator_id": "3819456", "indicator_name": "Employment Outcomes", "rank": "701+", "score": "11.2"}], "Global Engagement": [{"indicator_id": "14", "indicator_name": "International Student Ratio", "rank": "636", "score": "14.3"}, {"indicator_id": "15", "indicator_name": "International Research Network", "rank": "552", "score": "65.2"}, {"indicator_id": "18", "indicator_name": "International Faculty Ratio", "rank": "385", "score": "46.4"}], "Sustainability": [{"indicator_id": "3897497", "indicator_name": "Sustainability Score", "rank": "=139", "score": "82.9"}]}</t>
        </is>
      </c>
      <c r="AQ4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60">
      <c r="A460" t="n">
        <v>459</v>
      </c>
      <c r="B460" t="n">
        <v>26.3</v>
      </c>
      <c r="C460" t="inlineStr">
        <is>
          <t>Université de Strasbourg</t>
        </is>
      </c>
      <c r="D460" t="inlineStr">
        <is>
          <t>Strasbourg, France</t>
        </is>
      </c>
      <c r="E460" t="inlineStr">
        <is>
          <t>France</t>
        </is>
      </c>
      <c r="F460" t="inlineStr">
        <is>
          <t>Strasbourg</t>
        </is>
      </c>
      <c r="G460" t="inlineStr">
        <is>
          <t>Europe</t>
        </is>
      </c>
      <c r="H460" t="inlineStr">
        <is>
          <t>https://www.topuniversities.com/sites/default/files/universit-de-strasbourg_578_medium.jpg</t>
        </is>
      </c>
      <c r="I460" t="inlineStr">
        <is>
          <t>/universities/universite-de-strasbourg</t>
        </is>
      </c>
      <c r="J460" t="inlineStr">
        <is>
          <t>3995852</t>
        </is>
      </c>
      <c r="K460" t="inlineStr">
        <is>
          <t>297277</t>
        </is>
      </c>
      <c r="L460" t="inlineStr">
        <is>
          <t>578</t>
        </is>
      </c>
      <c r="M460" t="n">
        <v>0</v>
      </c>
      <c r="N460">
        <f>456</f>
        <v/>
      </c>
      <c r="O460" t="inlineStr"/>
      <c r="P460" t="b">
        <v>0</v>
      </c>
      <c r="Q460" t="b">
        <v>0</v>
      </c>
      <c r="R460" t="n">
        <v>0</v>
      </c>
      <c r="S460" t="inlineStr">
        <is>
          <t>219</t>
        </is>
      </c>
      <c r="T460" t="n">
        <v>39.1</v>
      </c>
      <c r="U460" t="inlineStr">
        <is>
          <t>549</t>
        </is>
      </c>
      <c r="V460" t="n">
        <v>20.7</v>
      </c>
      <c r="W460" t="inlineStr">
        <is>
          <t>701+</t>
        </is>
      </c>
      <c r="X460" t="n">
        <v>5.1</v>
      </c>
      <c r="Y460" t="inlineStr">
        <is>
          <t>601+</t>
        </is>
      </c>
      <c r="Z460" t="n">
        <v>10.3</v>
      </c>
      <c r="AA460" t="inlineStr">
        <is>
          <t>558</t>
        </is>
      </c>
      <c r="AB460" t="n">
        <v>20.4</v>
      </c>
      <c r="AC460" t="inlineStr">
        <is>
          <t>384</t>
        </is>
      </c>
      <c r="AD460" t="n">
        <v>35.9</v>
      </c>
      <c r="AE460" t="inlineStr">
        <is>
          <t>161</t>
        </is>
      </c>
      <c r="AF460" t="n">
        <v>90.7</v>
      </c>
      <c r="AG460" t="inlineStr">
        <is>
          <t>469</t>
        </is>
      </c>
      <c r="AH460" t="n">
        <v>34.2</v>
      </c>
      <c r="AI460" t="inlineStr">
        <is>
          <t>701+</t>
        </is>
      </c>
      <c r="AJ460" t="n">
        <v>5.4</v>
      </c>
      <c r="AK460" t="inlineStr"/>
      <c r="AL460" t="inlineStr"/>
      <c r="AM460" t="inlineStr"/>
      <c r="AN460" t="inlineStr"/>
      <c r="AO460" t="inlineStr"/>
      <c r="AP460" t="inlineStr">
        <is>
          <t>{"Research &amp; Discovery": [{"indicator_id": "76", "indicator_name": "Academic Reputation", "rank": "219", "score": "39.1"}, {"indicator_id": "73", "indicator_name": "Citations per Faculty", "rank": "549", "score": "20.7"}], "Learning Experience": [{"indicator_id": "36", "indicator_name": "Faculty Student Ratio", "rank": "701+", "score": "5.1"}], "Employability": [{"indicator_id": "77", "indicator_name": "Employer Reputation", "rank": "601+", "score": "10.3"}, {"indicator_id": "3819456", "indicator_name": "Employment Outcomes", "rank": "558", "score": "20.4"}], "Global Engagement": [{"indicator_id": "14", "indicator_name": "International Student Ratio", "rank": "384", "score": "35.9"}, {"indicator_id": "15", "indicator_name": "International Research Network", "rank": "161", "score": "90.7"}, {"indicator_id": "18", "indicator_name": "International Faculty Ratio", "rank": "469", "score": "34.2"}], "Sustainability": [{"indicator_id": "3897497", "indicator_name": "Sustainability Score", "rank": "701+", "score": "5.4"}]}</t>
        </is>
      </c>
      <c r="AQ4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61">
      <c r="A461" t="n">
        <v>460</v>
      </c>
      <c r="B461" t="n">
        <v>26.2</v>
      </c>
      <c r="C461" t="inlineStr">
        <is>
          <t>Stony Brook University, State University of New York</t>
        </is>
      </c>
      <c r="D461" t="inlineStr">
        <is>
          <t>Stony Brook, United States</t>
        </is>
      </c>
      <c r="E461" t="inlineStr">
        <is>
          <t>United States</t>
        </is>
      </c>
      <c r="F461" t="inlineStr">
        <is>
          <t>Stony Brook</t>
        </is>
      </c>
      <c r="G461" t="inlineStr">
        <is>
          <t>North America</t>
        </is>
      </c>
      <c r="H461" t="inlineStr">
        <is>
          <t>https://www.topuniversities.com/sites/default/files/stony-brook-university-state-university-of-new-york_592560cf2aeae70239af4ccb_medium.jpg</t>
        </is>
      </c>
      <c r="I461" t="inlineStr">
        <is>
          <t>/universities/stony-brook-university-state-university-new-york</t>
        </is>
      </c>
      <c r="J461" t="inlineStr">
        <is>
          <t>3996137</t>
        </is>
      </c>
      <c r="K461" t="inlineStr">
        <is>
          <t>297276</t>
        </is>
      </c>
      <c r="L461" t="inlineStr">
        <is>
          <t>583</t>
        </is>
      </c>
      <c r="M461" t="n">
        <v>0</v>
      </c>
      <c r="N461" t="inlineStr">
        <is>
          <t>460</t>
        </is>
      </c>
      <c r="O461" t="inlineStr"/>
      <c r="P461" t="b">
        <v>0</v>
      </c>
      <c r="Q461" t="b">
        <v>0</v>
      </c>
      <c r="R461" t="n">
        <v>0</v>
      </c>
      <c r="S461" t="inlineStr">
        <is>
          <t>504</t>
        </is>
      </c>
      <c r="T461" t="n">
        <v>18</v>
      </c>
      <c r="U461" t="inlineStr">
        <is>
          <t>515</t>
        </is>
      </c>
      <c r="V461" t="n">
        <v>23.6</v>
      </c>
      <c r="W461" t="inlineStr">
        <is>
          <t>489</t>
        </is>
      </c>
      <c r="X461" t="n">
        <v>32.2</v>
      </c>
      <c r="Y461" t="inlineStr">
        <is>
          <t>601+</t>
        </is>
      </c>
      <c r="Z461" t="n">
        <v>7.3</v>
      </c>
      <c r="AA461" t="inlineStr">
        <is>
          <t>541</t>
        </is>
      </c>
      <c r="AB461" t="n">
        <v>21.2</v>
      </c>
      <c r="AC461" t="inlineStr">
        <is>
          <t>332</t>
        </is>
      </c>
      <c r="AD461" t="n">
        <v>43.5</v>
      </c>
      <c r="AE461" t="inlineStr">
        <is>
          <t>390</t>
        </is>
      </c>
      <c r="AF461" t="n">
        <v>76</v>
      </c>
      <c r="AG461" t="inlineStr">
        <is>
          <t>462</t>
        </is>
      </c>
      <c r="AH461" t="n">
        <v>34.7</v>
      </c>
      <c r="AI461">
        <f>161</f>
        <v/>
      </c>
      <c r="AJ461" t="n">
        <v>79.09999999999999</v>
      </c>
      <c r="AK461" t="inlineStr"/>
      <c r="AL461" t="inlineStr"/>
      <c r="AM461" t="inlineStr"/>
      <c r="AN461" t="inlineStr"/>
      <c r="AO461" t="inlineStr"/>
      <c r="AP461" t="inlineStr">
        <is>
          <t>{"Research &amp; Discovery": [{"indicator_id": "76", "indicator_name": "Academic Reputation", "rank": "504", "score": "18"}, {"indicator_id": "73", "indicator_name": "Citations per Faculty", "rank": "515", "score": "23.6"}], "Learning Experience": [{"indicator_id": "36", "indicator_name": "Faculty Student Ratio", "rank": "489", "score": "32.2"}], "Employability": [{"indicator_id": "77", "indicator_name": "Employer Reputation", "rank": "601+", "score": "7.3"}, {"indicator_id": "3819456", "indicator_name": "Employment Outcomes", "rank": "541", "score": "21.2"}], "Global Engagement": [{"indicator_id": "14", "indicator_name": "International Student Ratio", "rank": "332", "score": "43.5"}, {"indicator_id": "15", "indicator_name": "International Research Network", "rank": "390", "score": "76"}, {"indicator_id": "18", "indicator_name": "International Faculty Ratio", "rank": "462", "score": "34.7"}], "Sustainability": [{"indicator_id": "3897497", "indicator_name": "Sustainability Score", "rank": "=161", "score": "79.1"}]}</t>
        </is>
      </c>
      <c r="AQ4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62">
      <c r="A462" t="n">
        <v>461</v>
      </c>
      <c r="B462" t="n">
        <v>26.1</v>
      </c>
      <c r="C462" t="inlineStr">
        <is>
          <t>Universidad de Santiago de Chile (USACH)</t>
        </is>
      </c>
      <c r="D462" t="inlineStr">
        <is>
          <t>Santiago, Chile</t>
        </is>
      </c>
      <c r="E462" t="inlineStr">
        <is>
          <t>Chile</t>
        </is>
      </c>
      <c r="F462" t="inlineStr">
        <is>
          <t>Santiago</t>
        </is>
      </c>
      <c r="G462" t="inlineStr">
        <is>
          <t>Latin America</t>
        </is>
      </c>
      <c r="H462" t="inlineStr">
        <is>
          <t>https://www.topuniversities.com/sites/default/files/universidad-de-santiago-de-chile-usach_548_medium.jpg</t>
        </is>
      </c>
      <c r="I462" t="inlineStr">
        <is>
          <t>/universities/universidad-de-santiago-de-chile-usach</t>
        </is>
      </c>
      <c r="J462" t="inlineStr">
        <is>
          <t>3995828</t>
        </is>
      </c>
      <c r="K462" t="inlineStr">
        <is>
          <t>297429</t>
        </is>
      </c>
      <c r="L462" t="inlineStr">
        <is>
          <t>548</t>
        </is>
      </c>
      <c r="M462" t="n">
        <v>0</v>
      </c>
      <c r="N462" t="inlineStr">
        <is>
          <t>461</t>
        </is>
      </c>
      <c r="O462" t="inlineStr"/>
      <c r="P462" t="b">
        <v>0</v>
      </c>
      <c r="Q462" t="b">
        <v>0</v>
      </c>
      <c r="R462" t="n">
        <v>0</v>
      </c>
      <c r="S462" t="inlineStr">
        <is>
          <t>195</t>
        </is>
      </c>
      <c r="T462" t="n">
        <v>43.4</v>
      </c>
      <c r="U462" t="inlineStr">
        <is>
          <t>701+</t>
        </is>
      </c>
      <c r="V462" t="n">
        <v>4.2</v>
      </c>
      <c r="W462" t="inlineStr">
        <is>
          <t>701+</t>
        </is>
      </c>
      <c r="X462" t="n">
        <v>7.2</v>
      </c>
      <c r="Y462" t="inlineStr">
        <is>
          <t>152</t>
        </is>
      </c>
      <c r="Z462" t="n">
        <v>55</v>
      </c>
      <c r="AA462" t="inlineStr">
        <is>
          <t>701+</t>
        </is>
      </c>
      <c r="AB462" t="n">
        <v>12.7</v>
      </c>
      <c r="AC462" t="inlineStr">
        <is>
          <t>701+</t>
        </is>
      </c>
      <c r="AD462" t="n">
        <v>2.2</v>
      </c>
      <c r="AE462" t="inlineStr">
        <is>
          <t>701+</t>
        </is>
      </c>
      <c r="AF462" t="n">
        <v>51.1</v>
      </c>
      <c r="AG462" t="inlineStr">
        <is>
          <t>701+</t>
        </is>
      </c>
      <c r="AH462" t="n">
        <v>6.3</v>
      </c>
      <c r="AI462">
        <f>642</f>
        <v/>
      </c>
      <c r="AJ462" t="n">
        <v>11.2</v>
      </c>
      <c r="AK462" t="inlineStr"/>
      <c r="AL462" t="inlineStr"/>
      <c r="AM462" t="inlineStr"/>
      <c r="AN462" t="inlineStr"/>
      <c r="AO462" t="inlineStr"/>
      <c r="AP462" t="inlineStr">
        <is>
          <t>{"Research &amp; Discovery": [{"indicator_id": "76", "indicator_name": "Academic Reputation", "rank": "195", "score": "43.4"}, {"indicator_id": "73", "indicator_name": "Citations per Faculty", "rank": "701+", "score": "4.2"}], "Learning Experience": [{"indicator_id": "36", "indicator_name": "Faculty Student Ratio", "rank": "701+", "score": "7.2"}], "Employability": [{"indicator_id": "77", "indicator_name": "Employer Reputation", "rank": "152", "score": "55"}, {"indicator_id": "3819456", "indicator_name": "Employment Outcomes", "rank": "701+", "score": "12.7"}], "Global Engagement": [{"indicator_id": "14", "indicator_name": "International Student Ratio", "rank": "701+", "score": "2.2"}, {"indicator_id": "15", "indicator_name": "International Research Network", "rank": "701+", "score": "51.1"}, {"indicator_id": "18", "indicator_name": "International Faculty Ratio", "rank": "701+", "score": "6.3"}], "Sustainability": [{"indicator_id": "3897497", "indicator_name": "Sustainability Score", "rank": "=642", "score": "11.2"}]}</t>
        </is>
      </c>
      <c r="AQ4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63">
      <c r="A463" t="n">
        <v>462</v>
      </c>
      <c r="B463" t="n">
        <v>26</v>
      </c>
      <c r="C463" t="inlineStr">
        <is>
          <t>Tampere University</t>
        </is>
      </c>
      <c r="D463" t="inlineStr">
        <is>
          <t>Tampere, Finland</t>
        </is>
      </c>
      <c r="E463" t="inlineStr">
        <is>
          <t>Finland</t>
        </is>
      </c>
      <c r="F463" t="inlineStr">
        <is>
          <t>Tampere</t>
        </is>
      </c>
      <c r="G463" t="inlineStr">
        <is>
          <t>Europe</t>
        </is>
      </c>
      <c r="H463" t="inlineStr">
        <is>
          <t>https://www.topuniversities.com/sites/default/files/tampere-university_5bbf14847d023f5bc849ec9a_medium.jpg</t>
        </is>
      </c>
      <c r="I463" t="inlineStr">
        <is>
          <t>/universities/tampere-university</t>
        </is>
      </c>
      <c r="J463" t="inlineStr">
        <is>
          <t>3996040</t>
        </is>
      </c>
      <c r="K463" t="inlineStr">
        <is>
          <t>913795</t>
        </is>
      </c>
      <c r="L463" t="inlineStr">
        <is>
          <t>38266</t>
        </is>
      </c>
      <c r="M463" t="n">
        <v>0</v>
      </c>
      <c r="N463">
        <f>462</f>
        <v/>
      </c>
      <c r="O463" t="inlineStr"/>
      <c r="P463" t="b">
        <v>0</v>
      </c>
      <c r="Q463" t="b">
        <v>0</v>
      </c>
      <c r="R463" t="n">
        <v>0</v>
      </c>
      <c r="S463" t="inlineStr">
        <is>
          <t>407</t>
        </is>
      </c>
      <c r="T463" t="n">
        <v>21.7</v>
      </c>
      <c r="U463" t="inlineStr">
        <is>
          <t>400</t>
        </is>
      </c>
      <c r="V463" t="n">
        <v>33.1</v>
      </c>
      <c r="W463" t="inlineStr">
        <is>
          <t>662</t>
        </is>
      </c>
      <c r="X463" t="n">
        <v>20.4</v>
      </c>
      <c r="Y463" t="inlineStr">
        <is>
          <t>548</t>
        </is>
      </c>
      <c r="Z463" t="n">
        <v>15.4</v>
      </c>
      <c r="AA463" t="inlineStr">
        <is>
          <t>409</t>
        </is>
      </c>
      <c r="AB463" t="n">
        <v>30.8</v>
      </c>
      <c r="AC463" t="inlineStr">
        <is>
          <t>701+</t>
        </is>
      </c>
      <c r="AD463" t="n">
        <v>5.9</v>
      </c>
      <c r="AE463" t="inlineStr">
        <is>
          <t>251</t>
        </is>
      </c>
      <c r="AF463" t="n">
        <v>84.8</v>
      </c>
      <c r="AG463" t="inlineStr">
        <is>
          <t>398</t>
        </is>
      </c>
      <c r="AH463" t="n">
        <v>44.5</v>
      </c>
      <c r="AI463" t="inlineStr">
        <is>
          <t>508</t>
        </is>
      </c>
      <c r="AJ463" t="n">
        <v>23</v>
      </c>
      <c r="AK463" t="inlineStr"/>
      <c r="AL463" t="inlineStr"/>
      <c r="AM463" t="inlineStr"/>
      <c r="AN463" t="inlineStr"/>
      <c r="AO463" t="inlineStr"/>
      <c r="AP463" t="inlineStr">
        <is>
          <t>{"Research &amp; Discovery": [{"indicator_id": "76", "indicator_name": "Academic Reputation", "rank": "407", "score": "21.7"}, {"indicator_id": "73", "indicator_name": "Citations per Faculty", "rank": "400", "score": "33.1"}], "Learning Experience": [{"indicator_id": "36", "indicator_name": "Faculty Student Ratio", "rank": "662", "score": "20.4"}], "Employability": [{"indicator_id": "77", "indicator_name": "Employer Reputation", "rank": "548", "score": "15.4"}, {"indicator_id": "3819456", "indicator_name": "Employment Outcomes", "rank": "409", "score": "30.8"}], "Global Engagement": [{"indicator_id": "14", "indicator_name": "International Student Ratio", "rank": "701+", "score": "5.9"}, {"indicator_id": "15", "indicator_name": "International Research Network", "rank": "251", "score": "84.8"}, {"indicator_id": "18", "indicator_name": "International Faculty Ratio", "rank": "398", "score": "44.5"}], "Sustainability": [{"indicator_id": "3897497", "indicator_name": "Sustainability Score", "rank": "508", "score": "23"}]}</t>
        </is>
      </c>
      <c r="AQ4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64">
      <c r="A464" t="n">
        <v>463</v>
      </c>
      <c r="B464" t="n">
        <v>26</v>
      </c>
      <c r="C464" t="inlineStr">
        <is>
          <t>Universidad de Sevilla</t>
        </is>
      </c>
      <c r="D464" t="inlineStr">
        <is>
          <t>Seville, Spain</t>
        </is>
      </c>
      <c r="E464" t="inlineStr">
        <is>
          <t>Spain</t>
        </is>
      </c>
      <c r="F464" t="inlineStr">
        <is>
          <t>Seville</t>
        </is>
      </c>
      <c r="G464" t="inlineStr">
        <is>
          <t>Europe</t>
        </is>
      </c>
      <c r="H464" t="inlineStr">
        <is>
          <t>https://www.topuniversities.com/sites/default/files/universidad-de-sevilla_554_medium.jpg</t>
        </is>
      </c>
      <c r="I464" t="inlineStr">
        <is>
          <t>/universities/universidad-de-sevilla</t>
        </is>
      </c>
      <c r="J464" t="inlineStr">
        <is>
          <t>3995854</t>
        </is>
      </c>
      <c r="K464" t="inlineStr">
        <is>
          <t>297392</t>
        </is>
      </c>
      <c r="L464" t="inlineStr">
        <is>
          <t>554</t>
        </is>
      </c>
      <c r="M464" t="n">
        <v>0</v>
      </c>
      <c r="N464">
        <f>462</f>
        <v/>
      </c>
      <c r="O464" t="inlineStr"/>
      <c r="P464" t="b">
        <v>0</v>
      </c>
      <c r="Q464" t="b">
        <v>0</v>
      </c>
      <c r="R464" t="n">
        <v>0</v>
      </c>
      <c r="S464" t="inlineStr">
        <is>
          <t>221</t>
        </is>
      </c>
      <c r="T464" t="n">
        <v>39.1</v>
      </c>
      <c r="U464" t="inlineStr">
        <is>
          <t>701+</t>
        </is>
      </c>
      <c r="V464" t="n">
        <v>8.199999999999999</v>
      </c>
      <c r="W464" t="inlineStr">
        <is>
          <t>701+</t>
        </is>
      </c>
      <c r="X464" t="n">
        <v>18.4</v>
      </c>
      <c r="Y464" t="inlineStr">
        <is>
          <t>601+</t>
        </is>
      </c>
      <c r="Z464" t="n">
        <v>12.6</v>
      </c>
      <c r="AA464" t="inlineStr">
        <is>
          <t>634</t>
        </is>
      </c>
      <c r="AB464" t="n">
        <v>16</v>
      </c>
      <c r="AC464" t="inlineStr">
        <is>
          <t>567</t>
        </is>
      </c>
      <c r="AD464" t="n">
        <v>18.9</v>
      </c>
      <c r="AE464" t="inlineStr">
        <is>
          <t>152</t>
        </is>
      </c>
      <c r="AF464" t="n">
        <v>91.40000000000001</v>
      </c>
      <c r="AG464" t="inlineStr">
        <is>
          <t>701+</t>
        </is>
      </c>
      <c r="AH464" t="n">
        <v>3.5</v>
      </c>
      <c r="AI464" t="inlineStr">
        <is>
          <t>231</t>
        </is>
      </c>
      <c r="AJ464" t="n">
        <v>67.40000000000001</v>
      </c>
      <c r="AK464" t="inlineStr"/>
      <c r="AL464" t="inlineStr"/>
      <c r="AM464" t="inlineStr"/>
      <c r="AN464" t="inlineStr"/>
      <c r="AO464" t="inlineStr"/>
      <c r="AP464" t="inlineStr">
        <is>
          <t>{"Research &amp; Discovery": [{"indicator_id": "76", "indicator_name": "Academic Reputation", "rank": "221", "score": "39.1"}, {"indicator_id": "73", "indicator_name": "Citations per Faculty", "rank": "701+", "score": "8.2"}], "Learning Experience": [{"indicator_id": "36", "indicator_name": "Faculty Student Ratio", "rank": "701+", "score": "18.4"}], "Employability": [{"indicator_id": "77", "indicator_name": "Employer Reputation", "rank": "601+", "score": "12.6"}, {"indicator_id": "3819456", "indicator_name": "Employment Outcomes", "rank": "634", "score": "16"}], "Global Engagement": [{"indicator_id": "14", "indicator_name": "International Student Ratio", "rank": "567", "score": "18.9"}, {"indicator_id": "15", "indicator_name": "International Research Network", "rank": "152", "score": "91.4"}, {"indicator_id": "18", "indicator_name": "International Faculty Ratio", "rank": "701+", "score": "3.5"}], "Sustainability": [{"indicator_id": "3897497", "indicator_name": "Sustainability Score", "rank": "231", "score": "67.4"}]}</t>
        </is>
      </c>
      <c r="AQ4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65">
      <c r="A465" t="n">
        <v>464</v>
      </c>
      <c r="B465" t="n">
        <v>25.9</v>
      </c>
      <c r="C465" t="inlineStr">
        <is>
          <t>Macau University of Science and Technology</t>
        </is>
      </c>
      <c r="D465" t="inlineStr">
        <is>
          <t>None, Macau SAR</t>
        </is>
      </c>
      <c r="E465" t="inlineStr">
        <is>
          <t>Macau SAR</t>
        </is>
      </c>
      <c r="F465" t="inlineStr"/>
      <c r="G465" t="inlineStr">
        <is>
          <t>Asia</t>
        </is>
      </c>
      <c r="H465" t="inlineStr">
        <is>
          <t>https://www.topuniversities.com/sites/default/files/macau-university-of-science-and-technology_592560cf2aeae70239af5a46_medium.jpg</t>
        </is>
      </c>
      <c r="I465" t="inlineStr">
        <is>
          <t>/universities/macau-university-science-technology</t>
        </is>
      </c>
      <c r="J465" t="inlineStr">
        <is>
          <t>3996506</t>
        </is>
      </c>
      <c r="K465" t="inlineStr">
        <is>
          <t>295514</t>
        </is>
      </c>
      <c r="L465" t="inlineStr">
        <is>
          <t>25312</t>
        </is>
      </c>
      <c r="M465" t="n">
        <v>1</v>
      </c>
      <c r="N465" t="inlineStr">
        <is>
          <t>464</t>
        </is>
      </c>
      <c r="O465" t="inlineStr">
        <is>
          <t>6</t>
        </is>
      </c>
      <c r="P465" t="b">
        <v>0</v>
      </c>
      <c r="Q465" t="b">
        <v>0</v>
      </c>
      <c r="R465" t="n">
        <v>0</v>
      </c>
      <c r="S465" t="inlineStr">
        <is>
          <t>601+</t>
        </is>
      </c>
      <c r="T465" t="n">
        <v>4.4</v>
      </c>
      <c r="U465" t="inlineStr">
        <is>
          <t>222</t>
        </is>
      </c>
      <c r="V465" t="n">
        <v>56.4</v>
      </c>
      <c r="W465" t="inlineStr">
        <is>
          <t>701+</t>
        </is>
      </c>
      <c r="X465" t="n">
        <v>3.9</v>
      </c>
      <c r="Y465" t="inlineStr">
        <is>
          <t>601+</t>
        </is>
      </c>
      <c r="Z465" t="n">
        <v>3.4</v>
      </c>
      <c r="AA465" t="inlineStr">
        <is>
          <t>423</t>
        </is>
      </c>
      <c r="AB465" t="n">
        <v>29.5</v>
      </c>
      <c r="AC465" t="inlineStr">
        <is>
          <t>1</t>
        </is>
      </c>
      <c r="AD465" t="n">
        <v>100</v>
      </c>
      <c r="AE465" t="inlineStr">
        <is>
          <t>701+</t>
        </is>
      </c>
      <c r="AF465" t="n">
        <v>26.2</v>
      </c>
      <c r="AG465" t="inlineStr">
        <is>
          <t>23</t>
        </is>
      </c>
      <c r="AH465" t="n">
        <v>100</v>
      </c>
      <c r="AI465">
        <f>636</f>
        <v/>
      </c>
      <c r="AJ465" t="n">
        <v>11.3</v>
      </c>
      <c r="AK465" t="inlineStr"/>
      <c r="AL465" t="inlineStr"/>
      <c r="AM465" t="inlineStr"/>
      <c r="AN465" t="inlineStr"/>
      <c r="AO465" t="inlineStr"/>
      <c r="AP465" t="inlineStr">
        <is>
          <t>{"Research &amp; Discovery": [{"indicator_id": "76", "indicator_name": "Academic Reputation", "rank": "601+", "score": "4.4"}, {"indicator_id": "73", "indicator_name": "Citations per Faculty", "rank": "222", "score": "56.4"}], "Learning Experience": [{"indicator_id": "36", "indicator_name": "Faculty Student Ratio", "rank": "701+", "score": "3.9"}], "Employability": [{"indicator_id": "77", "indicator_name": "Employer Reputation", "rank": "601+", "score": "3.4"}, {"indicator_id": "3819456", "indicator_name": "Employment Outcomes", "rank": "423", "score": "29.5"}], "Global Engagement": [{"indicator_id": "14", "indicator_name": "International Student Ratio", "rank": "1", "score": "100"}, {"indicator_id": "15", "indicator_name": "International Research Network", "rank": "701+", "score": "26.2"}, {"indicator_id": "18", "indicator_name": "International Faculty Ratio", "rank": "23", "score": "100"}], "Sustainability": [{"indicator_id": "3897497", "indicator_name": "Sustainability Score", "rank": "=636", "score": "11.3"}]}</t>
        </is>
      </c>
      <c r="AQ4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66">
      <c r="A466" t="n">
        <v>465</v>
      </c>
      <c r="B466" t="n">
        <v>25.8</v>
      </c>
      <c r="C466" t="inlineStr">
        <is>
          <t>Kobe University</t>
        </is>
      </c>
      <c r="D466" t="inlineStr">
        <is>
          <t>Kobe City, Japan</t>
        </is>
      </c>
      <c r="E466" t="inlineStr">
        <is>
          <t>Japan</t>
        </is>
      </c>
      <c r="F466" t="inlineStr">
        <is>
          <t>Kobe City</t>
        </is>
      </c>
      <c r="G466" t="inlineStr">
        <is>
          <t>Asia</t>
        </is>
      </c>
      <c r="H466" t="inlineStr">
        <is>
          <t>https://www.topuniversities.com/sites/default/files/kobe-university_320_medium.jpg</t>
        </is>
      </c>
      <c r="I466" t="inlineStr">
        <is>
          <t>/universities/kobe-university</t>
        </is>
      </c>
      <c r="J466" t="inlineStr">
        <is>
          <t>3995942</t>
        </is>
      </c>
      <c r="K466" t="inlineStr">
        <is>
          <t>294136</t>
        </is>
      </c>
      <c r="L466" t="inlineStr">
        <is>
          <t>320</t>
        </is>
      </c>
      <c r="M466" t="n">
        <v>0</v>
      </c>
      <c r="N466" t="inlineStr">
        <is>
          <t>465</t>
        </is>
      </c>
      <c r="O466" t="inlineStr"/>
      <c r="P466" t="b">
        <v>0</v>
      </c>
      <c r="Q466" t="b">
        <v>0</v>
      </c>
      <c r="R466" t="n">
        <v>0</v>
      </c>
      <c r="S466" t="inlineStr">
        <is>
          <t>309</t>
        </is>
      </c>
      <c r="T466" t="n">
        <v>28.4</v>
      </c>
      <c r="U466" t="inlineStr">
        <is>
          <t>701+</t>
        </is>
      </c>
      <c r="V466" t="n">
        <v>11.4</v>
      </c>
      <c r="W466" t="inlineStr">
        <is>
          <t>356</t>
        </is>
      </c>
      <c r="X466" t="n">
        <v>43.9</v>
      </c>
      <c r="Y466" t="inlineStr">
        <is>
          <t>281</t>
        </is>
      </c>
      <c r="Z466" t="n">
        <v>33.2</v>
      </c>
      <c r="AA466" t="inlineStr">
        <is>
          <t>662</t>
        </is>
      </c>
      <c r="AB466" t="n">
        <v>15</v>
      </c>
      <c r="AC466" t="inlineStr">
        <is>
          <t>701+</t>
        </is>
      </c>
      <c r="AD466" t="n">
        <v>5.6</v>
      </c>
      <c r="AE466" t="inlineStr">
        <is>
          <t>698</t>
        </is>
      </c>
      <c r="AF466" t="n">
        <v>55</v>
      </c>
      <c r="AG466" t="inlineStr">
        <is>
          <t>701+</t>
        </is>
      </c>
      <c r="AH466" t="n">
        <v>7</v>
      </c>
      <c r="AI466">
        <f>319</f>
        <v/>
      </c>
      <c r="AJ466" t="n">
        <v>49.8</v>
      </c>
      <c r="AK466" t="inlineStr"/>
      <c r="AL466" t="inlineStr"/>
      <c r="AM466" t="inlineStr"/>
      <c r="AN466" t="inlineStr"/>
      <c r="AO466" t="inlineStr"/>
      <c r="AP466" t="inlineStr">
        <is>
          <t>{"Research &amp; Discovery": [{"indicator_id": "76", "indicator_name": "Academic Reputation", "rank": "309", "score": "28.4"}, {"indicator_id": "73", "indicator_name": "Citations per Faculty", "rank": "701+", "score": "11.4"}], "Learning Experience": [{"indicator_id": "36", "indicator_name": "Faculty Student Ratio", "rank": "356", "score": "43.9"}], "Employability": [{"indicator_id": "77", "indicator_name": "Employer Reputation", "rank": "281", "score": "33.2"}, {"indicator_id": "3819456", "indicator_name": "Employment Outcomes", "rank": "662", "score": "15"}], "Global Engagement": [{"indicator_id": "14", "indicator_name": "International Student Ratio", "rank": "701+", "score": "5.6"}, {"indicator_id": "15", "indicator_name": "International Research Network", "rank": "698", "score": "55"}, {"indicator_id": "18", "indicator_name": "International Faculty Ratio", "rank": "701+", "score": "7"}], "Sustainability": [{"indicator_id": "3897497", "indicator_name": "Sustainability Score", "rank": "=319", "score": "49.8"}]}</t>
        </is>
      </c>
      <c r="AQ4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67">
      <c r="A467" t="n">
        <v>466</v>
      </c>
      <c r="B467" t="n">
        <v>25.7</v>
      </c>
      <c r="C467" t="inlineStr">
        <is>
          <t>Universitat Ramon Llull</t>
        </is>
      </c>
      <c r="D467" t="inlineStr">
        <is>
          <t>Barcelona, Spain</t>
        </is>
      </c>
      <c r="E467" t="inlineStr">
        <is>
          <t>Spain</t>
        </is>
      </c>
      <c r="F467" t="inlineStr">
        <is>
          <t>Barcelona</t>
        </is>
      </c>
      <c r="G467" t="inlineStr">
        <is>
          <t>Europe</t>
        </is>
      </c>
      <c r="H467" t="inlineStr">
        <is>
          <t>https://www.topuniversities.com/sites/default/files/RL-logo-90x90.jpg</t>
        </is>
      </c>
      <c r="I467" t="inlineStr">
        <is>
          <t>/universities/universitat-ramon-llull</t>
        </is>
      </c>
      <c r="J467" t="inlineStr">
        <is>
          <t>3996885</t>
        </is>
      </c>
      <c r="K467" t="inlineStr">
        <is>
          <t>309672</t>
        </is>
      </c>
      <c r="L467" t="inlineStr">
        <is>
          <t>29442</t>
        </is>
      </c>
      <c r="M467" t="n">
        <v>0</v>
      </c>
      <c r="N467">
        <f>466</f>
        <v/>
      </c>
      <c r="O467" t="inlineStr"/>
      <c r="P467" t="b">
        <v>0</v>
      </c>
      <c r="Q467" t="b">
        <v>0</v>
      </c>
      <c r="R467" t="n">
        <v>0</v>
      </c>
      <c r="S467" t="inlineStr">
        <is>
          <t>601+</t>
        </is>
      </c>
      <c r="T467" t="n">
        <v>11</v>
      </c>
      <c r="U467" t="inlineStr">
        <is>
          <t>701+</t>
        </is>
      </c>
      <c r="V467" t="n">
        <v>8.1</v>
      </c>
      <c r="W467" t="inlineStr">
        <is>
          <t>701+</t>
        </is>
      </c>
      <c r="X467" t="n">
        <v>8.699999999999999</v>
      </c>
      <c r="Y467" t="inlineStr">
        <is>
          <t>167</t>
        </is>
      </c>
      <c r="Z467" t="n">
        <v>52</v>
      </c>
      <c r="AA467" t="inlineStr">
        <is>
          <t>149</t>
        </is>
      </c>
      <c r="AB467" t="n">
        <v>71.7</v>
      </c>
      <c r="AC467" t="inlineStr">
        <is>
          <t>336</t>
        </is>
      </c>
      <c r="AD467" t="n">
        <v>43.1</v>
      </c>
      <c r="AE467" t="inlineStr">
        <is>
          <t>701+</t>
        </is>
      </c>
      <c r="AF467" t="n">
        <v>32.6</v>
      </c>
      <c r="AG467" t="inlineStr">
        <is>
          <t>164</t>
        </is>
      </c>
      <c r="AH467" t="n">
        <v>93.59999999999999</v>
      </c>
      <c r="AI467">
        <f>530</f>
        <v/>
      </c>
      <c r="AJ467" t="n">
        <v>20.1</v>
      </c>
      <c r="AK467" t="inlineStr"/>
      <c r="AL467" t="inlineStr"/>
      <c r="AM467" t="inlineStr"/>
      <c r="AN467" t="inlineStr"/>
      <c r="AO467" t="inlineStr"/>
      <c r="AP467" t="inlineStr">
        <is>
          <t>{"Research &amp; Discovery": [{"indicator_id": "76", "indicator_name": "Academic Reputation", "rank": "601+", "score": "11"}, {"indicator_id": "73", "indicator_name": "Citations per Faculty", "rank": "701+", "score": "8.1"}], "Learning Experience": [{"indicator_id": "36", "indicator_name": "Faculty Student Ratio", "rank": "701+", "score": "8.7"}], "Employability": [{"indicator_id": "77", "indicator_name": "Employer Reputation", "rank": "167", "score": "52"}, {"indicator_id": "3819456", "indicator_name": "Employment Outcomes", "rank": "149", "score": "71.7"}], "Global Engagement": [{"indicator_id": "14", "indicator_name": "International Student Ratio", "rank": "336", "score": "43.1"}, {"indicator_id": "15", "indicator_name": "International Research Network", "rank": "701+", "score": "32.6"}, {"indicator_id": "18", "indicator_name": "International Faculty Ratio", "rank": "164", "score": "93.6"}], "Sustainability": [{"indicator_id": "3897497", "indicator_name": "Sustainability Score", "rank": "=530", "score": "20.1"}]}</t>
        </is>
      </c>
      <c r="AQ4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68">
      <c r="A468" t="n">
        <v>467</v>
      </c>
      <c r="B468" t="n">
        <v>25.7</v>
      </c>
      <c r="C468" t="inlineStr">
        <is>
          <t>University at Buffalo SUNY</t>
        </is>
      </c>
      <c r="D468" t="inlineStr">
        <is>
          <t>Buffalo, United States</t>
        </is>
      </c>
      <c r="E468" t="inlineStr">
        <is>
          <t>United States</t>
        </is>
      </c>
      <c r="F468" t="inlineStr">
        <is>
          <t>Buffalo</t>
        </is>
      </c>
      <c r="G468" t="inlineStr">
        <is>
          <t>North America</t>
        </is>
      </c>
      <c r="H468" t="inlineStr">
        <is>
          <t>https://www.topuniversities.com/sites/default/files/university-at-buffalo-suny_1888_medium.jpg</t>
        </is>
      </c>
      <c r="I468" t="inlineStr">
        <is>
          <t>/universities/university-buffalo-suny</t>
        </is>
      </c>
      <c r="J468" t="inlineStr">
        <is>
          <t>3996136</t>
        </is>
      </c>
      <c r="K468" t="inlineStr">
        <is>
          <t>294802</t>
        </is>
      </c>
      <c r="L468" t="inlineStr">
        <is>
          <t>1888</t>
        </is>
      </c>
      <c r="M468" t="n">
        <v>0</v>
      </c>
      <c r="N468">
        <f>466</f>
        <v/>
      </c>
      <c r="O468" t="inlineStr"/>
      <c r="P468" t="b">
        <v>0</v>
      </c>
      <c r="Q468" t="b">
        <v>0</v>
      </c>
      <c r="R468" t="n">
        <v>0</v>
      </c>
      <c r="S468" t="inlineStr">
        <is>
          <t>503</t>
        </is>
      </c>
      <c r="T468" t="n">
        <v>18</v>
      </c>
      <c r="U468" t="inlineStr">
        <is>
          <t>393</t>
        </is>
      </c>
      <c r="V468" t="n">
        <v>33.6</v>
      </c>
      <c r="W468" t="inlineStr">
        <is>
          <t>701+</t>
        </is>
      </c>
      <c r="X468" t="n">
        <v>8.800000000000001</v>
      </c>
      <c r="Y468" t="inlineStr">
        <is>
          <t>601+</t>
        </is>
      </c>
      <c r="Z468" t="n">
        <v>10.7</v>
      </c>
      <c r="AA468" t="inlineStr">
        <is>
          <t>383</t>
        </is>
      </c>
      <c r="AB468" t="n">
        <v>33.3</v>
      </c>
      <c r="AC468" t="inlineStr">
        <is>
          <t>380</t>
        </is>
      </c>
      <c r="AD468" t="n">
        <v>36.9</v>
      </c>
      <c r="AE468" t="inlineStr">
        <is>
          <t>504</t>
        </is>
      </c>
      <c r="AF468" t="n">
        <v>68.59999999999999</v>
      </c>
      <c r="AG468" t="inlineStr">
        <is>
          <t>596</t>
        </is>
      </c>
      <c r="AH468" t="n">
        <v>20.1</v>
      </c>
      <c r="AI468">
        <f>143</f>
        <v/>
      </c>
      <c r="AJ468" t="n">
        <v>82.5</v>
      </c>
      <c r="AK468" t="inlineStr"/>
      <c r="AL468" t="inlineStr"/>
      <c r="AM468" t="inlineStr"/>
      <c r="AN468" t="inlineStr"/>
      <c r="AO468" t="inlineStr"/>
      <c r="AP468" t="inlineStr">
        <is>
          <t>{"Research &amp; Discovery": [{"indicator_id": "76", "indicator_name": "Academic Reputation", "rank": "503", "score": "18"}, {"indicator_id": "73", "indicator_name": "Citations per Faculty", "rank": "393", "score": "33.6"}], "Learning Experience": [{"indicator_id": "36", "indicator_name": "Faculty Student Ratio", "rank": "701+", "score": "8.8"}], "Employability": [{"indicator_id": "77", "indicator_name": "Employer Reputation", "rank": "601+", "score": "10.7"}, {"indicator_id": "3819456", "indicator_name": "Employment Outcomes", "rank": "383", "score": "33.3"}], "Global Engagement": [{"indicator_id": "14", "indicator_name": "International Student Ratio", "rank": "380", "score": "36.9"}, {"indicator_id": "15", "indicator_name": "International Research Network", "rank": "504", "score": "68.6"}, {"indicator_id": "18", "indicator_name": "International Faculty Ratio", "rank": "596", "score": "20.1"}], "Sustainability": [{"indicator_id": "3897497", "indicator_name": "Sustainability Score", "rank": "=143", "score": "82.5"}]}</t>
        </is>
      </c>
      <c r="AQ4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69">
      <c r="A469" t="n">
        <v>468</v>
      </c>
      <c r="B469" t="n">
        <v>25.7</v>
      </c>
      <c r="C469" t="inlineStr">
        <is>
          <t>Universität Konstanz</t>
        </is>
      </c>
      <c r="D469" t="inlineStr">
        <is>
          <t>Konstanz, Germany</t>
        </is>
      </c>
      <c r="E469" t="inlineStr">
        <is>
          <t>Germany</t>
        </is>
      </c>
      <c r="F469" t="inlineStr">
        <is>
          <t>Konstanz</t>
        </is>
      </c>
      <c r="G469" t="inlineStr">
        <is>
          <t>Europe</t>
        </is>
      </c>
      <c r="H469" t="inlineStr">
        <is>
          <t>https://www.topuniversities.com/sites/default/files/universitt-konstanz_323_medium.jpg</t>
        </is>
      </c>
      <c r="I469" t="inlineStr">
        <is>
          <t>/universities/universitat-konstanz</t>
        </is>
      </c>
      <c r="J469" t="inlineStr">
        <is>
          <t>3996128</t>
        </is>
      </c>
      <c r="K469" t="inlineStr">
        <is>
          <t>294127</t>
        </is>
      </c>
      <c r="L469" t="inlineStr">
        <is>
          <t>323</t>
        </is>
      </c>
      <c r="M469" t="n">
        <v>0</v>
      </c>
      <c r="N469">
        <f>466</f>
        <v/>
      </c>
      <c r="O469" t="inlineStr"/>
      <c r="P469" t="b">
        <v>0</v>
      </c>
      <c r="Q469" t="b">
        <v>0</v>
      </c>
      <c r="R469" t="n">
        <v>0</v>
      </c>
      <c r="S469" t="inlineStr">
        <is>
          <t>495</t>
        </is>
      </c>
      <c r="T469" t="n">
        <v>18.3</v>
      </c>
      <c r="U469" t="inlineStr">
        <is>
          <t>578</t>
        </is>
      </c>
      <c r="V469" t="n">
        <v>18.3</v>
      </c>
      <c r="W469" t="inlineStr">
        <is>
          <t>421</t>
        </is>
      </c>
      <c r="X469" t="n">
        <v>37.8</v>
      </c>
      <c r="Y469" t="inlineStr">
        <is>
          <t>601+</t>
        </is>
      </c>
      <c r="Z469" t="n">
        <v>10.5</v>
      </c>
      <c r="AA469" t="inlineStr">
        <is>
          <t>701+</t>
        </is>
      </c>
      <c r="AB469" t="n">
        <v>13.1</v>
      </c>
      <c r="AC469" t="inlineStr">
        <is>
          <t>634</t>
        </is>
      </c>
      <c r="AD469" t="n">
        <v>14.5</v>
      </c>
      <c r="AE469" t="inlineStr">
        <is>
          <t>537</t>
        </is>
      </c>
      <c r="AF469" t="n">
        <v>66.09999999999999</v>
      </c>
      <c r="AG469" t="inlineStr">
        <is>
          <t>215</t>
        </is>
      </c>
      <c r="AH469" t="n">
        <v>85.90000000000001</v>
      </c>
      <c r="AI469">
        <f>250</f>
        <v/>
      </c>
      <c r="AJ469" t="n">
        <v>63.1</v>
      </c>
      <c r="AK469" t="inlineStr"/>
      <c r="AL469" t="inlineStr"/>
      <c r="AM469" t="inlineStr"/>
      <c r="AN469" t="inlineStr"/>
      <c r="AO469" t="inlineStr"/>
      <c r="AP469" t="inlineStr">
        <is>
          <t>{"Research &amp; Discovery": [{"indicator_id": "76", "indicator_name": "Academic Reputation", "rank": "495", "score": "18.3"}, {"indicator_id": "73", "indicator_name": "Citations per Faculty", "rank": "578", "score": "18.3"}], "Learning Experience": [{"indicator_id": "36", "indicator_name": "Faculty Student Ratio", "rank": "421", "score": "37.8"}], "Employability": [{"indicator_id": "77", "indicator_name": "Employer Reputation", "rank": "601+", "score": "10.5"}, {"indicator_id": "3819456", "indicator_name": "Employment Outcomes", "rank": "701+", "score": "13.1"}], "Global Engagement": [{"indicator_id": "14", "indicator_name": "International Student Ratio", "rank": "634", "score": "14.5"}, {"indicator_id": "15", "indicator_name": "International Research Network", "rank": "537", "score": "66.1"}, {"indicator_id": "18", "indicator_name": "International Faculty Ratio", "rank": "215", "score": "85.9"}], "Sustainability": [{"indicator_id": "3897497", "indicator_name": "Sustainability Score", "rank": "=250", "score": "63.1"}]}</t>
        </is>
      </c>
      <c r="AQ4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70">
      <c r="A470" t="n">
        <v>469</v>
      </c>
      <c r="B470" t="n">
        <v>25.7</v>
      </c>
      <c r="C470" t="inlineStr">
        <is>
          <t>Washington State University</t>
        </is>
      </c>
      <c r="D470" t="inlineStr">
        <is>
          <t>Pullman, United States</t>
        </is>
      </c>
      <c r="E470" t="inlineStr">
        <is>
          <t>United States</t>
        </is>
      </c>
      <c r="F470" t="inlineStr">
        <is>
          <t>Pullman</t>
        </is>
      </c>
      <c r="G470" t="inlineStr">
        <is>
          <t>North America</t>
        </is>
      </c>
      <c r="H470" t="inlineStr">
        <is>
          <t>https://www.topuniversities.com/sites/default/files/washington-state-university_666_medium.jpg</t>
        </is>
      </c>
      <c r="I470" t="inlineStr">
        <is>
          <t>/universities/washington-state-university</t>
        </is>
      </c>
      <c r="J470" t="inlineStr">
        <is>
          <t>3996012</t>
        </is>
      </c>
      <c r="K470" t="inlineStr">
        <is>
          <t>297195</t>
        </is>
      </c>
      <c r="L470" t="inlineStr">
        <is>
          <t>666</t>
        </is>
      </c>
      <c r="M470" t="n">
        <v>0</v>
      </c>
      <c r="N470">
        <f>466</f>
        <v/>
      </c>
      <c r="O470" t="inlineStr"/>
      <c r="P470" t="b">
        <v>0</v>
      </c>
      <c r="Q470" t="b">
        <v>0</v>
      </c>
      <c r="R470" t="n">
        <v>0</v>
      </c>
      <c r="S470" t="inlineStr">
        <is>
          <t>379</t>
        </is>
      </c>
      <c r="T470" t="n">
        <v>23.3</v>
      </c>
      <c r="U470" t="inlineStr">
        <is>
          <t>396</t>
        </is>
      </c>
      <c r="V470" t="n">
        <v>33.5</v>
      </c>
      <c r="W470" t="inlineStr">
        <is>
          <t>701+</t>
        </is>
      </c>
      <c r="X470" t="n">
        <v>15.5</v>
      </c>
      <c r="Y470" t="inlineStr">
        <is>
          <t>452</t>
        </is>
      </c>
      <c r="Z470" t="n">
        <v>20</v>
      </c>
      <c r="AA470" t="inlineStr">
        <is>
          <t>701+</t>
        </is>
      </c>
      <c r="AB470" t="n">
        <v>8.6</v>
      </c>
      <c r="AC470" t="inlineStr">
        <is>
          <t>701+</t>
        </is>
      </c>
      <c r="AD470" t="n">
        <v>5</v>
      </c>
      <c r="AE470" t="inlineStr">
        <is>
          <t>373</t>
        </is>
      </c>
      <c r="AF470" t="n">
        <v>77.3</v>
      </c>
      <c r="AG470" t="inlineStr">
        <is>
          <t>379</t>
        </is>
      </c>
      <c r="AH470" t="n">
        <v>47.1</v>
      </c>
      <c r="AI470">
        <f>447</f>
        <v/>
      </c>
      <c r="AJ470" t="n">
        <v>29.6</v>
      </c>
      <c r="AK470" t="inlineStr"/>
      <c r="AL470" t="inlineStr"/>
      <c r="AM470" t="inlineStr"/>
      <c r="AN470" t="inlineStr"/>
      <c r="AO470" t="inlineStr"/>
      <c r="AP470" t="inlineStr">
        <is>
          <t>{"Research &amp; Discovery": [{"indicator_id": "76", "indicator_name": "Academic Reputation", "rank": "379", "score": "23.3"}, {"indicator_id": "73", "indicator_name": "Citations per Faculty", "rank": "396", "score": "33.5"}], "Learning Experience": [{"indicator_id": "36", "indicator_name": "Faculty Student Ratio", "rank": "701+", "score": "15.5"}], "Employability": [{"indicator_id": "77", "indicator_name": "Employer Reputation", "rank": "452", "score": "20"}, {"indicator_id": "3819456", "indicator_name": "Employment Outcomes", "rank": "701+", "score": "8.6"}], "Global Engagement": [{"indicator_id": "14", "indicator_name": "International Student Ratio", "rank": "701+", "score": "5"}, {"indicator_id": "15", "indicator_name": "International Research Network", "rank": "373", "score": "77.3"}, {"indicator_id": "18", "indicator_name": "International Faculty Ratio", "rank": "379", "score": "47.1"}], "Sustainability": [{"indicator_id": "3897497", "indicator_name": "Sustainability Score", "rank": "=447", "score": "29.6"}]}</t>
        </is>
      </c>
      <c r="AQ4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71">
      <c r="A471" t="n">
        <v>470</v>
      </c>
      <c r="B471" t="n">
        <v>25.6</v>
      </c>
      <c r="C471" t="inlineStr">
        <is>
          <t>Iowa State University</t>
        </is>
      </c>
      <c r="D471" t="inlineStr">
        <is>
          <t>Ames, United States</t>
        </is>
      </c>
      <c r="E471" t="inlineStr">
        <is>
          <t>United States</t>
        </is>
      </c>
      <c r="F471" t="inlineStr">
        <is>
          <t>Ames</t>
        </is>
      </c>
      <c r="G471" t="inlineStr">
        <is>
          <t>North America</t>
        </is>
      </c>
      <c r="H471" t="inlineStr">
        <is>
          <t>https://www.topuniversities.com/sites/default/files/iowa-state-university_294_medium.jpg</t>
        </is>
      </c>
      <c r="I471" t="inlineStr">
        <is>
          <t>/universities/iowa-state-university</t>
        </is>
      </c>
      <c r="J471" t="inlineStr">
        <is>
          <t>3996058</t>
        </is>
      </c>
      <c r="K471" t="inlineStr">
        <is>
          <t>294222</t>
        </is>
      </c>
      <c r="L471" t="inlineStr">
        <is>
          <t>294</t>
        </is>
      </c>
      <c r="M471" t="n">
        <v>0</v>
      </c>
      <c r="N471" t="inlineStr">
        <is>
          <t>470</t>
        </is>
      </c>
      <c r="O471" t="inlineStr"/>
      <c r="P471" t="b">
        <v>0</v>
      </c>
      <c r="Q471" t="b">
        <v>0</v>
      </c>
      <c r="R471" t="n">
        <v>0</v>
      </c>
      <c r="S471" t="inlineStr">
        <is>
          <t>425</t>
        </is>
      </c>
      <c r="T471" t="n">
        <v>20.7</v>
      </c>
      <c r="U471" t="inlineStr">
        <is>
          <t>280</t>
        </is>
      </c>
      <c r="V471" t="n">
        <v>47.9</v>
      </c>
      <c r="W471" t="inlineStr">
        <is>
          <t>701+</t>
        </is>
      </c>
      <c r="X471" t="n">
        <v>9.1</v>
      </c>
      <c r="Y471" t="inlineStr">
        <is>
          <t>601+</t>
        </is>
      </c>
      <c r="Z471" t="n">
        <v>12</v>
      </c>
      <c r="AA471" t="inlineStr">
        <is>
          <t>388</t>
        </is>
      </c>
      <c r="AB471" t="n">
        <v>32.9</v>
      </c>
      <c r="AC471" t="inlineStr">
        <is>
          <t>667</t>
        </is>
      </c>
      <c r="AD471" t="n">
        <v>12.5</v>
      </c>
      <c r="AE471" t="inlineStr">
        <is>
          <t>374</t>
        </is>
      </c>
      <c r="AF471" t="n">
        <v>77.3</v>
      </c>
      <c r="AG471" t="inlineStr">
        <is>
          <t>701+</t>
        </is>
      </c>
      <c r="AH471" t="n">
        <v>7.5</v>
      </c>
      <c r="AI471">
        <f>435</f>
        <v/>
      </c>
      <c r="AJ471" t="n">
        <v>31.3</v>
      </c>
      <c r="AK471" t="inlineStr"/>
      <c r="AL471" t="inlineStr"/>
      <c r="AM471" t="inlineStr"/>
      <c r="AN471" t="inlineStr"/>
      <c r="AO471" t="inlineStr"/>
      <c r="AP471" t="inlineStr">
        <is>
          <t>{"Research &amp; Discovery": [{"indicator_id": "76", "indicator_name": "Academic Reputation", "rank": "425", "score": "20.7"}, {"indicator_id": "73", "indicator_name": "Citations per Faculty", "rank": "280", "score": "47.9"}], "Learning Experience": [{"indicator_id": "36", "indicator_name": "Faculty Student Ratio", "rank": "701+", "score": "9.1"}], "Employability": [{"indicator_id": "77", "indicator_name": "Employer Reputation", "rank": "601+", "score": "12"}, {"indicator_id": "3819456", "indicator_name": "Employment Outcomes", "rank": "388", "score": "32.9"}], "Global Engagement": [{"indicator_id": "14", "indicator_name": "International Student Ratio", "rank": "667", "score": "12.5"}, {"indicator_id": "15", "indicator_name": "International Research Network", "rank": "374", "score": "77.3"}, {"indicator_id": "18", "indicator_name": "International Faculty Ratio", "rank": "701+", "score": "7.5"}], "Sustainability": [{"indicator_id": "3897497", "indicator_name": "Sustainability Score", "rank": "=435", "score": "31.3"}]}</t>
        </is>
      </c>
      <c r="AQ4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72">
      <c r="A472" t="n">
        <v>471</v>
      </c>
      <c r="B472" t="n">
        <v>25.5</v>
      </c>
      <c r="C472" t="inlineStr">
        <is>
          <t>Ben-Gurion University of The Negev</t>
        </is>
      </c>
      <c r="D472" t="inlineStr">
        <is>
          <t>Be'er Sheva, Israel</t>
        </is>
      </c>
      <c r="E472" t="inlineStr">
        <is>
          <t>Israel</t>
        </is>
      </c>
      <c r="F472" t="inlineStr">
        <is>
          <t>Be'er Sheva</t>
        </is>
      </c>
      <c r="G472" t="inlineStr">
        <is>
          <t>Asia</t>
        </is>
      </c>
      <c r="H472" t="inlineStr">
        <is>
          <t>https://www.topuniversities.com/sites/default/files/ben-gurion-university-of-the-negev_592560cf2aeae70239af4ab7_medium.jpg</t>
        </is>
      </c>
      <c r="I472" t="inlineStr">
        <is>
          <t>/universities/ben-gurion-university-negev</t>
        </is>
      </c>
      <c r="J472" t="inlineStr">
        <is>
          <t>3996286</t>
        </is>
      </c>
      <c r="K472" t="inlineStr">
        <is>
          <t>294604</t>
        </is>
      </c>
      <c r="L472" t="inlineStr">
        <is>
          <t>52</t>
        </is>
      </c>
      <c r="M472" t="n">
        <v>0</v>
      </c>
      <c r="N472" t="inlineStr">
        <is>
          <t>471</t>
        </is>
      </c>
      <c r="O472" t="inlineStr"/>
      <c r="P472" t="b">
        <v>0</v>
      </c>
      <c r="Q472" t="b">
        <v>0</v>
      </c>
      <c r="R472" t="n">
        <v>0</v>
      </c>
      <c r="S472" t="inlineStr">
        <is>
          <t>601+</t>
        </is>
      </c>
      <c r="T472" t="n">
        <v>14.4</v>
      </c>
      <c r="U472" t="inlineStr">
        <is>
          <t>253</t>
        </is>
      </c>
      <c r="V472" t="n">
        <v>51.7</v>
      </c>
      <c r="W472" t="inlineStr">
        <is>
          <t>701+</t>
        </is>
      </c>
      <c r="X472" t="n">
        <v>11.1</v>
      </c>
      <c r="Y472" t="inlineStr">
        <is>
          <t>569</t>
        </is>
      </c>
      <c r="Z472" t="n">
        <v>14.5</v>
      </c>
      <c r="AA472" t="inlineStr">
        <is>
          <t>630</t>
        </is>
      </c>
      <c r="AB472" t="n">
        <v>16.3</v>
      </c>
      <c r="AC472" t="inlineStr">
        <is>
          <t>635</t>
        </is>
      </c>
      <c r="AD472" t="n">
        <v>14.3</v>
      </c>
      <c r="AE472" t="inlineStr">
        <is>
          <t>558</t>
        </is>
      </c>
      <c r="AF472" t="n">
        <v>64.90000000000001</v>
      </c>
      <c r="AG472" t="inlineStr">
        <is>
          <t>304</t>
        </is>
      </c>
      <c r="AH472" t="n">
        <v>64</v>
      </c>
      <c r="AI472">
        <f>623</f>
        <v/>
      </c>
      <c r="AJ472" t="n">
        <v>11.8</v>
      </c>
      <c r="AK472" t="inlineStr"/>
      <c r="AL472" t="inlineStr"/>
      <c r="AM472" t="inlineStr"/>
      <c r="AN472" t="inlineStr"/>
      <c r="AO472" t="inlineStr"/>
      <c r="AP472" t="inlineStr">
        <is>
          <t>{"Research &amp; Discovery": [{"indicator_id": "76", "indicator_name": "Academic Reputation", "rank": "601+", "score": "14.4"}, {"indicator_id": "73", "indicator_name": "Citations per Faculty", "rank": "253", "score": "51.7"}], "Learning Experience": [{"indicator_id": "36", "indicator_name": "Faculty Student Ratio", "rank": "701+", "score": "11.1"}], "Employability": [{"indicator_id": "77", "indicator_name": "Employer Reputation", "rank": "569", "score": "14.5"}, {"indicator_id": "3819456", "indicator_name": "Employment Outcomes", "rank": "630", "score": "16.3"}], "Global Engagement": [{"indicator_id": "14", "indicator_name": "International Student Ratio", "rank": "635", "score": "14.3"}, {"indicator_id": "15", "indicator_name": "International Research Network", "rank": "558", "score": "64.9"}, {"indicator_id": "18", "indicator_name": "International Faculty Ratio", "rank": "304", "score": "64"}], "Sustainability": [{"indicator_id": "3897497", "indicator_name": "Sustainability Score", "rank": "=623", "score": "11.8"}]}</t>
        </is>
      </c>
      <c r="AQ4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73">
      <c r="A473" t="n">
        <v>472</v>
      </c>
      <c r="B473" t="n">
        <v>25.3</v>
      </c>
      <c r="C473" t="inlineStr">
        <is>
          <t>Essex, University of</t>
        </is>
      </c>
      <c r="D473" t="inlineStr">
        <is>
          <t>Colchester, United Kingdom</t>
        </is>
      </c>
      <c r="E473" t="inlineStr">
        <is>
          <t>United Kingdom</t>
        </is>
      </c>
      <c r="F473" t="inlineStr">
        <is>
          <t>Colchester</t>
        </is>
      </c>
      <c r="G473" t="inlineStr">
        <is>
          <t>Europe</t>
        </is>
      </c>
      <c r="H473" t="inlineStr">
        <is>
          <t>https://www.topuniversities.com/sites/default/files/university-of-essex_592560cf2aeae70239af4b4c_medium.jpg</t>
        </is>
      </c>
      <c r="I473" t="inlineStr">
        <is>
          <t>/universities/essex-university</t>
        </is>
      </c>
      <c r="J473" t="inlineStr">
        <is>
          <t>3996201</t>
        </is>
      </c>
      <c r="K473" t="inlineStr">
        <is>
          <t>294434</t>
        </is>
      </c>
      <c r="L473" t="inlineStr">
        <is>
          <t>200</t>
        </is>
      </c>
      <c r="M473" t="n">
        <v>0</v>
      </c>
      <c r="N473">
        <f>472</f>
        <v/>
      </c>
      <c r="O473" t="inlineStr"/>
      <c r="P473" t="b">
        <v>0</v>
      </c>
      <c r="Q473" t="b">
        <v>0</v>
      </c>
      <c r="R473" t="n">
        <v>0</v>
      </c>
      <c r="S473" t="inlineStr">
        <is>
          <t>568</t>
        </is>
      </c>
      <c r="T473" t="n">
        <v>15.5</v>
      </c>
      <c r="U473" t="inlineStr">
        <is>
          <t>523</t>
        </is>
      </c>
      <c r="V473" t="n">
        <v>22.6</v>
      </c>
      <c r="W473" t="inlineStr">
        <is>
          <t>701+</t>
        </is>
      </c>
      <c r="X473" t="n">
        <v>12.7</v>
      </c>
      <c r="Y473" t="inlineStr">
        <is>
          <t>601+</t>
        </is>
      </c>
      <c r="Z473" t="n">
        <v>5.2</v>
      </c>
      <c r="AA473" t="inlineStr">
        <is>
          <t>693</t>
        </is>
      </c>
      <c r="AB473" t="n">
        <v>14</v>
      </c>
      <c r="AC473" t="inlineStr">
        <is>
          <t>62</t>
        </is>
      </c>
      <c r="AD473" t="n">
        <v>98.59999999999999</v>
      </c>
      <c r="AE473" t="inlineStr">
        <is>
          <t>408</t>
        </is>
      </c>
      <c r="AF473" t="n">
        <v>75.09999999999999</v>
      </c>
      <c r="AG473" t="inlineStr">
        <is>
          <t>93</t>
        </is>
      </c>
      <c r="AH473" t="n">
        <v>99.8</v>
      </c>
      <c r="AI473">
        <f>606</f>
        <v/>
      </c>
      <c r="AJ473" t="n">
        <v>13.2</v>
      </c>
      <c r="AK473" t="inlineStr"/>
      <c r="AL473" t="inlineStr"/>
      <c r="AM473" t="inlineStr"/>
      <c r="AN473" t="inlineStr"/>
      <c r="AO473" t="inlineStr"/>
      <c r="AP473" t="inlineStr">
        <is>
          <t>{"Research &amp; Discovery": [{"indicator_id": "76", "indicator_name": "Academic Reputation", "rank": "568", "score": "15.5"}, {"indicator_id": "73", "indicator_name": "Citations per Faculty", "rank": "523", "score": "22.6"}], "Learning Experience": [{"indicator_id": "36", "indicator_name": "Faculty Student Ratio", "rank": "701+", "score": "12.7"}], "Employability": [{"indicator_id": "77", "indicator_name": "Employer Reputation", "rank": "601+", "score": "5.2"}, {"indicator_id": "3819456", "indicator_name": "Employment Outcomes", "rank": "693", "score": "14"}], "Global Engagement": [{"indicator_id": "14", "indicator_name": "International Student Ratio", "rank": "62", "score": "98.6"}, {"indicator_id": "15", "indicator_name": "International Research Network", "rank": "408", "score": "75.1"}, {"indicator_id": "18", "indicator_name": "International Faculty Ratio", "rank": "93", "score": "99.8"}], "Sustainability": [{"indicator_id": "3897497", "indicator_name": "Sustainability Score", "rank": "=606", "score": "13.2"}]}</t>
        </is>
      </c>
      <c r="AQ4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74">
      <c r="A474" t="n">
        <v>473</v>
      </c>
      <c r="B474" t="n">
        <v>25.3</v>
      </c>
      <c r="C474" t="inlineStr">
        <is>
          <t>Johannes Kepler University Linz</t>
        </is>
      </c>
      <c r="D474" t="inlineStr">
        <is>
          <t>Linz, Austria</t>
        </is>
      </c>
      <c r="E474" t="inlineStr">
        <is>
          <t>Austria</t>
        </is>
      </c>
      <c r="F474" t="inlineStr">
        <is>
          <t>Linz</t>
        </is>
      </c>
      <c r="G474" t="inlineStr">
        <is>
          <t>Europe</t>
        </is>
      </c>
      <c r="H474" t="inlineStr">
        <is>
          <t>https://www.topuniversities.com/sites/default/files/johannes-kepler-university-linz_349_medium.jpg</t>
        </is>
      </c>
      <c r="I474" t="inlineStr">
        <is>
          <t>/universities/johannes-kepler-university-linz</t>
        </is>
      </c>
      <c r="J474" t="inlineStr">
        <is>
          <t>3996454</t>
        </is>
      </c>
      <c r="K474" t="inlineStr">
        <is>
          <t>294049</t>
        </is>
      </c>
      <c r="L474" t="inlineStr">
        <is>
          <t>349</t>
        </is>
      </c>
      <c r="M474" t="n">
        <v>0</v>
      </c>
      <c r="N474">
        <f>472</f>
        <v/>
      </c>
      <c r="O474" t="inlineStr"/>
      <c r="P474" t="b">
        <v>0</v>
      </c>
      <c r="Q474" t="b">
        <v>0</v>
      </c>
      <c r="R474" t="n">
        <v>0</v>
      </c>
      <c r="S474" t="inlineStr">
        <is>
          <t>601+</t>
        </is>
      </c>
      <c r="T474" t="n">
        <v>12.8</v>
      </c>
      <c r="U474" t="inlineStr">
        <is>
          <t>649</t>
        </is>
      </c>
      <c r="V474" t="n">
        <v>14.3</v>
      </c>
      <c r="W474" t="inlineStr">
        <is>
          <t>162</t>
        </is>
      </c>
      <c r="X474" t="n">
        <v>75.90000000000001</v>
      </c>
      <c r="Y474" t="inlineStr">
        <is>
          <t>601+</t>
        </is>
      </c>
      <c r="Z474" t="n">
        <v>12.3</v>
      </c>
      <c r="AA474" t="inlineStr">
        <is>
          <t>701+</t>
        </is>
      </c>
      <c r="AB474" t="n">
        <v>12.2</v>
      </c>
      <c r="AC474" t="inlineStr">
        <is>
          <t>402</t>
        </is>
      </c>
      <c r="AD474" t="n">
        <v>33.5</v>
      </c>
      <c r="AE474" t="inlineStr">
        <is>
          <t>636</t>
        </is>
      </c>
      <c r="AF474" t="n">
        <v>59.7</v>
      </c>
      <c r="AG474" t="inlineStr">
        <is>
          <t>226</t>
        </is>
      </c>
      <c r="AH474" t="n">
        <v>83.5</v>
      </c>
      <c r="AI474">
        <f>606</f>
        <v/>
      </c>
      <c r="AJ474" t="n">
        <v>13.2</v>
      </c>
      <c r="AK474" t="inlineStr"/>
      <c r="AL474" t="inlineStr"/>
      <c r="AM474" t="inlineStr"/>
      <c r="AN474" t="inlineStr"/>
      <c r="AO474" t="inlineStr"/>
      <c r="AP474" t="inlineStr">
        <is>
          <t>{"Research &amp; Discovery": [{"indicator_id": "76", "indicator_name": "Academic Reputation", "rank": "601+", "score": "12.8"}, {"indicator_id": "73", "indicator_name": "Citations per Faculty", "rank": "649", "score": "14.3"}], "Learning Experience": [{"indicator_id": "36", "indicator_name": "Faculty Student Ratio", "rank": "162", "score": "75.9"}], "Employability": [{"indicator_id": "77", "indicator_name": "Employer Reputation", "rank": "601+", "score": "12.3"}, {"indicator_id": "3819456", "indicator_name": "Employment Outcomes", "rank": "701+", "score": "12.2"}], "Global Engagement": [{"indicator_id": "14", "indicator_name": "International Student Ratio", "rank": "402", "score": "33.5"}, {"indicator_id": "15", "indicator_name": "International Research Network", "rank": "636", "score": "59.7"}, {"indicator_id": "18", "indicator_name": "International Faculty Ratio", "rank": "226", "score": "83.5"}], "Sustainability": [{"indicator_id": "3897497", "indicator_name": "Sustainability Score", "rank": "=606", "score": "13.2"}]}</t>
        </is>
      </c>
      <c r="AQ4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75">
      <c r="A475" t="n">
        <v>474</v>
      </c>
      <c r="B475" t="n">
        <v>25.2</v>
      </c>
      <c r="C475" t="inlineStr">
        <is>
          <t>Bangor University</t>
        </is>
      </c>
      <c r="D475" t="inlineStr">
        <is>
          <t>Bangor, United Kingdom</t>
        </is>
      </c>
      <c r="E475" t="inlineStr">
        <is>
          <t>United Kingdom</t>
        </is>
      </c>
      <c r="F475" t="inlineStr">
        <is>
          <t>Bangor</t>
        </is>
      </c>
      <c r="G475" t="inlineStr">
        <is>
          <t>Europe</t>
        </is>
      </c>
      <c r="H475" t="inlineStr">
        <is>
          <t>https://www.topuniversities.com/sites/default/files/230815120010pm252072BU-logot-90x90.jpg</t>
        </is>
      </c>
      <c r="I475" t="inlineStr">
        <is>
          <t>/universities/bangor-university</t>
        </is>
      </c>
      <c r="J475" t="inlineStr">
        <is>
          <t>3996275</t>
        </is>
      </c>
      <c r="K475" t="inlineStr">
        <is>
          <t>294614</t>
        </is>
      </c>
      <c r="L475" t="inlineStr">
        <is>
          <t>42</t>
        </is>
      </c>
      <c r="M475" t="n">
        <v>1</v>
      </c>
      <c r="N475">
        <f>474</f>
        <v/>
      </c>
      <c r="O475" t="inlineStr">
        <is>
          <t>5</t>
        </is>
      </c>
      <c r="P475" t="b">
        <v>0</v>
      </c>
      <c r="Q475" t="b">
        <v>0</v>
      </c>
      <c r="R475" t="n">
        <v>0</v>
      </c>
      <c r="S475" t="inlineStr">
        <is>
          <t>601+</t>
        </is>
      </c>
      <c r="T475" t="n">
        <v>8.6</v>
      </c>
      <c r="U475" t="inlineStr">
        <is>
          <t>321</t>
        </is>
      </c>
      <c r="V475" t="n">
        <v>43</v>
      </c>
      <c r="W475" t="inlineStr">
        <is>
          <t>701+</t>
        </is>
      </c>
      <c r="X475" t="n">
        <v>12.1</v>
      </c>
      <c r="Y475" t="inlineStr">
        <is>
          <t>601+</t>
        </is>
      </c>
      <c r="Z475" t="n">
        <v>5.8</v>
      </c>
      <c r="AA475" t="inlineStr">
        <is>
          <t>701+</t>
        </is>
      </c>
      <c r="AB475" t="n">
        <v>8.1</v>
      </c>
      <c r="AC475" t="inlineStr">
        <is>
          <t>280</t>
        </is>
      </c>
      <c r="AD475" t="n">
        <v>52.3</v>
      </c>
      <c r="AE475" t="inlineStr">
        <is>
          <t>409</t>
        </is>
      </c>
      <c r="AF475" t="n">
        <v>75</v>
      </c>
      <c r="AG475" t="inlineStr">
        <is>
          <t>416</t>
        </is>
      </c>
      <c r="AH475" t="n">
        <v>40.7</v>
      </c>
      <c r="AI475">
        <f>139</f>
        <v/>
      </c>
      <c r="AJ475" t="n">
        <v>82.90000000000001</v>
      </c>
      <c r="AK475" t="inlineStr"/>
      <c r="AL475" t="inlineStr"/>
      <c r="AM475" t="inlineStr"/>
      <c r="AN475" t="inlineStr"/>
      <c r="AO475" t="inlineStr"/>
      <c r="AP475" t="inlineStr">
        <is>
          <t>{"Research &amp; Discovery": [{"indicator_id": "76", "indicator_name": "Academic Reputation", "rank": "601+", "score": "8.6"}, {"indicator_id": "73", "indicator_name": "Citations per Faculty", "rank": "321", "score": "43"}], "Learning Experience": [{"indicator_id": "36", "indicator_name": "Faculty Student Ratio", "rank": "701+", "score": "12.1"}], "Employability": [{"indicator_id": "77", "indicator_name": "Employer Reputation", "rank": "601+", "score": "5.8"}, {"indicator_id": "3819456", "indicator_name": "Employment Outcomes", "rank": "701+", "score": "8.1"}], "Global Engagement": [{"indicator_id": "14", "indicator_name": "International Student Ratio", "rank": "280", "score": "52.3"}, {"indicator_id": "15", "indicator_name": "International Research Network", "rank": "409", "score": "75"}, {"indicator_id": "18", "indicator_name": "International Faculty Ratio", "rank": "416", "score": "40.7"}], "Sustainability": [{"indicator_id": "3897497", "indicator_name": "Sustainability Score", "rank": "=139", "score": "82.9"}]}</t>
        </is>
      </c>
      <c r="AQ4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76">
      <c r="A476" t="n">
        <v>475</v>
      </c>
      <c r="B476" t="n">
        <v>25.2</v>
      </c>
      <c r="C476" t="inlineStr">
        <is>
          <t>Hiroshima University</t>
        </is>
      </c>
      <c r="D476" t="inlineStr">
        <is>
          <t>Higashihiroshima City, Japan</t>
        </is>
      </c>
      <c r="E476" t="inlineStr">
        <is>
          <t>Japan</t>
        </is>
      </c>
      <c r="F476" t="inlineStr">
        <is>
          <t>Higashihiroshima City</t>
        </is>
      </c>
      <c r="G476" t="inlineStr">
        <is>
          <t>Asia</t>
        </is>
      </c>
      <c r="H476" t="inlineStr">
        <is>
          <t>https://www.topuniversities.com/sites/default/files/hiroshima-university_264_medium.jpg</t>
        </is>
      </c>
      <c r="I476" t="inlineStr">
        <is>
          <t>/universities/hiroshima-university</t>
        </is>
      </c>
      <c r="J476" t="inlineStr">
        <is>
          <t>3995996</t>
        </is>
      </c>
      <c r="K476" t="inlineStr">
        <is>
          <t>294260</t>
        </is>
      </c>
      <c r="L476" t="inlineStr">
        <is>
          <t>264</t>
        </is>
      </c>
      <c r="M476" t="n">
        <v>0</v>
      </c>
      <c r="N476">
        <f>474</f>
        <v/>
      </c>
      <c r="O476" t="inlineStr"/>
      <c r="P476" t="b">
        <v>0</v>
      </c>
      <c r="Q476" t="b">
        <v>0</v>
      </c>
      <c r="R476" t="n">
        <v>0</v>
      </c>
      <c r="S476" t="inlineStr">
        <is>
          <t>363</t>
        </is>
      </c>
      <c r="T476" t="n">
        <v>24.1</v>
      </c>
      <c r="U476" t="inlineStr">
        <is>
          <t>701+</t>
        </is>
      </c>
      <c r="V476" t="n">
        <v>8.9</v>
      </c>
      <c r="W476" t="inlineStr">
        <is>
          <t>161</t>
        </is>
      </c>
      <c r="X476" t="n">
        <v>75.90000000000001</v>
      </c>
      <c r="Y476" t="inlineStr">
        <is>
          <t>601+</t>
        </is>
      </c>
      <c r="Z476" t="n">
        <v>12.3</v>
      </c>
      <c r="AA476" t="inlineStr">
        <is>
          <t>701+</t>
        </is>
      </c>
      <c r="AB476" t="n">
        <v>6.9</v>
      </c>
      <c r="AC476" t="inlineStr">
        <is>
          <t>660</t>
        </is>
      </c>
      <c r="AD476" t="n">
        <v>12.9</v>
      </c>
      <c r="AE476" t="inlineStr">
        <is>
          <t>485</t>
        </is>
      </c>
      <c r="AF476" t="n">
        <v>70.09999999999999</v>
      </c>
      <c r="AG476" t="inlineStr">
        <is>
          <t>701+</t>
        </is>
      </c>
      <c r="AH476" t="n">
        <v>13.2</v>
      </c>
      <c r="AI476">
        <f>315</f>
        <v/>
      </c>
      <c r="AJ476" t="n">
        <v>50.8</v>
      </c>
      <c r="AK476" t="inlineStr"/>
      <c r="AL476" t="inlineStr"/>
      <c r="AM476" t="inlineStr"/>
      <c r="AN476" t="inlineStr"/>
      <c r="AO476" t="inlineStr"/>
      <c r="AP476" t="inlineStr">
        <is>
          <t>{"Research &amp; Discovery": [{"indicator_id": "76", "indicator_name": "Academic Reputation", "rank": "363", "score": "24.1"}, {"indicator_id": "73", "indicator_name": "Citations per Faculty", "rank": "701+", "score": "8.9"}], "Learning Experience": [{"indicator_id": "36", "indicator_name": "Faculty Student Ratio", "rank": "161", "score": "75.9"}], "Employability": [{"indicator_id": "77", "indicator_name": "Employer Reputation", "rank": "601+", "score": "12.3"}, {"indicator_id": "3819456", "indicator_name": "Employment Outcomes", "rank": "701+", "score": "6.9"}], "Global Engagement": [{"indicator_id": "14", "indicator_name": "International Student Ratio", "rank": "660", "score": "12.9"}, {"indicator_id": "15", "indicator_name": "International Research Network", "rank": "485", "score": "70.1"}, {"indicator_id": "18", "indicator_name": "International Faculty Ratio", "rank": "701+", "score": "13.2"}], "Sustainability": [{"indicator_id": "3897497", "indicator_name": "Sustainability Score", "rank": "=315", "score": "50.8"}]}</t>
        </is>
      </c>
      <c r="AQ4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77">
      <c r="A477" t="n">
        <v>476</v>
      </c>
      <c r="B477" t="n">
        <v>25.2</v>
      </c>
      <c r="C477" t="inlineStr">
        <is>
          <t>Universität Potsdam</t>
        </is>
      </c>
      <c r="D477" t="inlineStr">
        <is>
          <t>Potsdam, Germany</t>
        </is>
      </c>
      <c r="E477" t="inlineStr">
        <is>
          <t>Germany</t>
        </is>
      </c>
      <c r="F477" t="inlineStr">
        <is>
          <t>Potsdam</t>
        </is>
      </c>
      <c r="G477" t="inlineStr">
        <is>
          <t>Europe</t>
        </is>
      </c>
      <c r="H477" t="inlineStr">
        <is>
          <t>https://www.topuniversities.com/sites/default/files/universitt-potsdam_1367_medium.jpg</t>
        </is>
      </c>
      <c r="I477" t="inlineStr">
        <is>
          <t>/universities/universitat-potsdam</t>
        </is>
      </c>
      <c r="J477" t="inlineStr">
        <is>
          <t>3996190</t>
        </is>
      </c>
      <c r="K477" t="inlineStr">
        <is>
          <t>296570</t>
        </is>
      </c>
      <c r="L477" t="inlineStr">
        <is>
          <t>1367</t>
        </is>
      </c>
      <c r="M477" t="n">
        <v>0</v>
      </c>
      <c r="N477">
        <f>474</f>
        <v/>
      </c>
      <c r="O477" t="inlineStr"/>
      <c r="P477" t="b">
        <v>0</v>
      </c>
      <c r="Q477" t="b">
        <v>0</v>
      </c>
      <c r="R477" t="n">
        <v>0</v>
      </c>
      <c r="S477" t="inlineStr">
        <is>
          <t>557</t>
        </is>
      </c>
      <c r="T477" t="n">
        <v>15.8</v>
      </c>
      <c r="U477" t="inlineStr">
        <is>
          <t>375</t>
        </is>
      </c>
      <c r="V477" t="n">
        <v>36.5</v>
      </c>
      <c r="W477" t="inlineStr">
        <is>
          <t>701+</t>
        </is>
      </c>
      <c r="X477" t="n">
        <v>18.6</v>
      </c>
      <c r="Y477" t="inlineStr">
        <is>
          <t>601+</t>
        </is>
      </c>
      <c r="Z477" t="n">
        <v>3.4</v>
      </c>
      <c r="AA477" t="inlineStr">
        <is>
          <t>701+</t>
        </is>
      </c>
      <c r="AB477" t="n">
        <v>1.3</v>
      </c>
      <c r="AC477" t="inlineStr">
        <is>
          <t>526</t>
        </is>
      </c>
      <c r="AD477" t="n">
        <v>21.2</v>
      </c>
      <c r="AE477" t="inlineStr">
        <is>
          <t>121</t>
        </is>
      </c>
      <c r="AF477" t="n">
        <v>92.90000000000001</v>
      </c>
      <c r="AG477" t="inlineStr">
        <is>
          <t>358</t>
        </is>
      </c>
      <c r="AH477" t="n">
        <v>51.8</v>
      </c>
      <c r="AI477">
        <f>232</f>
        <v/>
      </c>
      <c r="AJ477" t="n">
        <v>67.09999999999999</v>
      </c>
      <c r="AK477" t="inlineStr"/>
      <c r="AL477" t="inlineStr"/>
      <c r="AM477" t="inlineStr"/>
      <c r="AN477" t="inlineStr"/>
      <c r="AO477" t="inlineStr"/>
      <c r="AP477" t="inlineStr">
        <is>
          <t>{"Research &amp; Discovery": [{"indicator_id": "76", "indicator_name": "Academic Reputation", "rank": "557", "score": "15.8"}, {"indicator_id": "73", "indicator_name": "Citations per Faculty", "rank": "375", "score": "36.5"}], "Learning Experience": [{"indicator_id": "36", "indicator_name": "Faculty Student Ratio", "rank": "701+", "score": "18.6"}], "Employability": [{"indicator_id": "77", "indicator_name": "Employer Reputation", "rank": "601+", "score": "3.4"}, {"indicator_id": "3819456", "indicator_name": "Employment Outcomes", "rank": "701+", "score": "1.3"}], "Global Engagement": [{"indicator_id": "14", "indicator_name": "International Student Ratio", "rank": "526", "score": "21.2"}, {"indicator_id": "15", "indicator_name": "International Research Network", "rank": "121", "score": "92.9"}, {"indicator_id": "18", "indicator_name": "International Faculty Ratio", "rank": "358", "score": "51.8"}], "Sustainability": [{"indicator_id": "3897497", "indicator_name": "Sustainability Score", "rank": "=232", "score": "67.1"}]}</t>
        </is>
      </c>
      <c r="AQ4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78">
      <c r="A478" t="n">
        <v>477</v>
      </c>
      <c r="B478" t="n">
        <v>25.1</v>
      </c>
      <c r="C478" t="inlineStr">
        <is>
          <t>Ajman University</t>
        </is>
      </c>
      <c r="D478" t="inlineStr">
        <is>
          <t>None, United Arab Emirates</t>
        </is>
      </c>
      <c r="E478" t="inlineStr">
        <is>
          <t>United Arab Emirates</t>
        </is>
      </c>
      <c r="F478" t="inlineStr"/>
      <c r="G478" t="inlineStr">
        <is>
          <t>Asia</t>
        </is>
      </c>
      <c r="H478" t="inlineStr">
        <is>
          <t>https://www.topuniversities.com/sites/default/files/ajman-university-of-science-technology_592560cf2aeae70239af4f31_medium.jpg</t>
        </is>
      </c>
      <c r="I478" t="inlineStr">
        <is>
          <t>/universities/ajman-university</t>
        </is>
      </c>
      <c r="J478" t="inlineStr">
        <is>
          <t>3996154</t>
        </is>
      </c>
      <c r="K478" t="inlineStr">
        <is>
          <t>294731</t>
        </is>
      </c>
      <c r="L478" t="inlineStr">
        <is>
          <t>1198</t>
        </is>
      </c>
      <c r="M478" t="n">
        <v>1</v>
      </c>
      <c r="N478">
        <f>477</f>
        <v/>
      </c>
      <c r="O478" t="inlineStr"/>
      <c r="P478" t="b">
        <v>0</v>
      </c>
      <c r="Q478" t="b">
        <v>0</v>
      </c>
      <c r="R478" t="n">
        <v>0</v>
      </c>
      <c r="S478" t="inlineStr">
        <is>
          <t>521</t>
        </is>
      </c>
      <c r="T478" t="n">
        <v>17.3</v>
      </c>
      <c r="U478" t="inlineStr">
        <is>
          <t>701+</t>
        </is>
      </c>
      <c r="V478" t="n">
        <v>3.2</v>
      </c>
      <c r="W478" t="inlineStr">
        <is>
          <t>701+</t>
        </is>
      </c>
      <c r="X478" t="n">
        <v>9.6</v>
      </c>
      <c r="Y478" t="inlineStr">
        <is>
          <t>221</t>
        </is>
      </c>
      <c r="Z478" t="n">
        <v>42.2</v>
      </c>
      <c r="AA478" t="inlineStr">
        <is>
          <t>701+</t>
        </is>
      </c>
      <c r="AB478" t="n">
        <v>9.800000000000001</v>
      </c>
      <c r="AC478" t="inlineStr">
        <is>
          <t>3</t>
        </is>
      </c>
      <c r="AD478" t="n">
        <v>100</v>
      </c>
      <c r="AE478" t="inlineStr">
        <is>
          <t>701+</t>
        </is>
      </c>
      <c r="AF478" t="n">
        <v>48.4</v>
      </c>
      <c r="AG478" t="inlineStr">
        <is>
          <t>6</t>
        </is>
      </c>
      <c r="AH478" t="n">
        <v>100</v>
      </c>
      <c r="AI478" t="inlineStr">
        <is>
          <t>701+</t>
        </is>
      </c>
      <c r="AJ478" t="n">
        <v>1.4</v>
      </c>
      <c r="AK478" t="inlineStr"/>
      <c r="AL478" t="inlineStr"/>
      <c r="AM478" t="inlineStr"/>
      <c r="AN478" t="inlineStr"/>
      <c r="AO478" t="inlineStr"/>
      <c r="AP478" t="inlineStr">
        <is>
          <t>{"Research &amp; Discovery": [{"indicator_id": "76", "indicator_name": "Academic Reputation", "rank": "521", "score": "17.3"}, {"indicator_id": "73", "indicator_name": "Citations per Faculty", "rank": "701+", "score": "3.2"}], "Learning Experience": [{"indicator_id": "36", "indicator_name": "Faculty Student Ratio", "rank": "701+", "score": "9.6"}], "Employability": [{"indicator_id": "77", "indicator_name": "Employer Reputation", "rank": "221", "score": "42.2"}, {"indicator_id": "3819456", "indicator_name": "Employment Outcomes", "rank": "701+", "score": "9.8"}], "Global Engagement": [{"indicator_id": "14", "indicator_name": "International Student Ratio", "rank": "3", "score": "100"}, {"indicator_id": "15", "indicator_name": "International Research Network", "rank": "701+", "score": "48.4"}, {"indicator_id": "18", "indicator_name": "International Faculty Ratio", "rank": "6", "score": "100"}], "Sustainability": [{"indicator_id": "3897497", "indicator_name": "Sustainability Score", "rank": "701+", "score": "1.4"}]}</t>
        </is>
      </c>
      <c r="AQ4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79">
      <c r="A479" t="n">
        <v>478</v>
      </c>
      <c r="B479" t="n">
        <v>25.1</v>
      </c>
      <c r="C479" t="inlineStr">
        <is>
          <t>Bilkent University</t>
        </is>
      </c>
      <c r="D479" t="inlineStr">
        <is>
          <t>Ankara, Türkiye</t>
        </is>
      </c>
      <c r="E479" t="inlineStr">
        <is>
          <t>Türkiye</t>
        </is>
      </c>
      <c r="F479" t="inlineStr">
        <is>
          <t>Ankara</t>
        </is>
      </c>
      <c r="G479" t="inlineStr">
        <is>
          <t>Asia</t>
        </is>
      </c>
      <c r="H479" t="inlineStr">
        <is>
          <t>https://www.topuniversities.com/sites/default/files/bilkent-university_58_medium.jpg</t>
        </is>
      </c>
      <c r="I479" t="inlineStr">
        <is>
          <t>/universities/bilkent-university</t>
        </is>
      </c>
      <c r="J479" t="inlineStr">
        <is>
          <t>3995998</t>
        </is>
      </c>
      <c r="K479" t="inlineStr">
        <is>
          <t>294598</t>
        </is>
      </c>
      <c r="L479" t="inlineStr">
        <is>
          <t>58</t>
        </is>
      </c>
      <c r="M479" t="n">
        <v>0</v>
      </c>
      <c r="N479">
        <f>477</f>
        <v/>
      </c>
      <c r="O479" t="inlineStr"/>
      <c r="P479" t="b">
        <v>0</v>
      </c>
      <c r="Q479" t="b">
        <v>0</v>
      </c>
      <c r="R479" t="n">
        <v>0</v>
      </c>
      <c r="S479" t="inlineStr">
        <is>
          <t>365</t>
        </is>
      </c>
      <c r="T479" t="n">
        <v>24</v>
      </c>
      <c r="U479" t="inlineStr">
        <is>
          <t>632</t>
        </is>
      </c>
      <c r="V479" t="n">
        <v>15.2</v>
      </c>
      <c r="W479" t="inlineStr">
        <is>
          <t>701+</t>
        </is>
      </c>
      <c r="X479" t="n">
        <v>13.3</v>
      </c>
      <c r="Y479" t="inlineStr">
        <is>
          <t>164</t>
        </is>
      </c>
      <c r="Z479" t="n">
        <v>52.1</v>
      </c>
      <c r="AA479" t="inlineStr">
        <is>
          <t>573</t>
        </is>
      </c>
      <c r="AB479" t="n">
        <v>19.3</v>
      </c>
      <c r="AC479" t="inlineStr">
        <is>
          <t>701+</t>
        </is>
      </c>
      <c r="AD479" t="n">
        <v>3.7</v>
      </c>
      <c r="AE479" t="inlineStr">
        <is>
          <t>701+</t>
        </is>
      </c>
      <c r="AF479" t="n">
        <v>38.3</v>
      </c>
      <c r="AG479" t="inlineStr">
        <is>
          <t>319</t>
        </is>
      </c>
      <c r="AH479" t="n">
        <v>61.4</v>
      </c>
      <c r="AI479">
        <f>653</f>
        <v/>
      </c>
      <c r="AJ479" t="n">
        <v>10.6</v>
      </c>
      <c r="AK479" t="inlineStr"/>
      <c r="AL479" t="inlineStr"/>
      <c r="AM479" t="inlineStr"/>
      <c r="AN479" t="inlineStr"/>
      <c r="AO479" t="inlineStr"/>
      <c r="AP479" t="inlineStr">
        <is>
          <t>{"Research &amp; Discovery": [{"indicator_id": "76", "indicator_name": "Academic Reputation", "rank": "365", "score": "24"}, {"indicator_id": "73", "indicator_name": "Citations per Faculty", "rank": "632", "score": "15.2"}], "Learning Experience": [{"indicator_id": "36", "indicator_name": "Faculty Student Ratio", "rank": "701+", "score": "13.3"}], "Employability": [{"indicator_id": "77", "indicator_name": "Employer Reputation", "rank": "164", "score": "52.1"}, {"indicator_id": "3819456", "indicator_name": "Employment Outcomes", "rank": "573", "score": "19.3"}], "Global Engagement": [{"indicator_id": "14", "indicator_name": "International Student Ratio", "rank": "701+", "score": "3.7"}, {"indicator_id": "15", "indicator_name": "International Research Network", "rank": "701+", "score": "38.3"}, {"indicator_id": "18", "indicator_name": "International Faculty Ratio", "rank": "319", "score": "61.4"}], "Sustainability": [{"indicator_id": "3897497", "indicator_name": "Sustainability Score", "rank": "=653", "score": "10.6"}]}</t>
        </is>
      </c>
      <c r="AQ4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80">
      <c r="A480" t="n">
        <v>479</v>
      </c>
      <c r="B480" t="n">
        <v>25.1</v>
      </c>
      <c r="C480" t="inlineStr">
        <is>
          <t>Indian Institute of Technology Indore</t>
        </is>
      </c>
      <c r="D480" t="inlineStr">
        <is>
          <t>Indore, India</t>
        </is>
      </c>
      <c r="E480" t="inlineStr">
        <is>
          <t>India</t>
        </is>
      </c>
      <c r="F480" t="inlineStr">
        <is>
          <t>Indore</t>
        </is>
      </c>
      <c r="G480" t="inlineStr">
        <is>
          <t>Asia</t>
        </is>
      </c>
      <c r="H480" t="inlineStr">
        <is>
          <t>https://www.topuniversities.com/sites/default/files/indian-institute-of-technology-indore_592560cf2aeae70239af5ae1_medium.jpg</t>
        </is>
      </c>
      <c r="I480" t="inlineStr">
        <is>
          <t>/universities/indian-institute-technology-indore</t>
        </is>
      </c>
      <c r="J480" t="inlineStr">
        <is>
          <t>3996427</t>
        </is>
      </c>
      <c r="K480" t="inlineStr">
        <is>
          <t>884446</t>
        </is>
      </c>
      <c r="L480" t="inlineStr">
        <is>
          <t>31993</t>
        </is>
      </c>
      <c r="M480" t="n">
        <v>0</v>
      </c>
      <c r="N480">
        <f>477</f>
        <v/>
      </c>
      <c r="O480" t="inlineStr"/>
      <c r="P480" t="b">
        <v>0</v>
      </c>
      <c r="Q480" t="b">
        <v>0</v>
      </c>
      <c r="R480" t="n">
        <v>0</v>
      </c>
      <c r="S480" t="inlineStr">
        <is>
          <t>601+</t>
        </is>
      </c>
      <c r="T480" t="n">
        <v>6.1</v>
      </c>
      <c r="U480" t="inlineStr">
        <is>
          <t>47</t>
        </is>
      </c>
      <c r="V480" t="n">
        <v>95.59999999999999</v>
      </c>
      <c r="W480" t="inlineStr">
        <is>
          <t>558</t>
        </is>
      </c>
      <c r="X480" t="n">
        <v>27.1</v>
      </c>
      <c r="Y480" t="inlineStr">
        <is>
          <t>601+</t>
        </is>
      </c>
      <c r="Z480" t="n">
        <v>5</v>
      </c>
      <c r="AA480" t="inlineStr">
        <is>
          <t>701+</t>
        </is>
      </c>
      <c r="AB480" t="n">
        <v>2.2</v>
      </c>
      <c r="AC480" t="inlineStr">
        <is>
          <t>701+</t>
        </is>
      </c>
      <c r="AD480" t="n">
        <v>1.1</v>
      </c>
      <c r="AE480" t="inlineStr">
        <is>
          <t>701+</t>
        </is>
      </c>
      <c r="AF480" t="n">
        <v>23.6</v>
      </c>
      <c r="AG480" t="inlineStr">
        <is>
          <t>701+</t>
        </is>
      </c>
      <c r="AH480" t="n">
        <v>2.1</v>
      </c>
      <c r="AI480" t="inlineStr">
        <is>
          <t>701+</t>
        </is>
      </c>
      <c r="AJ480" t="n">
        <v>4.2</v>
      </c>
      <c r="AK480" t="inlineStr"/>
      <c r="AL480" t="inlineStr"/>
      <c r="AM480" t="inlineStr"/>
      <c r="AN480" t="inlineStr"/>
      <c r="AO480" t="inlineStr"/>
      <c r="AP480" t="inlineStr">
        <is>
          <t>{"Research &amp; Discovery": [{"indicator_id": "76", "indicator_name": "Academic Reputation", "rank": "601+", "score": "6.1"}, {"indicator_id": "73", "indicator_name": "Citations per Faculty", "rank": "47", "score": "95.6"}], "Learning Experience": [{"indicator_id": "36", "indicator_name": "Faculty Student Ratio", "rank": "558", "score": "27.1"}], "Employability": [{"indicator_id": "77", "indicator_name": "Employer Reputation", "rank": "601+", "score": "5"}, {"indicator_id": "3819456", "indicator_name": "Employment Outcomes", "rank": "701+", "score": "2.2"}], "Global Engagement": [{"indicator_id": "14", "indicator_name": "International Student Ratio", "rank": "701+", "score": "1.1"}, {"indicator_id": "15", "indicator_name": "International Research Network", "rank": "701+", "score": "23.6"}, {"indicator_id": "18", "indicator_name": "International Faculty Ratio", "rank": "701+", "score": "2.1"}], "Sustainability": [{"indicator_id": "3897497", "indicator_name": "Sustainability Score", "rank": "701+", "score": "4.2"}]}</t>
        </is>
      </c>
      <c r="AQ4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81">
      <c r="A481" t="n">
        <v>480</v>
      </c>
      <c r="B481" t="n">
        <v>25.1</v>
      </c>
      <c r="C481" t="inlineStr">
        <is>
          <t>Royal Holloway, University of London</t>
        </is>
      </c>
      <c r="D481" t="inlineStr">
        <is>
          <t>London, United Kingdom</t>
        </is>
      </c>
      <c r="E481" t="inlineStr">
        <is>
          <t>United Kingdom</t>
        </is>
      </c>
      <c r="F481" t="inlineStr">
        <is>
          <t>London</t>
        </is>
      </c>
      <c r="G481" t="inlineStr">
        <is>
          <t>Europe</t>
        </is>
      </c>
      <c r="H481" t="inlineStr">
        <is>
          <t>https://www.topuniversities.com/sites/default/files/250117013204pm929619Royal-Holloway%2C-University-of-London-RGB-200x200-pixel-logo-90x90.jpg</t>
        </is>
      </c>
      <c r="I481" t="inlineStr">
        <is>
          <t>/universities/royal-holloway-university-london</t>
        </is>
      </c>
      <c r="J481" t="inlineStr">
        <is>
          <t>3996218</t>
        </is>
      </c>
      <c r="K481" t="inlineStr">
        <is>
          <t>297486</t>
        </is>
      </c>
      <c r="L481" t="inlineStr">
        <is>
          <t>534</t>
        </is>
      </c>
      <c r="M481" t="n">
        <v>1</v>
      </c>
      <c r="N481">
        <f>477</f>
        <v/>
      </c>
      <c r="O481" t="inlineStr"/>
      <c r="P481" t="b">
        <v>0</v>
      </c>
      <c r="Q481" t="b">
        <v>0</v>
      </c>
      <c r="R481" t="n">
        <v>0</v>
      </c>
      <c r="S481" t="inlineStr">
        <is>
          <t>585</t>
        </is>
      </c>
      <c r="T481" t="n">
        <v>14.9</v>
      </c>
      <c r="U481" t="inlineStr">
        <is>
          <t>474</t>
        </is>
      </c>
      <c r="V481" t="n">
        <v>27.2</v>
      </c>
      <c r="W481" t="inlineStr">
        <is>
          <t>701+</t>
        </is>
      </c>
      <c r="X481" t="n">
        <v>13</v>
      </c>
      <c r="Y481" t="inlineStr">
        <is>
          <t>601+</t>
        </is>
      </c>
      <c r="Z481" t="n">
        <v>5.7</v>
      </c>
      <c r="AA481" t="inlineStr">
        <is>
          <t>701+</t>
        </is>
      </c>
      <c r="AB481" t="n">
        <v>7.2</v>
      </c>
      <c r="AC481" t="inlineStr">
        <is>
          <t>141</t>
        </is>
      </c>
      <c r="AD481" t="n">
        <v>86.90000000000001</v>
      </c>
      <c r="AE481" t="inlineStr">
        <is>
          <t>434</t>
        </is>
      </c>
      <c r="AF481" t="n">
        <v>73.2</v>
      </c>
      <c r="AG481" t="inlineStr">
        <is>
          <t>161</t>
        </is>
      </c>
      <c r="AH481" t="n">
        <v>94.09999999999999</v>
      </c>
      <c r="AI481">
        <f>537</f>
        <v/>
      </c>
      <c r="AJ481" t="n">
        <v>19.7</v>
      </c>
      <c r="AK481" t="inlineStr"/>
      <c r="AL481" t="inlineStr"/>
      <c r="AM481" t="inlineStr"/>
      <c r="AN481" t="inlineStr"/>
      <c r="AO481" t="inlineStr"/>
      <c r="AP481" t="inlineStr">
        <is>
          <t>{"Research &amp; Discovery": [{"indicator_id": "76", "indicator_name": "Academic Reputation", "rank": "585", "score": "14.9"}, {"indicator_id": "73", "indicator_name": "Citations per Faculty", "rank": "474", "score": "27.2"}], "Learning Experience": [{"indicator_id": "36", "indicator_name": "Faculty Student Ratio", "rank": "701+", "score": "13"}], "Employability": [{"indicator_id": "77", "indicator_name": "Employer Reputation", "rank": "601+", "score": "5.7"}, {"indicator_id": "3819456", "indicator_name": "Employment Outcomes", "rank": "701+", "score": "7.2"}], "Global Engagement": [{"indicator_id": "14", "indicator_name": "International Student Ratio", "rank": "141", "score": "86.9"}, {"indicator_id": "15", "indicator_name": "International Research Network", "rank": "434", "score": "73.2"}, {"indicator_id": "18", "indicator_name": "International Faculty Ratio", "rank": "161", "score": "94.1"}], "Sustainability": [{"indicator_id": "3897497", "indicator_name": "Sustainability Score", "rank": "=537", "score": "19.7"}]}</t>
        </is>
      </c>
      <c r="AQ4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82">
      <c r="A482" t="n">
        <v>481</v>
      </c>
      <c r="B482" t="n">
        <v>25</v>
      </c>
      <c r="C482" t="inlineStr">
        <is>
          <t>Aix-Marseille University</t>
        </is>
      </c>
      <c r="D482" t="inlineStr">
        <is>
          <t>Marseille, France</t>
        </is>
      </c>
      <c r="E482" t="inlineStr">
        <is>
          <t>France</t>
        </is>
      </c>
      <c r="F482" t="inlineStr">
        <is>
          <t>Marseille</t>
        </is>
      </c>
      <c r="G482" t="inlineStr">
        <is>
          <t>Europe</t>
        </is>
      </c>
      <c r="H482" t="inlineStr">
        <is>
          <t>https://www.topuniversities.com/sites/default/files/aix-marseille-university_592560cf2aeae70239af51e1_medium.jpg</t>
        </is>
      </c>
      <c r="I482" t="inlineStr">
        <is>
          <t>/universities/aix-marseille-university</t>
        </is>
      </c>
      <c r="J482" t="inlineStr">
        <is>
          <t>3995868</t>
        </is>
      </c>
      <c r="K482" t="inlineStr">
        <is>
          <t>294791</t>
        </is>
      </c>
      <c r="L482" t="inlineStr">
        <is>
          <t>1880</t>
        </is>
      </c>
      <c r="M482" t="n">
        <v>0</v>
      </c>
      <c r="N482">
        <f>481</f>
        <v/>
      </c>
      <c r="O482" t="inlineStr"/>
      <c r="P482" t="b">
        <v>0</v>
      </c>
      <c r="Q482" t="b">
        <v>0</v>
      </c>
      <c r="R482" t="n">
        <v>0</v>
      </c>
      <c r="S482" t="inlineStr">
        <is>
          <t>235</t>
        </is>
      </c>
      <c r="T482" t="n">
        <v>36.9</v>
      </c>
      <c r="U482" t="inlineStr">
        <is>
          <t>534</t>
        </is>
      </c>
      <c r="V482" t="n">
        <v>21.7</v>
      </c>
      <c r="W482" t="inlineStr">
        <is>
          <t>701+</t>
        </is>
      </c>
      <c r="X482" t="n">
        <v>7.9</v>
      </c>
      <c r="Y482" t="inlineStr">
        <is>
          <t>601+</t>
        </is>
      </c>
      <c r="Z482" t="n">
        <v>6.5</v>
      </c>
      <c r="AA482" t="inlineStr">
        <is>
          <t>656</t>
        </is>
      </c>
      <c r="AB482" t="n">
        <v>15.2</v>
      </c>
      <c r="AC482" t="inlineStr">
        <is>
          <t>578</t>
        </is>
      </c>
      <c r="AD482" t="n">
        <v>18.2</v>
      </c>
      <c r="AE482" t="inlineStr">
        <is>
          <t>13</t>
        </is>
      </c>
      <c r="AF482" t="n">
        <v>99.09999999999999</v>
      </c>
      <c r="AG482" t="inlineStr">
        <is>
          <t>633</t>
        </is>
      </c>
      <c r="AH482" t="n">
        <v>17.5</v>
      </c>
      <c r="AI482">
        <f>488</f>
        <v/>
      </c>
      <c r="AJ482" t="n">
        <v>25.5</v>
      </c>
      <c r="AK482" t="inlineStr"/>
      <c r="AL482" t="inlineStr"/>
      <c r="AM482" t="inlineStr"/>
      <c r="AN482" t="inlineStr"/>
      <c r="AO482" t="inlineStr"/>
      <c r="AP482" t="inlineStr">
        <is>
          <t>{"Research &amp; Discovery": [{"indicator_id": "76", "indicator_name": "Academic Reputation", "rank": "235", "score": "36.9"}, {"indicator_id": "73", "indicator_name": "Citations per Faculty", "rank": "534", "score": "21.7"}], "Learning Experience": [{"indicator_id": "36", "indicator_name": "Faculty Student Ratio", "rank": "701+", "score": "7.9"}], "Employability": [{"indicator_id": "77", "indicator_name": "Employer Reputation", "rank": "601+", "score": "6.5"}, {"indicator_id": "3819456", "indicator_name": "Employment Outcomes", "rank": "656", "score": "15.2"}], "Global Engagement": [{"indicator_id": "14", "indicator_name": "International Student Ratio", "rank": "578", "score": "18.2"}, {"indicator_id": "15", "indicator_name": "International Research Network", "rank": "13", "score": "99.1"}, {"indicator_id": "18", "indicator_name": "International Faculty Ratio", "rank": "633", "score": "17.5"}], "Sustainability": [{"indicator_id": "3897497", "indicator_name": "Sustainability Score", "rank": "=488", "score": "25.5"}]}</t>
        </is>
      </c>
      <c r="AQ4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83">
      <c r="A483" t="n">
        <v>482</v>
      </c>
      <c r="B483" t="n">
        <v>25</v>
      </c>
      <c r="C483" t="inlineStr">
        <is>
          <t>Pontificia Universidad Católica Argentina</t>
        </is>
      </c>
      <c r="D483" t="inlineStr">
        <is>
          <t>Buenos Aires, Argentina</t>
        </is>
      </c>
      <c r="E483" t="inlineStr">
        <is>
          <t>Argentina</t>
        </is>
      </c>
      <c r="F483" t="inlineStr">
        <is>
          <t>Buenos Aires</t>
        </is>
      </c>
      <c r="G483" t="inlineStr">
        <is>
          <t>Latin America</t>
        </is>
      </c>
      <c r="H483" t="inlineStr">
        <is>
          <t>https://www.topuniversities.com/sites/default/files/pontificia-universidad-catlica-argentina_592560cf2aeae70239af5486_medium.jpg</t>
        </is>
      </c>
      <c r="I483" t="inlineStr">
        <is>
          <t>/universities/pontificia-universidad-catolica-argentina</t>
        </is>
      </c>
      <c r="J483" t="inlineStr">
        <is>
          <t>3996079</t>
        </is>
      </c>
      <c r="K483" t="inlineStr">
        <is>
          <t>293373</t>
        </is>
      </c>
      <c r="L483" t="inlineStr">
        <is>
          <t>2563</t>
        </is>
      </c>
      <c r="M483" t="n">
        <v>1</v>
      </c>
      <c r="N483">
        <f>481</f>
        <v/>
      </c>
      <c r="O483" t="inlineStr"/>
      <c r="P483" t="b">
        <v>0</v>
      </c>
      <c r="Q483" t="b">
        <v>0</v>
      </c>
      <c r="R483" t="n">
        <v>0</v>
      </c>
      <c r="S483" t="inlineStr">
        <is>
          <t>446</t>
        </is>
      </c>
      <c r="T483" t="n">
        <v>19.9</v>
      </c>
      <c r="U483" t="inlineStr">
        <is>
          <t>701+</t>
        </is>
      </c>
      <c r="V483" t="n">
        <v>1.1</v>
      </c>
      <c r="W483" t="inlineStr">
        <is>
          <t>19</t>
        </is>
      </c>
      <c r="X483" t="n">
        <v>99.90000000000001</v>
      </c>
      <c r="Y483" t="inlineStr">
        <is>
          <t>320</t>
        </is>
      </c>
      <c r="Z483" t="n">
        <v>29.4</v>
      </c>
      <c r="AA483" t="inlineStr">
        <is>
          <t>97</t>
        </is>
      </c>
      <c r="AB483" t="n">
        <v>85.7</v>
      </c>
      <c r="AC483" t="inlineStr">
        <is>
          <t>701+</t>
        </is>
      </c>
      <c r="AD483" t="n">
        <v>6.7</v>
      </c>
      <c r="AE483" t="inlineStr">
        <is>
          <t>701+</t>
        </is>
      </c>
      <c r="AF483" t="n">
        <v>12.5</v>
      </c>
      <c r="AG483" t="inlineStr">
        <is>
          <t>701+</t>
        </is>
      </c>
      <c r="AH483" t="n">
        <v>1.9</v>
      </c>
      <c r="AI483" t="inlineStr">
        <is>
          <t>701+</t>
        </is>
      </c>
      <c r="AJ483" t="n">
        <v>1</v>
      </c>
      <c r="AK483" t="inlineStr"/>
      <c r="AL483" t="inlineStr"/>
      <c r="AM483" t="inlineStr"/>
      <c r="AN483" t="inlineStr"/>
      <c r="AO483" t="inlineStr"/>
      <c r="AP483" t="inlineStr">
        <is>
          <t>{"Research &amp; Discovery": [{"indicator_id": "76", "indicator_name": "Academic Reputation", "rank": "446", "score": "19.9"}, {"indicator_id": "73", "indicator_name": "Citations per Faculty", "rank": "701+", "score": "1.1"}], "Learning Experience": [{"indicator_id": "36", "indicator_name": "Faculty Student Ratio", "rank": "19", "score": "99.9"}], "Employability": [{"indicator_id": "77", "indicator_name": "Employer Reputation", "rank": "320", "score": "29.4"}, {"indicator_id": "3819456", "indicator_name": "Employment Outcomes", "rank": "97", "score": "85.7"}], "Global Engagement": [{"indicator_id": "14", "indicator_name": "International Student Ratio", "rank": "701+", "score": "6.7"}, {"indicator_id": "15", "indicator_name": "International Research Network", "rank": "701+", "score": "12.5"}, {"indicator_id": "18", "indicator_name": "International Faculty Ratio", "rank": "701+", "score": "1.9"}], "Sustainability": [{"indicator_id": "3897497", "indicator_name": "Sustainability Score", "rank": "701+", "score": "1"}]}</t>
        </is>
      </c>
      <c r="AQ4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84">
      <c r="A484" t="n">
        <v>483</v>
      </c>
      <c r="B484" t="n">
        <v>25</v>
      </c>
      <c r="C484" t="inlineStr">
        <is>
          <t>The University of Tennessee, Knoxville</t>
        </is>
      </c>
      <c r="D484" t="inlineStr">
        <is>
          <t>Knoxville, United States</t>
        </is>
      </c>
      <c r="E484" t="inlineStr">
        <is>
          <t>United States</t>
        </is>
      </c>
      <c r="F484" t="inlineStr">
        <is>
          <t>Knoxville</t>
        </is>
      </c>
      <c r="G484" t="inlineStr">
        <is>
          <t>North America</t>
        </is>
      </c>
      <c r="H484" t="inlineStr">
        <is>
          <t>https://www.topuniversities.com/sites/default/files/the-university-of-tennessee-knoxville_603_medium.jpg</t>
        </is>
      </c>
      <c r="I484" t="inlineStr">
        <is>
          <t>/universities/university-tennessee-knoxville</t>
        </is>
      </c>
      <c r="J484" t="inlineStr">
        <is>
          <t>3996715</t>
        </is>
      </c>
      <c r="K484" t="inlineStr">
        <is>
          <t>297258</t>
        </is>
      </c>
      <c r="L484" t="inlineStr">
        <is>
          <t>603</t>
        </is>
      </c>
      <c r="M484" t="n">
        <v>0</v>
      </c>
      <c r="N484">
        <f>481</f>
        <v/>
      </c>
      <c r="O484" t="inlineStr"/>
      <c r="P484" t="b">
        <v>0</v>
      </c>
      <c r="Q484" t="b">
        <v>0</v>
      </c>
      <c r="R484" t="n">
        <v>0</v>
      </c>
      <c r="S484" t="inlineStr">
        <is>
          <t>601+</t>
        </is>
      </c>
      <c r="T484" t="n">
        <v>10.1</v>
      </c>
      <c r="U484" t="inlineStr">
        <is>
          <t>131</t>
        </is>
      </c>
      <c r="V484" t="n">
        <v>76.3</v>
      </c>
      <c r="W484" t="inlineStr">
        <is>
          <t>701+</t>
        </is>
      </c>
      <c r="X484" t="n">
        <v>9.5</v>
      </c>
      <c r="Y484" t="inlineStr">
        <is>
          <t>601+</t>
        </is>
      </c>
      <c r="Z484" t="n">
        <v>8.199999999999999</v>
      </c>
      <c r="AA484" t="inlineStr">
        <is>
          <t>701+</t>
        </is>
      </c>
      <c r="AB484" t="n">
        <v>11</v>
      </c>
      <c r="AC484" t="inlineStr">
        <is>
          <t>701+</t>
        </is>
      </c>
      <c r="AD484" t="n">
        <v>2.4</v>
      </c>
      <c r="AE484" t="inlineStr">
        <is>
          <t>371</t>
        </is>
      </c>
      <c r="AF484" t="n">
        <v>77.3</v>
      </c>
      <c r="AG484" t="inlineStr">
        <is>
          <t>701+</t>
        </is>
      </c>
      <c r="AH484" t="n">
        <v>4.9</v>
      </c>
      <c r="AI484">
        <f>592</f>
        <v/>
      </c>
      <c r="AJ484" t="n">
        <v>15</v>
      </c>
      <c r="AK484" t="inlineStr"/>
      <c r="AL484" t="inlineStr"/>
      <c r="AM484" t="inlineStr"/>
      <c r="AN484" t="inlineStr"/>
      <c r="AO484" t="inlineStr"/>
      <c r="AP484" t="inlineStr">
        <is>
          <t>{"Research &amp; Discovery": [{"indicator_id": "76", "indicator_name": "Academic Reputation", "rank": "601+", "score": "10.1"}, {"indicator_id": "73", "indicator_name": "Citations per Faculty", "rank": "131", "score": "76.3"}], "Learning Experience": [{"indicator_id": "36", "indicator_name": "Faculty Student Ratio", "rank": "701+", "score": "9.5"}], "Employability": [{"indicator_id": "77", "indicator_name": "Employer Reputation", "rank": "601+", "score": "8.2"}, {"indicator_id": "3819456", "indicator_name": "Employment Outcomes", "rank": "701+", "score": "11"}], "Global Engagement": [{"indicator_id": "14", "indicator_name": "International Student Ratio", "rank": "701+", "score": "2.4"}, {"indicator_id": "15", "indicator_name": "International Research Network", "rank": "371", "score": "77.3"}, {"indicator_id": "18", "indicator_name": "International Faculty Ratio", "rank": "701+", "score": "4.9"}], "Sustainability": [{"indicator_id": "3897497", "indicator_name": "Sustainability Score", "rank": "=592", "score": "15"}]}</t>
        </is>
      </c>
      <c r="AQ4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85">
      <c r="A485" t="n">
        <v>484</v>
      </c>
      <c r="B485" t="n">
        <v>24.9</v>
      </c>
      <c r="C485" t="inlineStr">
        <is>
          <t xml:space="preserve">China Agricultural University </t>
        </is>
      </c>
      <c r="D485" t="inlineStr">
        <is>
          <t>Beijing, China (Mainland)</t>
        </is>
      </c>
      <c r="E485" t="inlineStr">
        <is>
          <t>China (Mainland)</t>
        </is>
      </c>
      <c r="F485" t="inlineStr">
        <is>
          <t>Beijing</t>
        </is>
      </c>
      <c r="G485" t="inlineStr">
        <is>
          <t>Asia</t>
        </is>
      </c>
      <c r="H485" t="inlineStr">
        <is>
          <t>https://www.topuniversities.com/sites/default/files/china-agricultural-university_872_medium.jpg</t>
        </is>
      </c>
      <c r="I485" t="inlineStr">
        <is>
          <t>/universities/china-agricultural-university</t>
        </is>
      </c>
      <c r="J485" t="inlineStr">
        <is>
          <t>3996321</t>
        </is>
      </c>
      <c r="K485" t="inlineStr">
        <is>
          <t>297019</t>
        </is>
      </c>
      <c r="L485" t="inlineStr">
        <is>
          <t>872</t>
        </is>
      </c>
      <c r="M485" t="n">
        <v>0</v>
      </c>
      <c r="N485" t="inlineStr">
        <is>
          <t>484</t>
        </is>
      </c>
      <c r="O485" t="inlineStr"/>
      <c r="P485" t="b">
        <v>0</v>
      </c>
      <c r="Q485" t="b">
        <v>0</v>
      </c>
      <c r="R485" t="n">
        <v>0</v>
      </c>
      <c r="S485" t="inlineStr">
        <is>
          <t>601+</t>
        </is>
      </c>
      <c r="T485" t="n">
        <v>8.4</v>
      </c>
      <c r="U485" t="inlineStr">
        <is>
          <t>79</t>
        </is>
      </c>
      <c r="V485" t="n">
        <v>88.8</v>
      </c>
      <c r="W485" t="inlineStr">
        <is>
          <t>701+</t>
        </is>
      </c>
      <c r="X485" t="n">
        <v>18.9</v>
      </c>
      <c r="Y485" t="inlineStr">
        <is>
          <t>601+</t>
        </is>
      </c>
      <c r="Z485" t="n">
        <v>2.6</v>
      </c>
      <c r="AA485" t="inlineStr">
        <is>
          <t>701+</t>
        </is>
      </c>
      <c r="AB485" t="n">
        <v>4.5</v>
      </c>
      <c r="AC485" t="inlineStr">
        <is>
          <t>701+</t>
        </is>
      </c>
      <c r="AD485" t="n">
        <v>1.5</v>
      </c>
      <c r="AE485" t="inlineStr">
        <is>
          <t>701+</t>
        </is>
      </c>
      <c r="AF485" t="n">
        <v>52.2</v>
      </c>
      <c r="AG485" t="inlineStr">
        <is>
          <t>701+</t>
        </is>
      </c>
      <c r="AH485" t="n">
        <v>3.2</v>
      </c>
      <c r="AI485" t="inlineStr">
        <is>
          <t>701+</t>
        </is>
      </c>
      <c r="AJ485" t="n">
        <v>5.8</v>
      </c>
      <c r="AK485" t="inlineStr"/>
      <c r="AL485" t="inlineStr"/>
      <c r="AM485" t="inlineStr"/>
      <c r="AN485" t="inlineStr"/>
      <c r="AO485" t="inlineStr"/>
      <c r="AP485" t="inlineStr">
        <is>
          <t>{"Research &amp; Discovery": [{"indicator_id": "76", "indicator_name": "Academic Reputation", "rank": "601+", "score": "8.4"}, {"indicator_id": "73", "indicator_name": "Citations per Faculty", "rank": "79", "score": "88.8"}], "Learning Experience": [{"indicator_id": "36", "indicator_name": "Faculty Student Ratio", "rank": "701+", "score": "18.9"}], "Employability": [{"indicator_id": "77", "indicator_name": "Employer Reputation", "rank": "601+", "score": "2.6"}, {"indicator_id": "3819456", "indicator_name": "Employment Outcomes", "rank": "701+", "score": "4.5"}], "Global Engagement": [{"indicator_id": "14", "indicator_name": "International Student Ratio", "rank": "701+", "score": "1.5"}, {"indicator_id": "15", "indicator_name": "International Research Network", "rank": "701+", "score": "52.2"}, {"indicator_id": "18", "indicator_name": "International Faculty Ratio", "rank": "701+", "score": "3.2"}], "Sustainability": [{"indicator_id": "3897497", "indicator_name": "Sustainability Score", "rank": "701+", "score": "5.8"}]}</t>
        </is>
      </c>
      <c r="AQ4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86">
      <c r="A486" t="n">
        <v>485</v>
      </c>
      <c r="B486" t="n">
        <v>24.8</v>
      </c>
      <c r="C486" t="inlineStr">
        <is>
          <t>American University of Ras Al Khaimah</t>
        </is>
      </c>
      <c r="D486" t="inlineStr">
        <is>
          <t>Ras Al Khaima, United Arab Emirates</t>
        </is>
      </c>
      <c r="E486" t="inlineStr">
        <is>
          <t>United Arab Emirates</t>
        </is>
      </c>
      <c r="F486" t="inlineStr">
        <is>
          <t>Ras Al Khaima</t>
        </is>
      </c>
      <c r="G486" t="inlineStr">
        <is>
          <t>Asia</t>
        </is>
      </c>
      <c r="H486" t="inlineStr">
        <is>
          <t>https://www.topuniversities.com/sites/default/files/230404082544am873324AURAK-Logo-200x200-90x90.jpg</t>
        </is>
      </c>
      <c r="I486" t="inlineStr">
        <is>
          <t>/universities/american-university-ras-al-khaimah</t>
        </is>
      </c>
      <c r="J486" t="inlineStr">
        <is>
          <t>3996250</t>
        </is>
      </c>
      <c r="K486" t="inlineStr">
        <is>
          <t>295341</t>
        </is>
      </c>
      <c r="L486" t="inlineStr">
        <is>
          <t>24369</t>
        </is>
      </c>
      <c r="M486" t="n">
        <v>0</v>
      </c>
      <c r="N486">
        <f>485</f>
        <v/>
      </c>
      <c r="O486" t="inlineStr">
        <is>
          <t>6</t>
        </is>
      </c>
      <c r="P486" t="b">
        <v>0</v>
      </c>
      <c r="Q486" t="b">
        <v>0</v>
      </c>
      <c r="R486" t="n">
        <v>0</v>
      </c>
      <c r="S486" t="inlineStr">
        <is>
          <t>601+</t>
        </is>
      </c>
      <c r="T486" t="n">
        <v>4.6</v>
      </c>
      <c r="U486" t="inlineStr">
        <is>
          <t>293</t>
        </is>
      </c>
      <c r="V486" t="n">
        <v>46.8</v>
      </c>
      <c r="W486" t="inlineStr">
        <is>
          <t>446</t>
        </is>
      </c>
      <c r="X486" t="n">
        <v>35.5</v>
      </c>
      <c r="Y486" t="inlineStr">
        <is>
          <t>601+</t>
        </is>
      </c>
      <c r="Z486" t="n">
        <v>3.3</v>
      </c>
      <c r="AA486" t="inlineStr">
        <is>
          <t>701+</t>
        </is>
      </c>
      <c r="AB486" t="n">
        <v>4.1</v>
      </c>
      <c r="AC486" t="inlineStr">
        <is>
          <t>15</t>
        </is>
      </c>
      <c r="AD486" t="n">
        <v>100</v>
      </c>
      <c r="AE486" t="inlineStr">
        <is>
          <t>701+</t>
        </is>
      </c>
      <c r="AF486" t="n">
        <v>15.4</v>
      </c>
      <c r="AG486" t="inlineStr">
        <is>
          <t>10</t>
        </is>
      </c>
      <c r="AH486" t="n">
        <v>100</v>
      </c>
      <c r="AI486" t="inlineStr">
        <is>
          <t>701+</t>
        </is>
      </c>
      <c r="AJ486" t="n">
        <v>1.1</v>
      </c>
      <c r="AK486" t="inlineStr"/>
      <c r="AL486" t="inlineStr"/>
      <c r="AM486" t="inlineStr"/>
      <c r="AN486" t="inlineStr"/>
      <c r="AO486" t="inlineStr"/>
      <c r="AP486" t="inlineStr">
        <is>
          <t>{"Research &amp; Discovery": [{"indicator_id": "76", "indicator_name": "Academic Reputation", "rank": "601+", "score": "4.6"}, {"indicator_id": "73", "indicator_name": "Citations per Faculty", "rank": "293", "score": "46.8"}], "Learning Experience": [{"indicator_id": "36", "indicator_name": "Faculty Student Ratio", "rank": "446", "score": "35.5"}], "Employability": [{"indicator_id": "77", "indicator_name": "Employer Reputation", "rank": "601+", "score": "3.3"}, {"indicator_id": "3819456", "indicator_name": "Employment Outcomes", "rank": "701+", "score": "4.1"}], "Global Engagement": [{"indicator_id": "14", "indicator_name": "International Student Ratio", "rank": "15", "score": "100"}, {"indicator_id": "15", "indicator_name": "International Research Network", "rank": "701+", "score": "15.4"}, {"indicator_id": "18", "indicator_name": "International Faculty Ratio", "rank": "10", "score": "100"}], "Sustainability": [{"indicator_id": "3897497", "indicator_name": "Sustainability Score", "rank": "701+", "score": "1.1"}]}</t>
        </is>
      </c>
      <c r="AQ4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87">
      <c r="A487" t="n">
        <v>486</v>
      </c>
      <c r="B487" t="n">
        <v>24.8</v>
      </c>
      <c r="C487" t="inlineStr">
        <is>
          <t>National Sun Yat-sen University</t>
        </is>
      </c>
      <c r="D487" t="inlineStr">
        <is>
          <t>Kaohsiung City, Taiwan</t>
        </is>
      </c>
      <c r="E487" t="inlineStr">
        <is>
          <t>Taiwan</t>
        </is>
      </c>
      <c r="F487" t="inlineStr">
        <is>
          <t>Kaohsiung City</t>
        </is>
      </c>
      <c r="G487" t="inlineStr">
        <is>
          <t>Asia</t>
        </is>
      </c>
      <c r="H487" t="inlineStr">
        <is>
          <t>https://www.topuniversities.com/sites/default/files/national-sun-yat-sen-university_439_medium.jpg</t>
        </is>
      </c>
      <c r="I487" t="inlineStr">
        <is>
          <t>/universities/national-sun-yat-sen-university</t>
        </is>
      </c>
      <c r="J487" t="inlineStr">
        <is>
          <t>3995967</t>
        </is>
      </c>
      <c r="K487" t="inlineStr">
        <is>
          <t>294807</t>
        </is>
      </c>
      <c r="L487" t="inlineStr">
        <is>
          <t>439</t>
        </is>
      </c>
      <c r="M487" t="n">
        <v>0</v>
      </c>
      <c r="N487">
        <f>485</f>
        <v/>
      </c>
      <c r="O487" t="inlineStr"/>
      <c r="P487" t="b">
        <v>0</v>
      </c>
      <c r="Q487" t="b">
        <v>0</v>
      </c>
      <c r="R487" t="n">
        <v>0</v>
      </c>
      <c r="S487" t="inlineStr">
        <is>
          <t>334</t>
        </is>
      </c>
      <c r="T487" t="n">
        <v>26.5</v>
      </c>
      <c r="U487" t="inlineStr">
        <is>
          <t>529</t>
        </is>
      </c>
      <c r="V487" t="n">
        <v>22.1</v>
      </c>
      <c r="W487" t="inlineStr">
        <is>
          <t>493</t>
        </is>
      </c>
      <c r="X487" t="n">
        <v>32</v>
      </c>
      <c r="Y487" t="inlineStr">
        <is>
          <t>383</t>
        </is>
      </c>
      <c r="Z487" t="n">
        <v>24.9</v>
      </c>
      <c r="AA487" t="inlineStr">
        <is>
          <t>701+</t>
        </is>
      </c>
      <c r="AB487" t="n">
        <v>11.4</v>
      </c>
      <c r="AC487" t="inlineStr">
        <is>
          <t>701+</t>
        </is>
      </c>
      <c r="AD487" t="n">
        <v>10.8</v>
      </c>
      <c r="AE487" t="inlineStr">
        <is>
          <t>701+</t>
        </is>
      </c>
      <c r="AF487" t="n">
        <v>35.6</v>
      </c>
      <c r="AG487" t="inlineStr">
        <is>
          <t>563</t>
        </is>
      </c>
      <c r="AH487" t="n">
        <v>22.7</v>
      </c>
      <c r="AI487">
        <f>324</f>
        <v/>
      </c>
      <c r="AJ487" t="n">
        <v>48.9</v>
      </c>
      <c r="AK487" t="inlineStr"/>
      <c r="AL487" t="inlineStr"/>
      <c r="AM487" t="inlineStr"/>
      <c r="AN487" t="inlineStr"/>
      <c r="AO487" t="inlineStr"/>
      <c r="AP487" t="inlineStr">
        <is>
          <t>{"Research &amp; Discovery": [{"indicator_id": "76", "indicator_name": "Academic Reputation", "rank": "334", "score": "26.5"}, {"indicator_id": "73", "indicator_name": "Citations per Faculty", "rank": "529", "score": "22.1"}], "Learning Experience": [{"indicator_id": "36", "indicator_name": "Faculty Student Ratio", "rank": "493", "score": "32"}], "Employability": [{"indicator_id": "77", "indicator_name": "Employer Reputation", "rank": "383", "score": "24.9"}, {"indicator_id": "3819456", "indicator_name": "Employment Outcomes", "rank": "701+", "score": "11.4"}], "Global Engagement": [{"indicator_id": "14", "indicator_name": "International Student Ratio", "rank": "701+", "score": "10.8"}, {"indicator_id": "15", "indicator_name": "International Research Network", "rank": "701+", "score": "35.6"}, {"indicator_id": "18", "indicator_name": "International Faculty Ratio", "rank": "563", "score": "22.7"}], "Sustainability": [{"indicator_id": "3897497", "indicator_name": "Sustainability Score", "rank": "=324", "score": "48.9"}]}</t>
        </is>
      </c>
      <c r="AQ4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88">
      <c r="A488" t="n">
        <v>487</v>
      </c>
      <c r="B488" t="n">
        <v>24.7</v>
      </c>
      <c r="C488" t="inlineStr">
        <is>
          <t>Universität Mannheim</t>
        </is>
      </c>
      <c r="D488" t="inlineStr">
        <is>
          <t>Mannheim, Germany</t>
        </is>
      </c>
      <c r="E488" t="inlineStr">
        <is>
          <t>Germany</t>
        </is>
      </c>
      <c r="F488" t="inlineStr">
        <is>
          <t>Mannheim</t>
        </is>
      </c>
      <c r="G488" t="inlineStr">
        <is>
          <t>Europe</t>
        </is>
      </c>
      <c r="H488" t="inlineStr">
        <is>
          <t>https://www.topuniversities.com/sites/default/files/universitt-mannheim_592560cf2aeae70239af4c0b_medium.jpg</t>
        </is>
      </c>
      <c r="I488" t="inlineStr">
        <is>
          <t>/universities/universitat-mannheim</t>
        </is>
      </c>
      <c r="J488" t="inlineStr">
        <is>
          <t>3996205</t>
        </is>
      </c>
      <c r="K488" t="inlineStr">
        <is>
          <t>294869</t>
        </is>
      </c>
      <c r="L488" t="inlineStr">
        <is>
          <t>391</t>
        </is>
      </c>
      <c r="M488" t="n">
        <v>0</v>
      </c>
      <c r="N488" t="inlineStr">
        <is>
          <t>487</t>
        </is>
      </c>
      <c r="O488" t="inlineStr"/>
      <c r="P488" t="b">
        <v>0</v>
      </c>
      <c r="Q488" t="b">
        <v>0</v>
      </c>
      <c r="R488" t="n">
        <v>0</v>
      </c>
      <c r="S488" t="inlineStr">
        <is>
          <t>572</t>
        </is>
      </c>
      <c r="T488" t="n">
        <v>15.3</v>
      </c>
      <c r="U488" t="inlineStr">
        <is>
          <t>427</t>
        </is>
      </c>
      <c r="V488" t="n">
        <v>31</v>
      </c>
      <c r="W488" t="inlineStr">
        <is>
          <t>701+</t>
        </is>
      </c>
      <c r="X488" t="n">
        <v>3</v>
      </c>
      <c r="Y488" t="inlineStr">
        <is>
          <t>157</t>
        </is>
      </c>
      <c r="Z488" t="n">
        <v>53.9</v>
      </c>
      <c r="AA488" t="inlineStr">
        <is>
          <t>363</t>
        </is>
      </c>
      <c r="AB488" t="n">
        <v>34.9</v>
      </c>
      <c r="AC488" t="inlineStr">
        <is>
          <t>506</t>
        </is>
      </c>
      <c r="AD488" t="n">
        <v>22.7</v>
      </c>
      <c r="AE488" t="inlineStr">
        <is>
          <t>701+</t>
        </is>
      </c>
      <c r="AF488" t="n">
        <v>27.9</v>
      </c>
      <c r="AG488" t="inlineStr">
        <is>
          <t>406</t>
        </is>
      </c>
      <c r="AH488" t="n">
        <v>42.4</v>
      </c>
      <c r="AI488" t="inlineStr">
        <is>
          <t>701+</t>
        </is>
      </c>
      <c r="AJ488" t="n">
        <v>1.5</v>
      </c>
      <c r="AK488" t="inlineStr"/>
      <c r="AL488" t="inlineStr"/>
      <c r="AM488" t="inlineStr"/>
      <c r="AN488" t="inlineStr"/>
      <c r="AO488" t="inlineStr"/>
      <c r="AP488" t="inlineStr">
        <is>
          <t>{"Research &amp; Discovery": [{"indicator_id": "76", "indicator_name": "Academic Reputation", "rank": "572", "score": "15.3"}, {"indicator_id": "73", "indicator_name": "Citations per Faculty", "rank": "427", "score": "31"}], "Learning Experience": [{"indicator_id": "36", "indicator_name": "Faculty Student Ratio", "rank": "701+", "score": "3"}], "Employability": [{"indicator_id": "77", "indicator_name": "Employer Reputation", "rank": "157", "score": "53.9"}, {"indicator_id": "3819456", "indicator_name": "Employment Outcomes", "rank": "363", "score": "34.9"}], "Global Engagement": [{"indicator_id": "14", "indicator_name": "International Student Ratio", "rank": "506", "score": "22.7"}, {"indicator_id": "15", "indicator_name": "International Research Network", "rank": "701+", "score": "27.9"}, {"indicator_id": "18", "indicator_name": "International Faculty Ratio", "rank": "406", "score": "42.4"}], "Sustainability": [{"indicator_id": "3897497", "indicator_name": "Sustainability Score", "rank": "701+", "score": "1.5"}]}</t>
        </is>
      </c>
      <c r="AQ4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89">
      <c r="A489" t="n">
        <v>488</v>
      </c>
      <c r="B489" t="n">
        <v>24.6</v>
      </c>
      <c r="C489" t="inlineStr">
        <is>
          <t>University of Hawaiʻi at Mānoa</t>
        </is>
      </c>
      <c r="D489" t="inlineStr">
        <is>
          <t>Honolulu, United States</t>
        </is>
      </c>
      <c r="E489" t="inlineStr">
        <is>
          <t>United States</t>
        </is>
      </c>
      <c r="F489" t="inlineStr">
        <is>
          <t>Honolulu</t>
        </is>
      </c>
      <c r="G489" t="inlineStr">
        <is>
          <t>North America</t>
        </is>
      </c>
      <c r="H489" t="inlineStr">
        <is>
          <t>https://www.topuniversities.com/sites/default/files/university-of-hawaii-at-maoa_255_medium.jpg</t>
        </is>
      </c>
      <c r="I489" t="inlineStr">
        <is>
          <t>/universities/university-hawaii-manoa</t>
        </is>
      </c>
      <c r="J489" t="inlineStr">
        <is>
          <t>3996209</t>
        </is>
      </c>
      <c r="K489" t="inlineStr">
        <is>
          <t>294268</t>
        </is>
      </c>
      <c r="L489" t="inlineStr">
        <is>
          <t>255</t>
        </is>
      </c>
      <c r="M489" t="n">
        <v>0</v>
      </c>
      <c r="N489" t="inlineStr">
        <is>
          <t>488</t>
        </is>
      </c>
      <c r="O489" t="inlineStr"/>
      <c r="P489" t="b">
        <v>0</v>
      </c>
      <c r="Q489" t="b">
        <v>0</v>
      </c>
      <c r="R489" t="n">
        <v>0</v>
      </c>
      <c r="S489" t="inlineStr">
        <is>
          <t>576</t>
        </is>
      </c>
      <c r="T489" t="n">
        <v>15.2</v>
      </c>
      <c r="U489" t="inlineStr">
        <is>
          <t>332</t>
        </is>
      </c>
      <c r="V489" t="n">
        <v>41.7</v>
      </c>
      <c r="W489" t="inlineStr">
        <is>
          <t>525</t>
        </is>
      </c>
      <c r="X489" t="n">
        <v>29.7</v>
      </c>
      <c r="Y489" t="inlineStr">
        <is>
          <t>601+</t>
        </is>
      </c>
      <c r="Z489" t="n">
        <v>6.6</v>
      </c>
      <c r="AA489" t="inlineStr">
        <is>
          <t>701+</t>
        </is>
      </c>
      <c r="AB489" t="n">
        <v>7.9</v>
      </c>
      <c r="AC489" t="inlineStr">
        <is>
          <t>679</t>
        </is>
      </c>
      <c r="AD489" t="n">
        <v>12</v>
      </c>
      <c r="AE489" t="inlineStr">
        <is>
          <t>278</t>
        </is>
      </c>
      <c r="AF489" t="n">
        <v>82.90000000000001</v>
      </c>
      <c r="AG489" t="inlineStr">
        <is>
          <t>412</t>
        </is>
      </c>
      <c r="AH489" t="n">
        <v>41.7</v>
      </c>
      <c r="AI489">
        <f>443</f>
        <v/>
      </c>
      <c r="AJ489" t="n">
        <v>30.1</v>
      </c>
      <c r="AK489" t="inlineStr"/>
      <c r="AL489" t="inlineStr"/>
      <c r="AM489" t="inlineStr"/>
      <c r="AN489" t="inlineStr"/>
      <c r="AO489" t="inlineStr"/>
      <c r="AP489" t="inlineStr">
        <is>
          <t>{"Research &amp; Discovery": [{"indicator_id": "76", "indicator_name": "Academic Reputation", "rank": "576", "score": "15.2"}, {"indicator_id": "73", "indicator_name": "Citations per Faculty", "rank": "332", "score": "41.7"}], "Learning Experience": [{"indicator_id": "36", "indicator_name": "Faculty Student Ratio", "rank": "525", "score": "29.7"}], "Employability": [{"indicator_id": "77", "indicator_name": "Employer Reputation", "rank": "601+", "score": "6.6"}, {"indicator_id": "3819456", "indicator_name": "Employment Outcomes", "rank": "701+", "score": "7.9"}], "Global Engagement": [{"indicator_id": "14", "indicator_name": "International Student Ratio", "rank": "679", "score": "12"}, {"indicator_id": "15", "indicator_name": "International Research Network", "rank": "278", "score": "82.9"}, {"indicator_id": "18", "indicator_name": "International Faculty Ratio", "rank": "412", "score": "41.7"}], "Sustainability": [{"indicator_id": "3897497", "indicator_name": "Sustainability Score", "rank": "=443", "score": "30.1"}]}</t>
        </is>
      </c>
      <c r="AQ4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90">
      <c r="A490" t="n">
        <v>489</v>
      </c>
      <c r="B490" t="n">
        <v>24.5</v>
      </c>
      <c r="C490" t="inlineStr">
        <is>
          <t>Chongqing University</t>
        </is>
      </c>
      <c r="D490" t="inlineStr">
        <is>
          <t>Chongqing, China (Mainland)</t>
        </is>
      </c>
      <c r="E490" t="inlineStr">
        <is>
          <t>China (Mainland)</t>
        </is>
      </c>
      <c r="F490" t="inlineStr">
        <is>
          <t>Chongqing</t>
        </is>
      </c>
      <c r="G490" t="inlineStr">
        <is>
          <t>Asia</t>
        </is>
      </c>
      <c r="H490" t="inlineStr">
        <is>
          <t>https://www.topuniversities.com/sites/default/files/chongqing-university_873_medium.jpg</t>
        </is>
      </c>
      <c r="I490" t="inlineStr">
        <is>
          <t>/universities/chongqing-university</t>
        </is>
      </c>
      <c r="J490" t="inlineStr">
        <is>
          <t>3996328</t>
        </is>
      </c>
      <c r="K490" t="inlineStr">
        <is>
          <t>297018</t>
        </is>
      </c>
      <c r="L490" t="inlineStr">
        <is>
          <t>873</t>
        </is>
      </c>
      <c r="M490" t="n">
        <v>0</v>
      </c>
      <c r="N490">
        <f>489</f>
        <v/>
      </c>
      <c r="O490" t="inlineStr"/>
      <c r="P490" t="b">
        <v>0</v>
      </c>
      <c r="Q490" t="b">
        <v>0</v>
      </c>
      <c r="R490" t="n">
        <v>0</v>
      </c>
      <c r="S490" t="inlineStr">
        <is>
          <t>601+</t>
        </is>
      </c>
      <c r="T490" t="n">
        <v>7.6</v>
      </c>
      <c r="U490" t="inlineStr">
        <is>
          <t>105</t>
        </is>
      </c>
      <c r="V490" t="n">
        <v>81.40000000000001</v>
      </c>
      <c r="W490" t="inlineStr">
        <is>
          <t>701+</t>
        </is>
      </c>
      <c r="X490" t="n">
        <v>12.1</v>
      </c>
      <c r="Y490" t="inlineStr">
        <is>
          <t>601+</t>
        </is>
      </c>
      <c r="Z490" t="n">
        <v>4.6</v>
      </c>
      <c r="AA490" t="inlineStr">
        <is>
          <t>701+</t>
        </is>
      </c>
      <c r="AB490" t="n">
        <v>13.6</v>
      </c>
      <c r="AC490" t="inlineStr">
        <is>
          <t>701+</t>
        </is>
      </c>
      <c r="AD490" t="n">
        <v>2.1</v>
      </c>
      <c r="AE490" t="inlineStr">
        <is>
          <t>637</t>
        </is>
      </c>
      <c r="AF490" t="n">
        <v>59.6</v>
      </c>
      <c r="AG490" t="inlineStr">
        <is>
          <t>582</t>
        </is>
      </c>
      <c r="AH490" t="n">
        <v>21.3</v>
      </c>
      <c r="AI490" t="inlineStr">
        <is>
          <t>701+</t>
        </is>
      </c>
      <c r="AJ490" t="n">
        <v>4.1</v>
      </c>
      <c r="AK490" t="inlineStr"/>
      <c r="AL490" t="inlineStr"/>
      <c r="AM490" t="inlineStr"/>
      <c r="AN490" t="inlineStr"/>
      <c r="AO490" t="inlineStr"/>
      <c r="AP490" t="inlineStr">
        <is>
          <t>{"Research &amp; Discovery": [{"indicator_id": "76", "indicator_name": "Academic Reputation", "rank": "601+", "score": "7.6"}, {"indicator_id": "73", "indicator_name": "Citations per Faculty", "rank": "105", "score": "81.4"}], "Learning Experience": [{"indicator_id": "36", "indicator_name": "Faculty Student Ratio", "rank": "701+", "score": "12.1"}], "Employability": [{"indicator_id": "77", "indicator_name": "Employer Reputation", "rank": "601+", "score": "4.6"}, {"indicator_id": "3819456", "indicator_name": "Employment Outcomes", "rank": "701+", "score": "13.6"}], "Global Engagement": [{"indicator_id": "14", "indicator_name": "International Student Ratio", "rank": "701+", "score": "2.1"}, {"indicator_id": "15", "indicator_name": "International Research Network", "rank": "637", "score": "59.6"}, {"indicator_id": "18", "indicator_name": "International Faculty Ratio", "rank": "582", "score": "21.3"}], "Sustainability": [{"indicator_id": "3897497", "indicator_name": "Sustainability Score", "rank": "701+", "score": "4.1"}]}</t>
        </is>
      </c>
      <c r="AQ4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91">
      <c r="A491" t="n">
        <v>490</v>
      </c>
      <c r="B491" t="n">
        <v>24.5</v>
      </c>
      <c r="C491" t="inlineStr">
        <is>
          <t>Chung-Ang University (CAU)</t>
        </is>
      </c>
      <c r="D491" t="inlineStr">
        <is>
          <t>Seoul, South Korea</t>
        </is>
      </c>
      <c r="E491" t="inlineStr">
        <is>
          <t>South Korea</t>
        </is>
      </c>
      <c r="F491" t="inlineStr">
        <is>
          <t>Seoul</t>
        </is>
      </c>
      <c r="G491" t="inlineStr">
        <is>
          <t>Asia</t>
        </is>
      </c>
      <c r="H491" t="inlineStr">
        <is>
          <t>https://www.topuniversities.com/sites/default/files/chung-ang-university-cau_1042_medium.jpg</t>
        </is>
      </c>
      <c r="I491" t="inlineStr">
        <is>
          <t>/universities/chung-ang-university-cau</t>
        </is>
      </c>
      <c r="J491" t="inlineStr">
        <is>
          <t>3996188</t>
        </is>
      </c>
      <c r="K491" t="inlineStr">
        <is>
          <t>296762</t>
        </is>
      </c>
      <c r="L491" t="inlineStr">
        <is>
          <t>1042</t>
        </is>
      </c>
      <c r="M491" t="n">
        <v>0</v>
      </c>
      <c r="N491">
        <f>489</f>
        <v/>
      </c>
      <c r="O491" t="inlineStr"/>
      <c r="P491" t="b">
        <v>0</v>
      </c>
      <c r="Q491" t="b">
        <v>0</v>
      </c>
      <c r="R491" t="n">
        <v>0</v>
      </c>
      <c r="S491" t="inlineStr">
        <is>
          <t>555</t>
        </is>
      </c>
      <c r="T491" t="n">
        <v>16</v>
      </c>
      <c r="U491" t="inlineStr">
        <is>
          <t>701+</t>
        </is>
      </c>
      <c r="V491" t="n">
        <v>9.300000000000001</v>
      </c>
      <c r="W491" t="inlineStr">
        <is>
          <t>195</t>
        </is>
      </c>
      <c r="X491" t="n">
        <v>67.8</v>
      </c>
      <c r="Y491" t="inlineStr">
        <is>
          <t>296</t>
        </is>
      </c>
      <c r="Z491" t="n">
        <v>31.9</v>
      </c>
      <c r="AA491" t="inlineStr">
        <is>
          <t>701+</t>
        </is>
      </c>
      <c r="AB491" t="n">
        <v>13.5</v>
      </c>
      <c r="AC491" t="inlineStr">
        <is>
          <t>371</t>
        </is>
      </c>
      <c r="AD491" t="n">
        <v>37.8</v>
      </c>
      <c r="AE491" t="inlineStr">
        <is>
          <t>701+</t>
        </is>
      </c>
      <c r="AF491" t="n">
        <v>29.9</v>
      </c>
      <c r="AG491" t="inlineStr">
        <is>
          <t>680</t>
        </is>
      </c>
      <c r="AH491" t="n">
        <v>14.2</v>
      </c>
      <c r="AI491">
        <f>322</f>
        <v/>
      </c>
      <c r="AJ491" t="n">
        <v>49.5</v>
      </c>
      <c r="AK491" t="inlineStr"/>
      <c r="AL491" t="inlineStr"/>
      <c r="AM491" t="inlineStr"/>
      <c r="AN491" t="inlineStr"/>
      <c r="AO491" t="inlineStr"/>
      <c r="AP491" t="inlineStr">
        <is>
          <t>{"Research &amp; Discovery": [{"indicator_id": "76", "indicator_name": "Academic Reputation", "rank": "555", "score": "16"}, {"indicator_id": "73", "indicator_name": "Citations per Faculty", "rank": "701+", "score": "9.3"}], "Learning Experience": [{"indicator_id": "36", "indicator_name": "Faculty Student Ratio", "rank": "195", "score": "67.8"}], "Employability": [{"indicator_id": "77", "indicator_name": "Employer Reputation", "rank": "296", "score": "31.9"}, {"indicator_id": "3819456", "indicator_name": "Employment Outcomes", "rank": "701+", "score": "13.5"}], "Global Engagement": [{"indicator_id": "14", "indicator_name": "International Student Ratio", "rank": "371", "score": "37.8"}, {"indicator_id": "15", "indicator_name": "International Research Network", "rank": "701+", "score": "29.9"}, {"indicator_id": "18", "indicator_name": "International Faculty Ratio", "rank": "680", "score": "14.2"}], "Sustainability": [{"indicator_id": "3897497", "indicator_name": "Sustainability Score", "rank": "=322", "score": "49.5"}]}</t>
        </is>
      </c>
      <c r="AQ4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92">
      <c r="A492" t="n">
        <v>491</v>
      </c>
      <c r="B492" t="n">
        <v>24.5</v>
      </c>
      <c r="C492" t="inlineStr">
        <is>
          <t>Isfahan University of Technology</t>
        </is>
      </c>
      <c r="D492" t="inlineStr">
        <is>
          <t>Isfahan, Iran</t>
        </is>
      </c>
      <c r="E492" t="inlineStr">
        <is>
          <t>Iran</t>
        </is>
      </c>
      <c r="F492" t="inlineStr">
        <is>
          <t>Isfahan</t>
        </is>
      </c>
      <c r="G492" t="inlineStr">
        <is>
          <t>Asia</t>
        </is>
      </c>
      <c r="H492" t="inlineStr">
        <is>
          <t>https://www.topuniversities.com/sites/default/files/isfahan-university-of-technology_592560cf2aeae70239af4e5a_medium.jpg</t>
        </is>
      </c>
      <c r="I492" t="inlineStr">
        <is>
          <t>/universities/isfahan-university-technology</t>
        </is>
      </c>
      <c r="J492" t="inlineStr">
        <is>
          <t>3996439</t>
        </is>
      </c>
      <c r="K492" t="inlineStr">
        <is>
          <t>296799</t>
        </is>
      </c>
      <c r="L492" t="inlineStr">
        <is>
          <t>982</t>
        </is>
      </c>
      <c r="M492" t="n">
        <v>0</v>
      </c>
      <c r="N492">
        <f>489</f>
        <v/>
      </c>
      <c r="O492" t="inlineStr"/>
      <c r="P492" t="b">
        <v>0</v>
      </c>
      <c r="Q492" t="b">
        <v>0</v>
      </c>
      <c r="R492" t="n">
        <v>0</v>
      </c>
      <c r="S492" t="inlineStr">
        <is>
          <t>601+</t>
        </is>
      </c>
      <c r="T492" t="n">
        <v>4.9</v>
      </c>
      <c r="U492" t="inlineStr">
        <is>
          <t>68</t>
        </is>
      </c>
      <c r="V492" t="n">
        <v>92.2</v>
      </c>
      <c r="W492" t="inlineStr">
        <is>
          <t>701+</t>
        </is>
      </c>
      <c r="X492" t="n">
        <v>5.1</v>
      </c>
      <c r="Y492" t="inlineStr">
        <is>
          <t>541</t>
        </is>
      </c>
      <c r="Z492" t="n">
        <v>15.7</v>
      </c>
      <c r="AA492" t="inlineStr">
        <is>
          <t>701+</t>
        </is>
      </c>
      <c r="AB492" t="n">
        <v>5.6</v>
      </c>
      <c r="AC492" t="inlineStr">
        <is>
          <t>701+</t>
        </is>
      </c>
      <c r="AD492" t="n">
        <v>1.4</v>
      </c>
      <c r="AE492" t="inlineStr">
        <is>
          <t>701+</t>
        </is>
      </c>
      <c r="AF492" t="n">
        <v>43.5</v>
      </c>
      <c r="AG492" t="inlineStr">
        <is>
          <t>701+</t>
        </is>
      </c>
      <c r="AH492" t="n">
        <v>2.3</v>
      </c>
      <c r="AI492" t="inlineStr">
        <is>
          <t>701+</t>
        </is>
      </c>
      <c r="AJ492" t="n">
        <v>1.1</v>
      </c>
      <c r="AK492" t="inlineStr"/>
      <c r="AL492" t="inlineStr"/>
      <c r="AM492" t="inlineStr"/>
      <c r="AN492" t="inlineStr"/>
      <c r="AO492" t="inlineStr"/>
      <c r="AP492" t="inlineStr">
        <is>
          <t>{"Research &amp; Discovery": [{"indicator_id": "76", "indicator_name": "Academic Reputation", "rank": "601+", "score": "4.9"}, {"indicator_id": "73", "indicator_name": "Citations per Faculty", "rank": "68", "score": "92.2"}], "Learning Experience": [{"indicator_id": "36", "indicator_name": "Faculty Student Ratio", "rank": "701+", "score": "5.1"}], "Employability": [{"indicator_id": "77", "indicator_name": "Employer Reputation", "rank": "541", "score": "15.7"}, {"indicator_id": "3819456", "indicator_name": "Employment Outcomes", "rank": "701+", "score": "5.6"}], "Global Engagement": [{"indicator_id": "14", "indicator_name": "International Student Ratio", "rank": "701+", "score": "1.4"}, {"indicator_id": "15", "indicator_name": "International Research Network", "rank": "701+", "score": "43.5"}, {"indicator_id": "18", "indicator_name": "International Faculty Ratio", "rank": "701+", "score": "2.3"}], "Sustainability": [{"indicator_id": "3897497", "indicator_name": "Sustainability Score", "rank": "701+", "score": "1.1"}]}</t>
        </is>
      </c>
      <c r="AQ4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93">
      <c r="A493" t="n">
        <v>492</v>
      </c>
      <c r="B493" t="n">
        <v>24.5</v>
      </c>
      <c r="C493" t="inlineStr">
        <is>
          <t>Shanghai University</t>
        </is>
      </c>
      <c r="D493" t="inlineStr">
        <is>
          <t>Shanghai, China (Mainland)</t>
        </is>
      </c>
      <c r="E493" t="inlineStr">
        <is>
          <t>China (Mainland)</t>
        </is>
      </c>
      <c r="F493" t="inlineStr">
        <is>
          <t>Shanghai</t>
        </is>
      </c>
      <c r="G493" t="inlineStr">
        <is>
          <t>Asia</t>
        </is>
      </c>
      <c r="H493" t="inlineStr">
        <is>
          <t>https://www.topuniversities.com/sites/default/files/shanghai-university_557_medium.jpg</t>
        </is>
      </c>
      <c r="I493" t="inlineStr">
        <is>
          <t>/universities/shanghai-university</t>
        </is>
      </c>
      <c r="J493" t="inlineStr">
        <is>
          <t>3996068</t>
        </is>
      </c>
      <c r="K493" t="inlineStr">
        <is>
          <t>297367</t>
        </is>
      </c>
      <c r="L493" t="inlineStr">
        <is>
          <t>557</t>
        </is>
      </c>
      <c r="M493" t="n">
        <v>0</v>
      </c>
      <c r="N493">
        <f>489</f>
        <v/>
      </c>
      <c r="O493" t="inlineStr"/>
      <c r="P493" t="b">
        <v>0</v>
      </c>
      <c r="Q493" t="b">
        <v>0</v>
      </c>
      <c r="R493" t="n">
        <v>0</v>
      </c>
      <c r="S493" t="inlineStr">
        <is>
          <t>435</t>
        </is>
      </c>
      <c r="T493" t="n">
        <v>20.3</v>
      </c>
      <c r="U493" t="inlineStr">
        <is>
          <t>429</t>
        </is>
      </c>
      <c r="V493" t="n">
        <v>30.5</v>
      </c>
      <c r="W493" t="inlineStr">
        <is>
          <t>303</t>
        </is>
      </c>
      <c r="X493" t="n">
        <v>50.8</v>
      </c>
      <c r="Y493" t="inlineStr">
        <is>
          <t>601+</t>
        </is>
      </c>
      <c r="Z493" t="n">
        <v>13.1</v>
      </c>
      <c r="AA493" t="inlineStr">
        <is>
          <t>701+</t>
        </is>
      </c>
      <c r="AB493" t="n">
        <v>8.9</v>
      </c>
      <c r="AC493" t="inlineStr">
        <is>
          <t>701+</t>
        </is>
      </c>
      <c r="AD493" t="n">
        <v>5.3</v>
      </c>
      <c r="AE493" t="inlineStr">
        <is>
          <t>649</t>
        </is>
      </c>
      <c r="AF493" t="n">
        <v>58.7</v>
      </c>
      <c r="AG493" t="inlineStr">
        <is>
          <t>415</t>
        </is>
      </c>
      <c r="AH493" t="n">
        <v>40.9</v>
      </c>
      <c r="AI493">
        <f>655</f>
        <v/>
      </c>
      <c r="AJ493" t="n">
        <v>10.5</v>
      </c>
      <c r="AK493" t="inlineStr"/>
      <c r="AL493" t="inlineStr"/>
      <c r="AM493" t="inlineStr"/>
      <c r="AN493" t="inlineStr"/>
      <c r="AO493" t="inlineStr"/>
      <c r="AP493" t="inlineStr">
        <is>
          <t>{"Research &amp; Discovery": [{"indicator_id": "76", "indicator_name": "Academic Reputation", "rank": "435", "score": "20.3"}, {"indicator_id": "73", "indicator_name": "Citations per Faculty", "rank": "429", "score": "30.5"}], "Learning Experience": [{"indicator_id": "36", "indicator_name": "Faculty Student Ratio", "rank": "303", "score": "50.8"}], "Employability": [{"indicator_id": "77", "indicator_name": "Employer Reputation", "rank": "601+", "score": "13.1"}, {"indicator_id": "3819456", "indicator_name": "Employment Outcomes", "rank": "701+", "score": "8.9"}], "Global Engagement": [{"indicator_id": "14", "indicator_name": "International Student Ratio", "rank": "701+", "score": "5.3"}, {"indicator_id": "15", "indicator_name": "International Research Network", "rank": "649", "score": "58.7"}, {"indicator_id": "18", "indicator_name": "International Faculty Ratio", "rank": "415", "score": "40.9"}], "Sustainability": [{"indicator_id": "3897497", "indicator_name": "Sustainability Score", "rank": "=655", "score": "10.5"}]}</t>
        </is>
      </c>
      <c r="AQ4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94">
      <c r="A494" t="n">
        <v>493</v>
      </c>
      <c r="B494" t="n">
        <v>24.5</v>
      </c>
      <c r="C494" t="inlineStr">
        <is>
          <t>UNESP</t>
        </is>
      </c>
      <c r="D494" t="inlineStr">
        <is>
          <t>Sao Paulo, Brazil</t>
        </is>
      </c>
      <c r="E494" t="inlineStr">
        <is>
          <t>Brazil</t>
        </is>
      </c>
      <c r="F494" t="inlineStr">
        <is>
          <t>Sao Paulo</t>
        </is>
      </c>
      <c r="G494" t="inlineStr">
        <is>
          <t>Latin America</t>
        </is>
      </c>
      <c r="H494" t="inlineStr">
        <is>
          <t>https://www.topuniversities.com/sites/default/files/unesp_492_medium.jpg</t>
        </is>
      </c>
      <c r="I494" t="inlineStr">
        <is>
          <t>/universities/unesp</t>
        </is>
      </c>
      <c r="J494" t="inlineStr">
        <is>
          <t>3995840</t>
        </is>
      </c>
      <c r="K494" t="inlineStr">
        <is>
          <t>297517</t>
        </is>
      </c>
      <c r="L494" t="inlineStr">
        <is>
          <t>492</t>
        </is>
      </c>
      <c r="M494" t="n">
        <v>0</v>
      </c>
      <c r="N494">
        <f>489</f>
        <v/>
      </c>
      <c r="O494" t="inlineStr"/>
      <c r="P494" t="b">
        <v>0</v>
      </c>
      <c r="Q494" t="b">
        <v>0</v>
      </c>
      <c r="R494" t="n">
        <v>0</v>
      </c>
      <c r="S494" t="inlineStr">
        <is>
          <t>207</t>
        </is>
      </c>
      <c r="T494" t="n">
        <v>41.1</v>
      </c>
      <c r="U494" t="inlineStr">
        <is>
          <t>619</t>
        </is>
      </c>
      <c r="V494" t="n">
        <v>16.2</v>
      </c>
      <c r="W494" t="inlineStr">
        <is>
          <t>701+</t>
        </is>
      </c>
      <c r="X494" t="n">
        <v>13</v>
      </c>
      <c r="Y494" t="inlineStr">
        <is>
          <t>368</t>
        </is>
      </c>
      <c r="Z494" t="n">
        <v>25.8</v>
      </c>
      <c r="AA494" t="inlineStr">
        <is>
          <t>701+</t>
        </is>
      </c>
      <c r="AB494" t="n">
        <v>1.5</v>
      </c>
      <c r="AC494" t="inlineStr">
        <is>
          <t>701+</t>
        </is>
      </c>
      <c r="AD494" t="n">
        <v>2.7</v>
      </c>
      <c r="AE494" t="inlineStr">
        <is>
          <t>469</t>
        </is>
      </c>
      <c r="AF494" t="n">
        <v>70.90000000000001</v>
      </c>
      <c r="AG494" t="inlineStr">
        <is>
          <t>701+</t>
        </is>
      </c>
      <c r="AH494" t="n">
        <v>5.9</v>
      </c>
      <c r="AI494">
        <f>600</f>
        <v/>
      </c>
      <c r="AJ494" t="n">
        <v>14.5</v>
      </c>
      <c r="AK494" t="inlineStr"/>
      <c r="AL494" t="inlineStr"/>
      <c r="AM494" t="inlineStr"/>
      <c r="AN494" t="inlineStr"/>
      <c r="AO494" t="inlineStr"/>
      <c r="AP494" t="inlineStr">
        <is>
          <t>{"Research &amp; Discovery": [{"indicator_id": "76", "indicator_name": "Academic Reputation", "rank": "207", "score": "41.1"}, {"indicator_id": "73", "indicator_name": "Citations per Faculty", "rank": "619", "score": "16.2"}], "Learning Experience": [{"indicator_id": "36", "indicator_name": "Faculty Student Ratio", "rank": "701+", "score": "13"}], "Employability": [{"indicator_id": "77", "indicator_name": "Employer Reputation", "rank": "368", "score": "25.8"}, {"indicator_id": "3819456", "indicator_name": "Employment Outcomes", "rank": "701+", "score": "1.5"}], "Global Engagement": [{"indicator_id": "14", "indicator_name": "International Student Ratio", "rank": "701+", "score": "2.7"}, {"indicator_id": "15", "indicator_name": "International Research Network", "rank": "469", "score": "70.9"}, {"indicator_id": "18", "indicator_name": "International Faculty Ratio", "rank": "701+", "score": "5.9"}], "Sustainability": [{"indicator_id": "3897497", "indicator_name": "Sustainability Score", "rank": "=600", "score": "14.5"}]}</t>
        </is>
      </c>
      <c r="AQ4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95">
      <c r="A495" t="n">
        <v>494</v>
      </c>
      <c r="B495" t="n">
        <v>24.5</v>
      </c>
      <c r="C495" t="inlineStr">
        <is>
          <t>University of Jyväskylä</t>
        </is>
      </c>
      <c r="D495" t="inlineStr">
        <is>
          <t>Jyväskylä, Finland</t>
        </is>
      </c>
      <c r="E495" t="inlineStr">
        <is>
          <t>Finland</t>
        </is>
      </c>
      <c r="F495" t="inlineStr">
        <is>
          <t>Jyväskylä</t>
        </is>
      </c>
      <c r="G495" t="inlineStr">
        <is>
          <t>Europe</t>
        </is>
      </c>
      <c r="H495" t="inlineStr">
        <is>
          <t>https://www.topuniversities.com/sites/default/files/university-of-jyvskyl_306_medium.jpg</t>
        </is>
      </c>
      <c r="I495" t="inlineStr">
        <is>
          <t>/universities/university-jyvaskyla</t>
        </is>
      </c>
      <c r="J495" t="inlineStr">
        <is>
          <t>3996181</t>
        </is>
      </c>
      <c r="K495" t="inlineStr">
        <is>
          <t>294178</t>
        </is>
      </c>
      <c r="L495" t="inlineStr">
        <is>
          <t>306</t>
        </is>
      </c>
      <c r="M495" t="n">
        <v>0</v>
      </c>
      <c r="N495">
        <f>489</f>
        <v/>
      </c>
      <c r="O495" t="inlineStr"/>
      <c r="P495" t="b">
        <v>0</v>
      </c>
      <c r="Q495" t="b">
        <v>0</v>
      </c>
      <c r="R495" t="n">
        <v>0</v>
      </c>
      <c r="S495" t="inlineStr">
        <is>
          <t>548</t>
        </is>
      </c>
      <c r="T495" t="n">
        <v>16.2</v>
      </c>
      <c r="U495" t="inlineStr">
        <is>
          <t>687</t>
        </is>
      </c>
      <c r="V495" t="n">
        <v>12.1</v>
      </c>
      <c r="W495" t="inlineStr">
        <is>
          <t>96</t>
        </is>
      </c>
      <c r="X495" t="n">
        <v>87.7</v>
      </c>
      <c r="Y495" t="inlineStr">
        <is>
          <t>601+</t>
        </is>
      </c>
      <c r="Z495" t="n">
        <v>11.4</v>
      </c>
      <c r="AA495" t="inlineStr">
        <is>
          <t>701+</t>
        </is>
      </c>
      <c r="AB495" t="n">
        <v>10.4</v>
      </c>
      <c r="AC495" t="inlineStr">
        <is>
          <t>701+</t>
        </is>
      </c>
      <c r="AD495" t="n">
        <v>2.6</v>
      </c>
      <c r="AE495" t="inlineStr">
        <is>
          <t>303</t>
        </is>
      </c>
      <c r="AF495" t="n">
        <v>81.2</v>
      </c>
      <c r="AG495" t="inlineStr">
        <is>
          <t>400</t>
        </is>
      </c>
      <c r="AH495" t="n">
        <v>44</v>
      </c>
      <c r="AI495">
        <f>570</f>
        <v/>
      </c>
      <c r="AJ495" t="n">
        <v>16.3</v>
      </c>
      <c r="AK495" t="inlineStr"/>
      <c r="AL495" t="inlineStr"/>
      <c r="AM495" t="inlineStr"/>
      <c r="AN495" t="inlineStr"/>
      <c r="AO495" t="inlineStr"/>
      <c r="AP495" t="inlineStr">
        <is>
          <t>{"Research &amp; Discovery": [{"indicator_id": "76", "indicator_name": "Academic Reputation", "rank": "548", "score": "16.2"}, {"indicator_id": "73", "indicator_name": "Citations per Faculty", "rank": "687", "score": "12.1"}], "Learning Experience": [{"indicator_id": "36", "indicator_name": "Faculty Student Ratio", "rank": "96", "score": "87.7"}], "Employability": [{"indicator_id": "77", "indicator_name": "Employer Reputation", "rank": "601+", "score": "11.4"}, {"indicator_id": "3819456", "indicator_name": "Employment Outcomes", "rank": "701+", "score": "10.4"}], "Global Engagement": [{"indicator_id": "14", "indicator_name": "International Student Ratio", "rank": "701+", "score": "2.6"}, {"indicator_id": "15", "indicator_name": "International Research Network", "rank": "303", "score": "81.2"}, {"indicator_id": "18", "indicator_name": "International Faculty Ratio", "rank": "400", "score": "44"}], "Sustainability": [{"indicator_id": "3897497", "indicator_name": "Sustainability Score", "rank": "=570", "score": "16.3"}]}</t>
        </is>
      </c>
      <c r="AQ4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96">
      <c r="A496" t="n">
        <v>495</v>
      </c>
      <c r="B496" t="n">
        <v>24.4</v>
      </c>
      <c r="C496" t="inlineStr">
        <is>
          <t>Central Queensland University (CQUniversity Australia)</t>
        </is>
      </c>
      <c r="D496" t="inlineStr">
        <is>
          <t>Norman Gardens, Australia</t>
        </is>
      </c>
      <c r="E496" t="inlineStr">
        <is>
          <t>Australia</t>
        </is>
      </c>
      <c r="F496" t="inlineStr">
        <is>
          <t>Norman Gardens</t>
        </is>
      </c>
      <c r="G496" t="inlineStr">
        <is>
          <t>Oceania</t>
        </is>
      </c>
      <c r="H496" t="inlineStr">
        <is>
          <t>https://www.topuniversities.com/sites/default/files/central-queensland-university-_592560cf2aeae70239af4dca_medium.jpg</t>
        </is>
      </c>
      <c r="I496" t="inlineStr">
        <is>
          <t>/universities/central-queensland-university-cquniversity-australia</t>
        </is>
      </c>
      <c r="J496" t="inlineStr">
        <is>
          <t>3996313</t>
        </is>
      </c>
      <c r="K496" t="inlineStr">
        <is>
          <t>296089</t>
        </is>
      </c>
      <c r="L496" t="inlineStr">
        <is>
          <t>838</t>
        </is>
      </c>
      <c r="M496" t="n">
        <v>1</v>
      </c>
      <c r="N496">
        <f>495</f>
        <v/>
      </c>
      <c r="O496" t="inlineStr">
        <is>
          <t>5</t>
        </is>
      </c>
      <c r="P496" t="b">
        <v>0</v>
      </c>
      <c r="Q496" t="b">
        <v>0</v>
      </c>
      <c r="R496" t="n">
        <v>0</v>
      </c>
      <c r="S496" t="inlineStr">
        <is>
          <t>601+</t>
        </is>
      </c>
      <c r="T496" t="n">
        <v>9</v>
      </c>
      <c r="U496" t="inlineStr">
        <is>
          <t>548</t>
        </is>
      </c>
      <c r="V496" t="n">
        <v>20.9</v>
      </c>
      <c r="W496" t="inlineStr">
        <is>
          <t>528</t>
        </is>
      </c>
      <c r="X496" t="n">
        <v>29.4</v>
      </c>
      <c r="Y496" t="inlineStr">
        <is>
          <t>601+</t>
        </is>
      </c>
      <c r="Z496" t="n">
        <v>6.7</v>
      </c>
      <c r="AA496" t="inlineStr">
        <is>
          <t>701+</t>
        </is>
      </c>
      <c r="AB496" t="n">
        <v>3.1</v>
      </c>
      <c r="AC496" t="inlineStr">
        <is>
          <t>72</t>
        </is>
      </c>
      <c r="AD496" t="n">
        <v>97.8</v>
      </c>
      <c r="AE496" t="inlineStr">
        <is>
          <t>701+</t>
        </is>
      </c>
      <c r="AF496" t="n">
        <v>44</v>
      </c>
      <c r="AG496" t="inlineStr">
        <is>
          <t>128</t>
        </is>
      </c>
      <c r="AH496" t="n">
        <v>97.09999999999999</v>
      </c>
      <c r="AI496">
        <f>319</f>
        <v/>
      </c>
      <c r="AJ496" t="n">
        <v>49.8</v>
      </c>
      <c r="AK496" t="inlineStr"/>
      <c r="AL496" t="inlineStr"/>
      <c r="AM496" t="inlineStr"/>
      <c r="AN496" t="inlineStr"/>
      <c r="AO496" t="inlineStr"/>
      <c r="AP496" t="inlineStr">
        <is>
          <t>{"Research &amp; Discovery": [{"indicator_id": "76", "indicator_name": "Academic Reputation", "rank": "601+", "score": "9"}, {"indicator_id": "73", "indicator_name": "Citations per Faculty", "rank": "548", "score": "20.9"}], "Learning Experience": [{"indicator_id": "36", "indicator_name": "Faculty Student Ratio", "rank": "528", "score": "29.4"}], "Employability": [{"indicator_id": "77", "indicator_name": "Employer Reputation", "rank": "601+", "score": "6.7"}, {"indicator_id": "3819456", "indicator_name": "Employment Outcomes", "rank": "701+", "score": "3.1"}], "Global Engagement": [{"indicator_id": "14", "indicator_name": "International Student Ratio", "rank": "72", "score": "97.8"}, {"indicator_id": "15", "indicator_name": "International Research Network", "rank": "701+", "score": "44"}, {"indicator_id": "18", "indicator_name": "International Faculty Ratio", "rank": "128", "score": "97.1"}], "Sustainability": [{"indicator_id": "3897497", "indicator_name": "Sustainability Score", "rank": "=319", "score": "49.8"}]}</t>
        </is>
      </c>
      <c r="AQ4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97">
      <c r="A497" t="n">
        <v>496</v>
      </c>
      <c r="B497" t="n">
        <v>24.4</v>
      </c>
      <c r="C497" t="inlineStr">
        <is>
          <t>Duy Tan University</t>
        </is>
      </c>
      <c r="D497" t="inlineStr">
        <is>
          <t>Da Nang, Vietnam</t>
        </is>
      </c>
      <c r="E497" t="inlineStr">
        <is>
          <t>Vietnam</t>
        </is>
      </c>
      <c r="F497" t="inlineStr">
        <is>
          <t>Da Nang</t>
        </is>
      </c>
      <c r="G497" t="inlineStr">
        <is>
          <t>Asia</t>
        </is>
      </c>
      <c r="H497" t="inlineStr">
        <is>
          <t>https://www.topuniversities.com/sites/default/files/duy-tan-university_59e5a998acb295021d569f1b_medium.jpg</t>
        </is>
      </c>
      <c r="I497" t="inlineStr">
        <is>
          <t>/universities/duy-tan-university</t>
        </is>
      </c>
      <c r="J497" t="inlineStr">
        <is>
          <t>3996358</t>
        </is>
      </c>
      <c r="K497" t="inlineStr">
        <is>
          <t>891275</t>
        </is>
      </c>
      <c r="L497" t="inlineStr">
        <is>
          <t>33381</t>
        </is>
      </c>
      <c r="M497" t="n">
        <v>0</v>
      </c>
      <c r="N497">
        <f>495</f>
        <v/>
      </c>
      <c r="O497" t="inlineStr"/>
      <c r="P497" t="b">
        <v>0</v>
      </c>
      <c r="Q497" t="b">
        <v>0</v>
      </c>
      <c r="R497" t="n">
        <v>0</v>
      </c>
      <c r="S497" t="inlineStr">
        <is>
          <t>601+</t>
        </is>
      </c>
      <c r="T497" t="n">
        <v>11.9</v>
      </c>
      <c r="U497" t="inlineStr">
        <is>
          <t>273</t>
        </is>
      </c>
      <c r="V497" t="n">
        <v>49</v>
      </c>
      <c r="W497" t="inlineStr">
        <is>
          <t>701+</t>
        </is>
      </c>
      <c r="X497" t="n">
        <v>3.9</v>
      </c>
      <c r="Y497" t="inlineStr">
        <is>
          <t>376</t>
        </is>
      </c>
      <c r="Z497" t="n">
        <v>25.3</v>
      </c>
      <c r="AA497" t="inlineStr">
        <is>
          <t>701+</t>
        </is>
      </c>
      <c r="AB497" t="n">
        <v>4.4</v>
      </c>
      <c r="AC497" t="inlineStr">
        <is>
          <t>701+</t>
        </is>
      </c>
      <c r="AD497" t="n">
        <v>1.4</v>
      </c>
      <c r="AE497" t="inlineStr">
        <is>
          <t>273</t>
        </is>
      </c>
      <c r="AF497" t="n">
        <v>83.5</v>
      </c>
      <c r="AG497" t="inlineStr">
        <is>
          <t>428</t>
        </is>
      </c>
      <c r="AH497" t="n">
        <v>37.7</v>
      </c>
      <c r="AI497">
        <f>453</f>
        <v/>
      </c>
      <c r="AJ497" t="n">
        <v>29</v>
      </c>
      <c r="AK497" t="inlineStr"/>
      <c r="AL497" t="inlineStr"/>
      <c r="AM497" t="inlineStr"/>
      <c r="AN497" t="inlineStr"/>
      <c r="AO497" t="inlineStr"/>
      <c r="AP497" t="inlineStr">
        <is>
          <t>{"Research &amp; Discovery": [{"indicator_id": "76", "indicator_name": "Academic Reputation", "rank": "601+", "score": "11.9"}, {"indicator_id": "73", "indicator_name": "Citations per Faculty", "rank": "273", "score": "49"}], "Learning Experience": [{"indicator_id": "36", "indicator_name": "Faculty Student Ratio", "rank": "701+", "score": "3.9"}], "Employability": [{"indicator_id": "77", "indicator_name": "Employer Reputation", "rank": "376", "score": "25.3"}, {"indicator_id": "3819456", "indicator_name": "Employment Outcomes", "rank": "701+", "score": "4.4"}], "Global Engagement": [{"indicator_id": "14", "indicator_name": "International Student Ratio", "rank": "701+", "score": "1.4"}, {"indicator_id": "15", "indicator_name": "International Research Network", "rank": "273", "score": "83.5"}, {"indicator_id": "18", "indicator_name": "International Faculty Ratio", "rank": "428", "score": "37.7"}], "Sustainability": [{"indicator_id": "3897497", "indicator_name": "Sustainability Score", "rank": "=453", "score": "29"}]}</t>
        </is>
      </c>
      <c r="AQ4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98">
      <c r="A498" t="n">
        <v>497</v>
      </c>
      <c r="B498" t="n">
        <v>24.2</v>
      </c>
      <c r="C498" t="inlineStr">
        <is>
          <t>Jilin University</t>
        </is>
      </c>
      <c r="D498" t="inlineStr">
        <is>
          <t>Changchun, China (Mainland)</t>
        </is>
      </c>
      <c r="E498" t="inlineStr">
        <is>
          <t>China (Mainland)</t>
        </is>
      </c>
      <c r="F498" t="inlineStr">
        <is>
          <t>Changchun</t>
        </is>
      </c>
      <c r="G498" t="inlineStr">
        <is>
          <t>Asia</t>
        </is>
      </c>
      <c r="H498" t="inlineStr">
        <is>
          <t>https://www.topuniversities.com/sites/default/files/jilin-university_304_medium.jpg</t>
        </is>
      </c>
      <c r="I498" t="inlineStr">
        <is>
          <t>/universities/jilin-university</t>
        </is>
      </c>
      <c r="J498" t="inlineStr">
        <is>
          <t>3996452</t>
        </is>
      </c>
      <c r="K498" t="inlineStr">
        <is>
          <t>294186</t>
        </is>
      </c>
      <c r="L498" t="inlineStr">
        <is>
          <t>304</t>
        </is>
      </c>
      <c r="M498" t="n">
        <v>0</v>
      </c>
      <c r="N498">
        <f>497</f>
        <v/>
      </c>
      <c r="O498" t="inlineStr"/>
      <c r="P498" t="b">
        <v>0</v>
      </c>
      <c r="Q498" t="b">
        <v>0</v>
      </c>
      <c r="R498" t="n">
        <v>0</v>
      </c>
      <c r="S498" t="inlineStr">
        <is>
          <t>601+</t>
        </is>
      </c>
      <c r="T498" t="n">
        <v>12.1</v>
      </c>
      <c r="U498" t="inlineStr">
        <is>
          <t>472</t>
        </is>
      </c>
      <c r="V498" t="n">
        <v>27.4</v>
      </c>
      <c r="W498" t="inlineStr">
        <is>
          <t>428</t>
        </is>
      </c>
      <c r="X498" t="n">
        <v>37.4</v>
      </c>
      <c r="Y498" t="inlineStr">
        <is>
          <t>200</t>
        </is>
      </c>
      <c r="Z498" t="n">
        <v>46.1</v>
      </c>
      <c r="AA498" t="inlineStr">
        <is>
          <t>492</t>
        </is>
      </c>
      <c r="AB498" t="n">
        <v>23.2</v>
      </c>
      <c r="AC498" t="inlineStr">
        <is>
          <t>701+</t>
        </is>
      </c>
      <c r="AD498" t="n">
        <v>2.1</v>
      </c>
      <c r="AE498" t="inlineStr">
        <is>
          <t>601</t>
        </is>
      </c>
      <c r="AF498" t="n">
        <v>62.2</v>
      </c>
      <c r="AG498" t="inlineStr">
        <is>
          <t>701+</t>
        </is>
      </c>
      <c r="AH498" t="n">
        <v>11.6</v>
      </c>
      <c r="AI498">
        <f>686</f>
        <v/>
      </c>
      <c r="AJ498" t="n">
        <v>9.1</v>
      </c>
      <c r="AK498" t="inlineStr"/>
      <c r="AL498" t="inlineStr"/>
      <c r="AM498" t="inlineStr"/>
      <c r="AN498" t="inlineStr"/>
      <c r="AO498" t="inlineStr"/>
      <c r="AP498" t="inlineStr">
        <is>
          <t>{"Research &amp; Discovery": [{"indicator_id": "76", "indicator_name": "Academic Reputation", "rank": "601+", "score": "12.1"}, {"indicator_id": "73", "indicator_name": "Citations per Faculty", "rank": "472", "score": "27.4"}], "Learning Experience": [{"indicator_id": "36", "indicator_name": "Faculty Student Ratio", "rank": "428", "score": "37.4"}], "Employability": [{"indicator_id": "77", "indicator_name": "Employer Reputation", "rank": "200", "score": "46.1"}, {"indicator_id": "3819456", "indicator_name": "Employment Outcomes", "rank": "492", "score": "23.2"}], "Global Engagement": [{"indicator_id": "14", "indicator_name": "International Student Ratio", "rank": "701+", "score": "2.1"}, {"indicator_id": "15", "indicator_name": "International Research Network", "rank": "601", "score": "62.2"}, {"indicator_id": "18", "indicator_name": "International Faculty Ratio", "rank": "701+", "score": "11.6"}], "Sustainability": [{"indicator_id": "3897497", "indicator_name": "Sustainability Score", "rank": "=686", "score": "9.1"}]}</t>
        </is>
      </c>
      <c r="AQ4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499">
      <c r="A499" t="n">
        <v>498</v>
      </c>
      <c r="B499" t="n">
        <v>24.2</v>
      </c>
      <c r="C499" t="inlineStr">
        <is>
          <t>National Research Nuclear University MEPhI (Moscow Engineering Physics Institute)</t>
        </is>
      </c>
      <c r="D499" t="inlineStr">
        <is>
          <t>Moscow, Russia</t>
        </is>
      </c>
      <c r="E499" t="inlineStr">
        <is>
          <t>Russia</t>
        </is>
      </c>
      <c r="F499" t="inlineStr">
        <is>
          <t>Moscow</t>
        </is>
      </c>
      <c r="G499" t="inlineStr">
        <is>
          <t>Europe</t>
        </is>
      </c>
      <c r="H499" t="inlineStr">
        <is>
          <t>https://www.topuniversities.com/sites/default/files/national-research-nuclear-university-mephi-moscow-engineering-physics-institute_15207_medium.png</t>
        </is>
      </c>
      <c r="I499" t="inlineStr">
        <is>
          <t>/universities/national-research-nuclear-university-mephi-moscow-engineering-physics-institute</t>
        </is>
      </c>
      <c r="J499" t="inlineStr">
        <is>
          <t>3996543</t>
        </is>
      </c>
      <c r="K499" t="inlineStr">
        <is>
          <t>294393</t>
        </is>
      </c>
      <c r="L499" t="inlineStr">
        <is>
          <t>15207</t>
        </is>
      </c>
      <c r="M499" t="n">
        <v>0</v>
      </c>
      <c r="N499">
        <f>497</f>
        <v/>
      </c>
      <c r="O499" t="inlineStr"/>
      <c r="P499" t="b">
        <v>0</v>
      </c>
      <c r="Q499" t="b">
        <v>1</v>
      </c>
      <c r="R499" t="n">
        <v>0</v>
      </c>
      <c r="S499" t="inlineStr">
        <is>
          <t>601+</t>
        </is>
      </c>
      <c r="T499" t="n">
        <v>9.199999999999999</v>
      </c>
      <c r="U499" t="inlineStr">
        <is>
          <t>701+</t>
        </is>
      </c>
      <c r="V499" t="n">
        <v>8.1</v>
      </c>
      <c r="W499" t="inlineStr">
        <is>
          <t>39</t>
        </is>
      </c>
      <c r="X499" t="n">
        <v>98.90000000000001</v>
      </c>
      <c r="Y499" t="inlineStr">
        <is>
          <t>601+</t>
        </is>
      </c>
      <c r="Z499" t="n">
        <v>11.8</v>
      </c>
      <c r="AA499" t="inlineStr">
        <is>
          <t>675</t>
        </is>
      </c>
      <c r="AB499" t="n">
        <v>14.6</v>
      </c>
      <c r="AC499" t="inlineStr">
        <is>
          <t>125</t>
        </is>
      </c>
      <c r="AD499" t="n">
        <v>89.5</v>
      </c>
      <c r="AE499" t="inlineStr">
        <is>
          <t>701+</t>
        </is>
      </c>
      <c r="AF499" t="n">
        <v>32.9</v>
      </c>
      <c r="AG499" t="inlineStr">
        <is>
          <t>391</t>
        </is>
      </c>
      <c r="AH499" t="n">
        <v>45.8</v>
      </c>
      <c r="AI499" t="inlineStr">
        <is>
          <t>701+</t>
        </is>
      </c>
      <c r="AJ499" t="n">
        <v>1.1</v>
      </c>
      <c r="AK499" t="inlineStr"/>
      <c r="AL499" t="inlineStr"/>
      <c r="AM499" t="inlineStr"/>
      <c r="AN499" t="inlineStr"/>
      <c r="AO499" t="inlineStr"/>
      <c r="AP499" t="inlineStr">
        <is>
          <t>{"Research &amp; Discovery": [{"indicator_id": "76", "indicator_name": "Academic Reputation", "rank": "601+", "score": "9.2"}, {"indicator_id": "73", "indicator_name": "Citations per Faculty", "rank": "701+", "score": "8.1"}], "Learning Experience": [{"indicator_id": "36", "indicator_name": "Faculty Student Ratio", "rank": "39", "score": "98.9"}], "Employability": [{"indicator_id": "77", "indicator_name": "Employer Reputation", "rank": "601+", "score": "11.8"}, {"indicator_id": "3819456", "indicator_name": "Employment Outcomes", "rank": "675", "score": "14.6"}], "Global Engagement": [{"indicator_id": "14", "indicator_name": "International Student Ratio", "rank": "125", "score": "89.5"}, {"indicator_id": "15", "indicator_name": "International Research Network", "rank": "701+", "score": "32.9"}, {"indicator_id": "18", "indicator_name": "International Faculty Ratio", "rank": "391", "score": "45.8"}], "Sustainability": [{"indicator_id": "3897497", "indicator_name": "Sustainability Score", "rank": "701+", "score": "1.1"}]}</t>
        </is>
      </c>
      <c r="AQ4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00">
      <c r="A500" t="n">
        <v>499</v>
      </c>
      <c r="B500" t="n">
        <v>24.2</v>
      </c>
      <c r="C500" t="inlineStr">
        <is>
          <t>Universidad de Costa Rica</t>
        </is>
      </c>
      <c r="D500" t="inlineStr">
        <is>
          <t>San Jose, Costa Rica</t>
        </is>
      </c>
      <c r="E500" t="inlineStr">
        <is>
          <t>Costa Rica</t>
        </is>
      </c>
      <c r="F500" t="inlineStr">
        <is>
          <t>San Jose</t>
        </is>
      </c>
      <c r="G500" t="inlineStr">
        <is>
          <t>Latin America</t>
        </is>
      </c>
      <c r="H500" t="inlineStr">
        <is>
          <t>https://www.topuniversities.com/sites/default/files/universidad-de-costa-rica_789_medium.jpg</t>
        </is>
      </c>
      <c r="I500" t="inlineStr">
        <is>
          <t>/universities/universidad-de-costa-rica</t>
        </is>
      </c>
      <c r="J500" t="inlineStr">
        <is>
          <t>3995881</t>
        </is>
      </c>
      <c r="K500" t="inlineStr">
        <is>
          <t>294681</t>
        </is>
      </c>
      <c r="L500" t="inlineStr">
        <is>
          <t>789</t>
        </is>
      </c>
      <c r="M500" t="n">
        <v>0</v>
      </c>
      <c r="N500">
        <f>497</f>
        <v/>
      </c>
      <c r="O500" t="inlineStr"/>
      <c r="P500" t="b">
        <v>0</v>
      </c>
      <c r="Q500" t="b">
        <v>0</v>
      </c>
      <c r="R500" t="n">
        <v>0</v>
      </c>
      <c r="S500" t="inlineStr">
        <is>
          <t>248</t>
        </is>
      </c>
      <c r="T500" t="n">
        <v>35.4</v>
      </c>
      <c r="U500" t="inlineStr">
        <is>
          <t>701+</t>
        </is>
      </c>
      <c r="V500" t="n">
        <v>1.6</v>
      </c>
      <c r="W500" t="inlineStr">
        <is>
          <t>487</t>
        </is>
      </c>
      <c r="X500" t="n">
        <v>32.3</v>
      </c>
      <c r="Y500" t="inlineStr">
        <is>
          <t>397</t>
        </is>
      </c>
      <c r="Z500" t="n">
        <v>24.3</v>
      </c>
      <c r="AA500" t="inlineStr">
        <is>
          <t>115</t>
        </is>
      </c>
      <c r="AB500" t="n">
        <v>81.59999999999999</v>
      </c>
      <c r="AC500" t="inlineStr">
        <is>
          <t>701+</t>
        </is>
      </c>
      <c r="AD500" t="n">
        <v>2</v>
      </c>
      <c r="AE500" t="inlineStr">
        <is>
          <t>701+</t>
        </is>
      </c>
      <c r="AF500" t="n">
        <v>45.5</v>
      </c>
      <c r="AG500" t="inlineStr">
        <is>
          <t>701+</t>
        </is>
      </c>
      <c r="AH500" t="n">
        <v>2.4</v>
      </c>
      <c r="AI500">
        <f>563</f>
        <v/>
      </c>
      <c r="AJ500" t="n">
        <v>16.9</v>
      </c>
      <c r="AK500" t="inlineStr"/>
      <c r="AL500" t="inlineStr"/>
      <c r="AM500" t="inlineStr"/>
      <c r="AN500" t="inlineStr"/>
      <c r="AO500" t="inlineStr"/>
      <c r="AP500" t="inlineStr">
        <is>
          <t>{"Research &amp; Discovery": [{"indicator_id": "76", "indicator_name": "Academic Reputation", "rank": "248", "score": "35.4"}, {"indicator_id": "73", "indicator_name": "Citations per Faculty", "rank": "701+", "score": "1.6"}], "Learning Experience": [{"indicator_id": "36", "indicator_name": "Faculty Student Ratio", "rank": "487", "score": "32.3"}], "Employability": [{"indicator_id": "77", "indicator_name": "Employer Reputation", "rank": "397", "score": "24.3"}, {"indicator_id": "3819456", "indicator_name": "Employment Outcomes", "rank": "115", "score": "81.6"}], "Global Engagement": [{"indicator_id": "14", "indicator_name": "International Student Ratio", "rank": "701+", "score": "2"}, {"indicator_id": "15", "indicator_name": "International Research Network", "rank": "701+", "score": "45.5"}, {"indicator_id": "18", "indicator_name": "International Faculty Ratio", "rank": "701+", "score": "2.4"}], "Sustainability": [{"indicator_id": "3897497", "indicator_name": "Sustainability Score", "rank": "=563", "score": "16.9"}]}</t>
        </is>
      </c>
      <c r="AQ5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01">
      <c r="A501" t="n">
        <v>500</v>
      </c>
      <c r="B501" t="n">
        <v>24.2</v>
      </c>
      <c r="C501" t="inlineStr">
        <is>
          <t>University of California, Riverside</t>
        </is>
      </c>
      <c r="D501" t="inlineStr">
        <is>
          <t>Riverside, United States</t>
        </is>
      </c>
      <c r="E501" t="inlineStr">
        <is>
          <t>United States</t>
        </is>
      </c>
      <c r="F501" t="inlineStr">
        <is>
          <t>Riverside</t>
        </is>
      </c>
      <c r="G501" t="inlineStr">
        <is>
          <t>North America</t>
        </is>
      </c>
      <c r="H501" t="inlineStr">
        <is>
          <t>https://www.topuniversities.com/sites/default/files/230328051801pm377649UCR-200x200-90x90.jpg</t>
        </is>
      </c>
      <c r="I501" t="inlineStr">
        <is>
          <t>/universities/university-california-riverside</t>
        </is>
      </c>
      <c r="J501" t="inlineStr">
        <is>
          <t>3996179</t>
        </is>
      </c>
      <c r="K501" t="inlineStr">
        <is>
          <t>294568</t>
        </is>
      </c>
      <c r="L501" t="inlineStr">
        <is>
          <t>88</t>
        </is>
      </c>
      <c r="M501" t="n">
        <v>0</v>
      </c>
      <c r="N501">
        <f>497</f>
        <v/>
      </c>
      <c r="O501" t="inlineStr"/>
      <c r="P501" t="b">
        <v>0</v>
      </c>
      <c r="Q501" t="b">
        <v>0</v>
      </c>
      <c r="R501" t="n">
        <v>0</v>
      </c>
      <c r="S501" t="inlineStr">
        <is>
          <t>546</t>
        </is>
      </c>
      <c r="T501" t="n">
        <v>16.3</v>
      </c>
      <c r="U501" t="inlineStr">
        <is>
          <t>256</t>
        </is>
      </c>
      <c r="V501" t="n">
        <v>50.9</v>
      </c>
      <c r="W501" t="inlineStr">
        <is>
          <t>701+</t>
        </is>
      </c>
      <c r="X501" t="n">
        <v>6.6</v>
      </c>
      <c r="Y501" t="inlineStr">
        <is>
          <t>601+</t>
        </is>
      </c>
      <c r="Z501" t="n">
        <v>9.4</v>
      </c>
      <c r="AA501" t="inlineStr">
        <is>
          <t>701+</t>
        </is>
      </c>
      <c r="AB501" t="n">
        <v>3.7</v>
      </c>
      <c r="AC501" t="inlineStr">
        <is>
          <t>701+</t>
        </is>
      </c>
      <c r="AD501" t="n">
        <v>10.4</v>
      </c>
      <c r="AE501" t="inlineStr">
        <is>
          <t>372</t>
        </is>
      </c>
      <c r="AF501" t="n">
        <v>77.3</v>
      </c>
      <c r="AG501" t="inlineStr">
        <is>
          <t>375</t>
        </is>
      </c>
      <c r="AH501" t="n">
        <v>47.9</v>
      </c>
      <c r="AI501">
        <f>521</f>
        <v/>
      </c>
      <c r="AJ501" t="n">
        <v>21.3</v>
      </c>
      <c r="AK501" t="inlineStr"/>
      <c r="AL501" t="inlineStr"/>
      <c r="AM501" t="inlineStr"/>
      <c r="AN501" t="inlineStr"/>
      <c r="AO501" t="inlineStr"/>
      <c r="AP501" t="inlineStr">
        <is>
          <t>{"Research &amp; Discovery": [{"indicator_id": "76", "indicator_name": "Academic Reputation", "rank": "546", "score": "16.3"}, {"indicator_id": "73", "indicator_name": "Citations per Faculty", "rank": "256", "score": "50.9"}], "Learning Experience": [{"indicator_id": "36", "indicator_name": "Faculty Student Ratio", "rank": "701+", "score": "6.6"}], "Employability": [{"indicator_id": "77", "indicator_name": "Employer Reputation", "rank": "601+", "score": "9.4"}, {"indicator_id": "3819456", "indicator_name": "Employment Outcomes", "rank": "701+", "score": "3.7"}], "Global Engagement": [{"indicator_id": "14", "indicator_name": "International Student Ratio", "rank": "701+", "score": "10.4"}, {"indicator_id": "15", "indicator_name": "International Research Network", "rank": "372", "score": "77.3"}, {"indicator_id": "18", "indicator_name": "International Faculty Ratio", "rank": "375", "score": "47.9"}], "Sustainability": [{"indicator_id": "3897497", "indicator_name": "Sustainability Score", "rank": "=521", "score": "21.3"}]}</t>
        </is>
      </c>
      <c r="AQ5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02">
      <c r="A502" t="n">
        <v>501</v>
      </c>
      <c r="B502" t="n">
        <v>24.1</v>
      </c>
      <c r="C502" t="inlineStr">
        <is>
          <t>Abu Dhabi University</t>
        </is>
      </c>
      <c r="D502" t="inlineStr">
        <is>
          <t>Abu Dhabi, United Arab Emirates</t>
        </is>
      </c>
      <c r="E502" t="inlineStr">
        <is>
          <t>United Arab Emirates</t>
        </is>
      </c>
      <c r="F502" t="inlineStr">
        <is>
          <t>Abu Dhabi</t>
        </is>
      </c>
      <c r="G502" t="inlineStr">
        <is>
          <t>Asia</t>
        </is>
      </c>
      <c r="H502" t="inlineStr">
        <is>
          <t>https://www.topuniversities.com/sites/default/files/250227042852am570201Logo-ADU-90x90.jpg</t>
        </is>
      </c>
      <c r="I502" t="inlineStr">
        <is>
          <t>/universities/abu-dhabi-university</t>
        </is>
      </c>
      <c r="J502" t="inlineStr">
        <is>
          <t>3996189</t>
        </is>
      </c>
      <c r="K502" t="inlineStr">
        <is>
          <t>294729</t>
        </is>
      </c>
      <c r="L502" t="inlineStr">
        <is>
          <t>1197</t>
        </is>
      </c>
      <c r="M502" t="n">
        <v>1</v>
      </c>
      <c r="N502">
        <f>501</f>
        <v/>
      </c>
      <c r="O502" t="inlineStr"/>
      <c r="P502" t="b">
        <v>0</v>
      </c>
      <c r="Q502" t="b">
        <v>0</v>
      </c>
      <c r="R502" t="n">
        <v>0</v>
      </c>
      <c r="S502" t="inlineStr">
        <is>
          <t>556</t>
        </is>
      </c>
      <c r="T502" t="n">
        <v>15.9</v>
      </c>
      <c r="U502" t="inlineStr">
        <is>
          <t>610</t>
        </is>
      </c>
      <c r="V502" t="n">
        <v>16.7</v>
      </c>
      <c r="W502" t="inlineStr">
        <is>
          <t>701+</t>
        </is>
      </c>
      <c r="X502" t="n">
        <v>14.9</v>
      </c>
      <c r="Y502" t="inlineStr">
        <is>
          <t>390</t>
        </is>
      </c>
      <c r="Z502" t="n">
        <v>24.6</v>
      </c>
      <c r="AA502" t="inlineStr">
        <is>
          <t>701+</t>
        </is>
      </c>
      <c r="AB502" t="n">
        <v>8.300000000000001</v>
      </c>
      <c r="AC502" t="inlineStr">
        <is>
          <t>38</t>
        </is>
      </c>
      <c r="AD502" t="n">
        <v>99.8</v>
      </c>
      <c r="AE502" t="inlineStr">
        <is>
          <t>701+</t>
        </is>
      </c>
      <c r="AF502" t="n">
        <v>27.3</v>
      </c>
      <c r="AG502" t="inlineStr">
        <is>
          <t>5</t>
        </is>
      </c>
      <c r="AH502" t="n">
        <v>100</v>
      </c>
      <c r="AI502" t="inlineStr">
        <is>
          <t>701+</t>
        </is>
      </c>
      <c r="AJ502" t="n">
        <v>1.5</v>
      </c>
      <c r="AK502" t="inlineStr"/>
      <c r="AL502" t="inlineStr"/>
      <c r="AM502" t="inlineStr"/>
      <c r="AN502" t="inlineStr"/>
      <c r="AO502" t="inlineStr"/>
      <c r="AP502" t="inlineStr">
        <is>
          <t>{"Research &amp; Discovery": [{"indicator_id": "76", "indicator_name": "Academic Reputation", "rank": "556", "score": "15.9"}, {"indicator_id": "73", "indicator_name": "Citations per Faculty", "rank": "610", "score": "16.7"}], "Learning Experience": [{"indicator_id": "36", "indicator_name": "Faculty Student Ratio", "rank": "701+", "score": "14.9"}], "Employability": [{"indicator_id": "77", "indicator_name": "Employer Reputation", "rank": "390", "score": "24.6"}, {"indicator_id": "3819456", "indicator_name": "Employment Outcomes", "rank": "701+", "score": "8.3"}], "Global Engagement": [{"indicator_id": "14", "indicator_name": "International Student Ratio", "rank": "38", "score": "99.8"}, {"indicator_id": "15", "indicator_name": "International Research Network", "rank": "701+", "score": "27.3"}, {"indicator_id": "18", "indicator_name": "International Faculty Ratio", "rank": "5", "score": "100"}], "Sustainability": [{"indicator_id": "3897497", "indicator_name": "Sustainability Score", "rank": "701+", "score": "1.5"}]}</t>
        </is>
      </c>
      <c r="AQ5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03">
      <c r="A503" t="n">
        <v>502</v>
      </c>
      <c r="B503" t="n">
        <v>24.1</v>
      </c>
      <c r="C503" t="inlineStr">
        <is>
          <t>Colorado School of Mines</t>
        </is>
      </c>
      <c r="D503" t="inlineStr">
        <is>
          <t>Golden, United States</t>
        </is>
      </c>
      <c r="E503" t="inlineStr">
        <is>
          <t>United States</t>
        </is>
      </c>
      <c r="F503" t="inlineStr">
        <is>
          <t>Golden</t>
        </is>
      </c>
      <c r="G503" t="inlineStr">
        <is>
          <t>North America</t>
        </is>
      </c>
      <c r="H503" t="inlineStr">
        <is>
          <t>https://www.topuniversities.com/sites/default/files/colorado-school-of-mines_592560de9988f300e2320883_medium.jpg</t>
        </is>
      </c>
      <c r="I503" t="inlineStr">
        <is>
          <t>/universities/colorado-school-mines</t>
        </is>
      </c>
      <c r="J503" t="inlineStr">
        <is>
          <t>3996338</t>
        </is>
      </c>
      <c r="K503" t="inlineStr">
        <is>
          <t>294142</t>
        </is>
      </c>
      <c r="L503" t="inlineStr">
        <is>
          <t>14979</t>
        </is>
      </c>
      <c r="M503" t="n">
        <v>0</v>
      </c>
      <c r="N503">
        <f>501</f>
        <v/>
      </c>
      <c r="O503" t="inlineStr"/>
      <c r="P503" t="b">
        <v>0</v>
      </c>
      <c r="Q503" t="b">
        <v>0</v>
      </c>
      <c r="R503" t="n">
        <v>0</v>
      </c>
      <c r="S503" t="inlineStr">
        <is>
          <t>601+</t>
        </is>
      </c>
      <c r="T503" t="n">
        <v>6.8</v>
      </c>
      <c r="U503" t="inlineStr">
        <is>
          <t>148</t>
        </is>
      </c>
      <c r="V503" t="n">
        <v>72</v>
      </c>
      <c r="W503" t="inlineStr">
        <is>
          <t>701+</t>
        </is>
      </c>
      <c r="X503" t="n">
        <v>15.8</v>
      </c>
      <c r="Y503" t="inlineStr">
        <is>
          <t>601+</t>
        </is>
      </c>
      <c r="Z503" t="n">
        <v>12.5</v>
      </c>
      <c r="AA503" t="inlineStr">
        <is>
          <t>604</t>
        </is>
      </c>
      <c r="AB503" t="n">
        <v>17.7</v>
      </c>
      <c r="AC503" t="inlineStr">
        <is>
          <t>701+</t>
        </is>
      </c>
      <c r="AD503" t="n">
        <v>7.4</v>
      </c>
      <c r="AE503" t="inlineStr">
        <is>
          <t>701+</t>
        </is>
      </c>
      <c r="AF503" t="n">
        <v>30.9</v>
      </c>
      <c r="AG503" t="inlineStr">
        <is>
          <t>496</t>
        </is>
      </c>
      <c r="AH503" t="n">
        <v>29.7</v>
      </c>
      <c r="AI503">
        <f>555</f>
        <v/>
      </c>
      <c r="AJ503" t="n">
        <v>18</v>
      </c>
      <c r="AK503" t="inlineStr"/>
      <c r="AL503" t="inlineStr"/>
      <c r="AM503" t="inlineStr"/>
      <c r="AN503" t="inlineStr"/>
      <c r="AO503" t="inlineStr"/>
      <c r="AP503" t="inlineStr">
        <is>
          <t>{"Research &amp; Discovery": [{"indicator_id": "76", "indicator_name": "Academic Reputation", "rank": "601+", "score": "6.8"}, {"indicator_id": "73", "indicator_name": "Citations per Faculty", "rank": "148", "score": "72"}], "Learning Experience": [{"indicator_id": "36", "indicator_name": "Faculty Student Ratio", "rank": "701+", "score": "15.8"}], "Employability": [{"indicator_id": "77", "indicator_name": "Employer Reputation", "rank": "601+", "score": "12.5"}, {"indicator_id": "3819456", "indicator_name": "Employment Outcomes", "rank": "604", "score": "17.7"}], "Global Engagement": [{"indicator_id": "14", "indicator_name": "International Student Ratio", "rank": "701+", "score": "7.4"}, {"indicator_id": "15", "indicator_name": "International Research Network", "rank": "701+", "score": "30.9"}, {"indicator_id": "18", "indicator_name": "International Faculty Ratio", "rank": "496", "score": "29.7"}], "Sustainability": [{"indicator_id": "3897497", "indicator_name": "Sustainability Score", "rank": "=555", "score": "18"}]}</t>
        </is>
      </c>
      <c r="AQ5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04">
      <c r="A504" t="n">
        <v>503</v>
      </c>
      <c r="B504" t="n">
        <v>24.1</v>
      </c>
      <c r="C504" t="inlineStr">
        <is>
          <t>East China Normal University</t>
        </is>
      </c>
      <c r="D504" t="inlineStr">
        <is>
          <t>Shanghai, China (Mainland)</t>
        </is>
      </c>
      <c r="E504" t="inlineStr">
        <is>
          <t>China (Mainland)</t>
        </is>
      </c>
      <c r="F504" t="inlineStr">
        <is>
          <t>Shanghai</t>
        </is>
      </c>
      <c r="G504" t="inlineStr">
        <is>
          <t>Asia</t>
        </is>
      </c>
      <c r="H504" t="inlineStr">
        <is>
          <t>https://www.topuniversities.com/sites/default/files/east-china-normal-university_592560cf2aeae70239af4def_medium.jpg</t>
        </is>
      </c>
      <c r="I504" t="inlineStr">
        <is>
          <t>/universities/east-china-normal-university</t>
        </is>
      </c>
      <c r="J504" t="inlineStr">
        <is>
          <t>3996360</t>
        </is>
      </c>
      <c r="K504" t="inlineStr">
        <is>
          <t>297016</t>
        </is>
      </c>
      <c r="L504" t="inlineStr">
        <is>
          <t>875</t>
        </is>
      </c>
      <c r="M504" t="n">
        <v>0</v>
      </c>
      <c r="N504">
        <f>501</f>
        <v/>
      </c>
      <c r="O504" t="inlineStr"/>
      <c r="P504" t="b">
        <v>0</v>
      </c>
      <c r="Q504" t="b">
        <v>0</v>
      </c>
      <c r="R504" t="n">
        <v>0</v>
      </c>
      <c r="S504" t="inlineStr">
        <is>
          <t>601+</t>
        </is>
      </c>
      <c r="T504" t="n">
        <v>13.3</v>
      </c>
      <c r="U504" t="inlineStr">
        <is>
          <t>180</t>
        </is>
      </c>
      <c r="V504" t="n">
        <v>63.5</v>
      </c>
      <c r="W504" t="inlineStr">
        <is>
          <t>701+</t>
        </is>
      </c>
      <c r="X504" t="n">
        <v>16.2</v>
      </c>
      <c r="Y504" t="inlineStr">
        <is>
          <t>601+</t>
        </is>
      </c>
      <c r="Z504" t="n">
        <v>4.7</v>
      </c>
      <c r="AA504" t="inlineStr">
        <is>
          <t>701+</t>
        </is>
      </c>
      <c r="AB504" t="n">
        <v>9</v>
      </c>
      <c r="AC504" t="inlineStr">
        <is>
          <t>701+</t>
        </is>
      </c>
      <c r="AD504" t="n">
        <v>9</v>
      </c>
      <c r="AE504" t="inlineStr">
        <is>
          <t>450</t>
        </is>
      </c>
      <c r="AF504" t="n">
        <v>72</v>
      </c>
      <c r="AG504" t="inlineStr">
        <is>
          <t>546</t>
        </is>
      </c>
      <c r="AH504" t="n">
        <v>24.1</v>
      </c>
      <c r="AI504" t="inlineStr">
        <is>
          <t>701+</t>
        </is>
      </c>
      <c r="AJ504" t="n">
        <v>6.8</v>
      </c>
      <c r="AK504" t="inlineStr"/>
      <c r="AL504" t="inlineStr"/>
      <c r="AM504" t="inlineStr"/>
      <c r="AN504" t="inlineStr"/>
      <c r="AO504" t="inlineStr"/>
      <c r="AP504" t="inlineStr">
        <is>
          <t>{"Research &amp; Discovery": [{"indicator_id": "76", "indicator_name": "Academic Reputation", "rank": "601+", "score": "13.3"}, {"indicator_id": "73", "indicator_name": "Citations per Faculty", "rank": "180", "score": "63.5"}], "Learning Experience": [{"indicator_id": "36", "indicator_name": "Faculty Student Ratio", "rank": "701+", "score": "16.2"}], "Employability": [{"indicator_id": "77", "indicator_name": "Employer Reputation", "rank": "601+", "score": "4.7"}, {"indicator_id": "3819456", "indicator_name": "Employment Outcomes", "rank": "701+", "score": "9"}], "Global Engagement": [{"indicator_id": "14", "indicator_name": "International Student Ratio", "rank": "701+", "score": "9"}, {"indicator_id": "15", "indicator_name": "International Research Network", "rank": "450", "score": "72"}, {"indicator_id": "18", "indicator_name": "International Faculty Ratio", "rank": "546", "score": "24.1"}], "Sustainability": [{"indicator_id": "3897497", "indicator_name": "Sustainability Score", "rank": "701+", "score": "6.8"}]}</t>
        </is>
      </c>
      <c r="AQ5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05">
      <c r="A505" t="n">
        <v>504</v>
      </c>
      <c r="B505" t="n">
        <v>24.1</v>
      </c>
      <c r="C505" t="inlineStr">
        <is>
          <t>Johannes Gutenberg Universität Mainz</t>
        </is>
      </c>
      <c r="D505" t="inlineStr">
        <is>
          <t>Mainz, Germany</t>
        </is>
      </c>
      <c r="E505" t="inlineStr">
        <is>
          <t>Germany</t>
        </is>
      </c>
      <c r="F505" t="inlineStr">
        <is>
          <t>Mainz</t>
        </is>
      </c>
      <c r="G505" t="inlineStr">
        <is>
          <t>Europe</t>
        </is>
      </c>
      <c r="H505" t="inlineStr">
        <is>
          <t>https://www.topuniversities.com/sites/default/files/johannes-gutenberg-universitt-mainz_382_medium.jpg</t>
        </is>
      </c>
      <c r="I505" t="inlineStr">
        <is>
          <t>/universities/johannes-gutenberg-universitat-mainz</t>
        </is>
      </c>
      <c r="J505" t="inlineStr">
        <is>
          <t>3996033</t>
        </is>
      </c>
      <c r="K505" t="inlineStr">
        <is>
          <t>294878</t>
        </is>
      </c>
      <c r="L505" t="inlineStr">
        <is>
          <t>382</t>
        </is>
      </c>
      <c r="M505" t="n">
        <v>0</v>
      </c>
      <c r="N505">
        <f>501</f>
        <v/>
      </c>
      <c r="O505" t="inlineStr"/>
      <c r="P505" t="b">
        <v>0</v>
      </c>
      <c r="Q505" t="b">
        <v>0</v>
      </c>
      <c r="R505" t="n">
        <v>0</v>
      </c>
      <c r="S505" t="inlineStr">
        <is>
          <t>400</t>
        </is>
      </c>
      <c r="T505" t="n">
        <v>22.3</v>
      </c>
      <c r="U505" t="inlineStr">
        <is>
          <t>701+</t>
        </is>
      </c>
      <c r="V505" t="n">
        <v>11.5</v>
      </c>
      <c r="W505" t="inlineStr">
        <is>
          <t>254</t>
        </is>
      </c>
      <c r="X505" t="n">
        <v>57.8</v>
      </c>
      <c r="Y505" t="inlineStr">
        <is>
          <t>601+</t>
        </is>
      </c>
      <c r="Z505" t="n">
        <v>11.4</v>
      </c>
      <c r="AA505" t="inlineStr">
        <is>
          <t>701+</t>
        </is>
      </c>
      <c r="AB505" t="n">
        <v>11.4</v>
      </c>
      <c r="AC505" t="inlineStr">
        <is>
          <t>614</t>
        </is>
      </c>
      <c r="AD505" t="n">
        <v>15.5</v>
      </c>
      <c r="AE505" t="inlineStr">
        <is>
          <t>215</t>
        </is>
      </c>
      <c r="AF505" t="n">
        <v>87</v>
      </c>
      <c r="AG505" t="inlineStr">
        <is>
          <t>411</t>
        </is>
      </c>
      <c r="AH505" t="n">
        <v>42</v>
      </c>
      <c r="AI505">
        <f>570</f>
        <v/>
      </c>
      <c r="AJ505" t="n">
        <v>16.3</v>
      </c>
      <c r="AK505" t="inlineStr"/>
      <c r="AL505" t="inlineStr"/>
      <c r="AM505" t="inlineStr"/>
      <c r="AN505" t="inlineStr"/>
      <c r="AO505" t="inlineStr"/>
      <c r="AP505" t="inlineStr">
        <is>
          <t>{"Research &amp; Discovery": [{"indicator_id": "76", "indicator_name": "Academic Reputation", "rank": "400", "score": "22.3"}, {"indicator_id": "73", "indicator_name": "Citations per Faculty", "rank": "701+", "score": "11.5"}], "Learning Experience": [{"indicator_id": "36", "indicator_name": "Faculty Student Ratio", "rank": "254", "score": "57.8"}], "Employability": [{"indicator_id": "77", "indicator_name": "Employer Reputation", "rank": "601+", "score": "11.4"}, {"indicator_id": "3819456", "indicator_name": "Employment Outcomes", "rank": "701+", "score": "11.4"}], "Global Engagement": [{"indicator_id": "14", "indicator_name": "International Student Ratio", "rank": "614", "score": "15.5"}, {"indicator_id": "15", "indicator_name": "International Research Network", "rank": "215", "score": "87"}, {"indicator_id": "18", "indicator_name": "International Faculty Ratio", "rank": "411", "score": "42"}], "Sustainability": [{"indicator_id": "3897497", "indicator_name": "Sustainability Score", "rank": "=570", "score": "16.3"}]}</t>
        </is>
      </c>
      <c r="AQ5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06">
      <c r="A506" t="n">
        <v>505</v>
      </c>
      <c r="B506" t="n">
        <v>24.1</v>
      </c>
      <c r="C506" t="inlineStr">
        <is>
          <t>University of Huddersfield</t>
        </is>
      </c>
      <c r="D506" t="inlineStr">
        <is>
          <t>Huddersfield, United Kingdom</t>
        </is>
      </c>
      <c r="E506" t="inlineStr">
        <is>
          <t>United Kingdom</t>
        </is>
      </c>
      <c r="F506" t="inlineStr">
        <is>
          <t>Huddersfield</t>
        </is>
      </c>
      <c r="G506" t="inlineStr">
        <is>
          <t>Europe</t>
        </is>
      </c>
      <c r="H506" t="inlineStr">
        <is>
          <t>https://www.topuniversities.com/sites/default/files/university-of-huddersfield_592560cf2aeae70239af4cac_medium.jpg</t>
        </is>
      </c>
      <c r="I506" t="inlineStr">
        <is>
          <t>/universities/university-huddersfield</t>
        </is>
      </c>
      <c r="J506" t="inlineStr">
        <is>
          <t>3996952</t>
        </is>
      </c>
      <c r="K506" t="inlineStr">
        <is>
          <t>297416</t>
        </is>
      </c>
      <c r="L506" t="inlineStr">
        <is>
          <t>551</t>
        </is>
      </c>
      <c r="M506" t="n">
        <v>0</v>
      </c>
      <c r="N506">
        <f>501</f>
        <v/>
      </c>
      <c r="O506" t="inlineStr">
        <is>
          <t>5</t>
        </is>
      </c>
      <c r="P506" t="b">
        <v>0</v>
      </c>
      <c r="Q506" t="b">
        <v>0</v>
      </c>
      <c r="R506" t="n">
        <v>0</v>
      </c>
      <c r="S506" t="inlineStr">
        <is>
          <t>601+</t>
        </is>
      </c>
      <c r="T506" t="n">
        <v>12.7</v>
      </c>
      <c r="U506" t="inlineStr">
        <is>
          <t>564</t>
        </is>
      </c>
      <c r="V506" t="n">
        <v>19.4</v>
      </c>
      <c r="W506" t="inlineStr">
        <is>
          <t>701+</t>
        </is>
      </c>
      <c r="X506" t="n">
        <v>7.5</v>
      </c>
      <c r="Y506" t="inlineStr">
        <is>
          <t>601+</t>
        </is>
      </c>
      <c r="Z506" t="n">
        <v>12.4</v>
      </c>
      <c r="AA506" t="inlineStr">
        <is>
          <t>701+</t>
        </is>
      </c>
      <c r="AB506" t="n">
        <v>1.3</v>
      </c>
      <c r="AC506" t="inlineStr">
        <is>
          <t>148</t>
        </is>
      </c>
      <c r="AD506" t="n">
        <v>85.59999999999999</v>
      </c>
      <c r="AE506" t="inlineStr">
        <is>
          <t>441</t>
        </is>
      </c>
      <c r="AF506" t="n">
        <v>73</v>
      </c>
      <c r="AG506" t="inlineStr">
        <is>
          <t>308</t>
        </is>
      </c>
      <c r="AH506" t="n">
        <v>63.7</v>
      </c>
      <c r="AI506">
        <f>205</f>
        <v/>
      </c>
      <c r="AJ506" t="n">
        <v>72.3</v>
      </c>
      <c r="AK506" t="inlineStr"/>
      <c r="AL506" t="inlineStr"/>
      <c r="AM506" t="inlineStr"/>
      <c r="AN506" t="inlineStr"/>
      <c r="AO506" t="inlineStr"/>
      <c r="AP506" t="inlineStr">
        <is>
          <t>{"Research &amp; Discovery": [{"indicator_id": "76", "indicator_name": "Academic Reputation", "rank": "601+", "score": "12.7"}, {"indicator_id": "73", "indicator_name": "Citations per Faculty", "rank": "564", "score": "19.4"}], "Learning Experience": [{"indicator_id": "36", "indicator_name": "Faculty Student Ratio", "rank": "701+", "score": "7.5"}], "Employability": [{"indicator_id": "77", "indicator_name": "Employer Reputation", "rank": "601+", "score": "12.4"}, {"indicator_id": "3819456", "indicator_name": "Employment Outcomes", "rank": "701+", "score": "1.3"}], "Global Engagement": [{"indicator_id": "14", "indicator_name": "International Student Ratio", "rank": "148", "score": "85.6"}, {"indicator_id": "15", "indicator_name": "International Research Network", "rank": "441", "score": "73"}, {"indicator_id": "18", "indicator_name": "International Faculty Ratio", "rank": "308", "score": "63.7"}], "Sustainability": [{"indicator_id": "3897497", "indicator_name": "Sustainability Score", "rank": "=205", "score": "72.3"}]}</t>
        </is>
      </c>
      <c r="AQ5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07">
      <c r="A507" t="n">
        <v>506</v>
      </c>
      <c r="B507" t="n">
        <v>24</v>
      </c>
      <c r="C507" t="inlineStr">
        <is>
          <t>University of Delaware</t>
        </is>
      </c>
      <c r="D507" t="inlineStr">
        <is>
          <t>Newark, United States</t>
        </is>
      </c>
      <c r="E507" t="inlineStr">
        <is>
          <t>United States</t>
        </is>
      </c>
      <c r="F507" t="inlineStr">
        <is>
          <t>Newark</t>
        </is>
      </c>
      <c r="G507" t="inlineStr">
        <is>
          <t>North America</t>
        </is>
      </c>
      <c r="H507" t="inlineStr">
        <is>
          <t>https://www.topuniversities.com/sites/default/files/220714055424am282888Del-logo-90x90.jpg</t>
        </is>
      </c>
      <c r="I507" t="inlineStr">
        <is>
          <t>/universities/university-delaware</t>
        </is>
      </c>
      <c r="J507" t="inlineStr">
        <is>
          <t>3996934</t>
        </is>
      </c>
      <c r="K507" t="inlineStr">
        <is>
          <t>294503</t>
        </is>
      </c>
      <c r="L507" t="inlineStr">
        <is>
          <t>154</t>
        </is>
      </c>
      <c r="M507" t="n">
        <v>0</v>
      </c>
      <c r="N507">
        <f>506</f>
        <v/>
      </c>
      <c r="O507" t="inlineStr"/>
      <c r="P507" t="b">
        <v>0</v>
      </c>
      <c r="Q507" t="b">
        <v>0</v>
      </c>
      <c r="R507" t="n">
        <v>0</v>
      </c>
      <c r="S507" t="inlineStr">
        <is>
          <t>601+</t>
        </is>
      </c>
      <c r="T507" t="n">
        <v>9.4</v>
      </c>
      <c r="U507" t="inlineStr">
        <is>
          <t>237</t>
        </is>
      </c>
      <c r="V507" t="n">
        <v>53.9</v>
      </c>
      <c r="W507" t="inlineStr">
        <is>
          <t>701+</t>
        </is>
      </c>
      <c r="X507" t="n">
        <v>6.6</v>
      </c>
      <c r="Y507" t="inlineStr">
        <is>
          <t>601+</t>
        </is>
      </c>
      <c r="Z507" t="n">
        <v>7.9</v>
      </c>
      <c r="AA507" t="inlineStr">
        <is>
          <t>617</t>
        </is>
      </c>
      <c r="AB507" t="n">
        <v>16.9</v>
      </c>
      <c r="AC507" t="inlineStr">
        <is>
          <t>665</t>
        </is>
      </c>
      <c r="AD507" t="n">
        <v>12.6</v>
      </c>
      <c r="AE507" t="inlineStr">
        <is>
          <t>530</t>
        </is>
      </c>
      <c r="AF507" t="n">
        <v>66.5</v>
      </c>
      <c r="AG507" t="inlineStr">
        <is>
          <t>495</t>
        </is>
      </c>
      <c r="AH507" t="n">
        <v>30</v>
      </c>
      <c r="AI507">
        <f>239</f>
        <v/>
      </c>
      <c r="AJ507" t="n">
        <v>65.3</v>
      </c>
      <c r="AK507" t="inlineStr"/>
      <c r="AL507" t="inlineStr"/>
      <c r="AM507" t="inlineStr"/>
      <c r="AN507" t="inlineStr"/>
      <c r="AO507" t="inlineStr"/>
      <c r="AP507" t="inlineStr">
        <is>
          <t>{"Research &amp; Discovery": [{"indicator_id": "76", "indicator_name": "Academic Reputation", "rank": "601+", "score": "9.4"}, {"indicator_id": "73", "indicator_name": "Citations per Faculty", "rank": "237", "score": "53.9"}], "Learning Experience": [{"indicator_id": "36", "indicator_name": "Faculty Student Ratio", "rank": "701+", "score": "6.6"}], "Employability": [{"indicator_id": "77", "indicator_name": "Employer Reputation", "rank": "601+", "score": "7.9"}, {"indicator_id": "3819456", "indicator_name": "Employment Outcomes", "rank": "617", "score": "16.9"}], "Global Engagement": [{"indicator_id": "14", "indicator_name": "International Student Ratio", "rank": "665", "score": "12.6"}, {"indicator_id": "15", "indicator_name": "International Research Network", "rank": "530", "score": "66.5"}, {"indicator_id": "18", "indicator_name": "International Faculty Ratio", "rank": "495", "score": "30"}], "Sustainability": [{"indicator_id": "3897497", "indicator_name": "Sustainability Score", "rank": "=239", "score": "65.3"}]}</t>
        </is>
      </c>
      <c r="AQ5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08">
      <c r="A508" t="n">
        <v>507</v>
      </c>
      <c r="B508" t="n">
        <v>24</v>
      </c>
      <c r="C508" t="inlineStr">
        <is>
          <t>University of Trento</t>
        </is>
      </c>
      <c r="D508" t="inlineStr">
        <is>
          <t>Trento, Italy</t>
        </is>
      </c>
      <c r="E508" t="inlineStr">
        <is>
          <t>Italy</t>
        </is>
      </c>
      <c r="F508" t="inlineStr">
        <is>
          <t>Trento</t>
        </is>
      </c>
      <c r="G508" t="inlineStr">
        <is>
          <t>Europe</t>
        </is>
      </c>
      <c r="H508" t="inlineStr">
        <is>
          <t>https://www.topuniversities.com/sites/default/files/university-of-trento_623_medium.jpg</t>
        </is>
      </c>
      <c r="I508" t="inlineStr">
        <is>
          <t>/universities/university-trento</t>
        </is>
      </c>
      <c r="J508" t="inlineStr">
        <is>
          <t>3995985</t>
        </is>
      </c>
      <c r="K508" t="inlineStr">
        <is>
          <t>297238</t>
        </is>
      </c>
      <c r="L508" t="inlineStr">
        <is>
          <t>623</t>
        </is>
      </c>
      <c r="M508" t="n">
        <v>0</v>
      </c>
      <c r="N508">
        <f>506</f>
        <v/>
      </c>
      <c r="O508" t="inlineStr"/>
      <c r="P508" t="b">
        <v>0</v>
      </c>
      <c r="Q508" t="b">
        <v>0</v>
      </c>
      <c r="R508" t="n">
        <v>0</v>
      </c>
      <c r="S508" t="inlineStr">
        <is>
          <t>352</t>
        </is>
      </c>
      <c r="T508" t="n">
        <v>24.9</v>
      </c>
      <c r="U508" t="inlineStr">
        <is>
          <t>402</t>
        </is>
      </c>
      <c r="V508" t="n">
        <v>32.7</v>
      </c>
      <c r="W508" t="inlineStr">
        <is>
          <t>639</t>
        </is>
      </c>
      <c r="X508" t="n">
        <v>22</v>
      </c>
      <c r="Y508" t="inlineStr">
        <is>
          <t>601+</t>
        </is>
      </c>
      <c r="Z508" t="n">
        <v>10.5</v>
      </c>
      <c r="AA508" t="inlineStr">
        <is>
          <t>701+</t>
        </is>
      </c>
      <c r="AB508" t="n">
        <v>4.4</v>
      </c>
      <c r="AC508" t="inlineStr">
        <is>
          <t>701+</t>
        </is>
      </c>
      <c r="AD508" t="n">
        <v>6.1</v>
      </c>
      <c r="AE508" t="inlineStr">
        <is>
          <t>234</t>
        </is>
      </c>
      <c r="AF508" t="n">
        <v>85.8</v>
      </c>
      <c r="AG508" t="inlineStr">
        <is>
          <t>497</t>
        </is>
      </c>
      <c r="AH508" t="n">
        <v>29.6</v>
      </c>
      <c r="AI508" t="inlineStr">
        <is>
          <t>547</t>
        </is>
      </c>
      <c r="AJ508" t="n">
        <v>19</v>
      </c>
      <c r="AK508" t="inlineStr"/>
      <c r="AL508" t="inlineStr"/>
      <c r="AM508" t="inlineStr"/>
      <c r="AN508" t="inlineStr"/>
      <c r="AO508" t="inlineStr"/>
      <c r="AP508" t="inlineStr">
        <is>
          <t>{"Research &amp; Discovery": [{"indicator_id": "76", "indicator_name": "Academic Reputation", "rank": "352", "score": "24.9"}, {"indicator_id": "73", "indicator_name": "Citations per Faculty", "rank": "402", "score": "32.7"}], "Learning Experience": [{"indicator_id": "36", "indicator_name": "Faculty Student Ratio", "rank": "639", "score": "22"}], "Employability": [{"indicator_id": "77", "indicator_name": "Employer Reputation", "rank": "601+", "score": "10.5"}, {"indicator_id": "3819456", "indicator_name": "Employment Outcomes", "rank": "701+", "score": "4.4"}], "Global Engagement": [{"indicator_id": "14", "indicator_name": "International Student Ratio", "rank": "701+", "score": "6.1"}, {"indicator_id": "15", "indicator_name": "International Research Network", "rank": "234", "score": "85.8"}, {"indicator_id": "18", "indicator_name": "International Faculty Ratio", "rank": "497", "score": "29.6"}], "Sustainability": [{"indicator_id": "3897497", "indicator_name": "Sustainability Score", "rank": "547", "score": "19"}]}</t>
        </is>
      </c>
      <c r="AQ5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09">
      <c r="A509" t="n">
        <v>508</v>
      </c>
      <c r="B509" t="n">
        <v>23.9</v>
      </c>
      <c r="C509" t="inlineStr">
        <is>
          <t>Aristotle University of Thessaloniki</t>
        </is>
      </c>
      <c r="D509" t="inlineStr">
        <is>
          <t>Thessaloniki, Greece</t>
        </is>
      </c>
      <c r="E509" t="inlineStr">
        <is>
          <t>Greece</t>
        </is>
      </c>
      <c r="F509" t="inlineStr">
        <is>
          <t>Thessaloniki</t>
        </is>
      </c>
      <c r="G509" t="inlineStr">
        <is>
          <t>Europe</t>
        </is>
      </c>
      <c r="H509" t="inlineStr">
        <is>
          <t>https://www.topuniversities.com/sites/default/files/aristotle-university-of-thessaloniki_24_medium.jpg</t>
        </is>
      </c>
      <c r="I509" t="inlineStr">
        <is>
          <t>/universities/aristotle-university-thessaloniki</t>
        </is>
      </c>
      <c r="J509" t="inlineStr">
        <is>
          <t>3995946</t>
        </is>
      </c>
      <c r="K509" t="inlineStr">
        <is>
          <t>294652</t>
        </is>
      </c>
      <c r="L509" t="inlineStr">
        <is>
          <t>24</t>
        </is>
      </c>
      <c r="M509" t="n">
        <v>0</v>
      </c>
      <c r="N509">
        <f>508</f>
        <v/>
      </c>
      <c r="O509" t="inlineStr"/>
      <c r="P509" t="b">
        <v>0</v>
      </c>
      <c r="Q509" t="b">
        <v>0</v>
      </c>
      <c r="R509" t="n">
        <v>0</v>
      </c>
      <c r="S509" t="inlineStr">
        <is>
          <t>313</t>
        </is>
      </c>
      <c r="T509" t="n">
        <v>28.2</v>
      </c>
      <c r="U509" t="inlineStr">
        <is>
          <t>623</t>
        </is>
      </c>
      <c r="V509" t="n">
        <v>15.8</v>
      </c>
      <c r="W509" t="inlineStr">
        <is>
          <t>701+</t>
        </is>
      </c>
      <c r="X509" t="n">
        <v>4.3</v>
      </c>
      <c r="Y509" t="inlineStr">
        <is>
          <t>365</t>
        </is>
      </c>
      <c r="Z509" t="n">
        <v>26.1</v>
      </c>
      <c r="AA509" t="inlineStr">
        <is>
          <t>335</t>
        </is>
      </c>
      <c r="AB509" t="n">
        <v>38.3</v>
      </c>
      <c r="AC509" t="inlineStr">
        <is>
          <t>701+</t>
        </is>
      </c>
      <c r="AD509" t="n">
        <v>4.1</v>
      </c>
      <c r="AE509" t="inlineStr">
        <is>
          <t>164</t>
        </is>
      </c>
      <c r="AF509" t="n">
        <v>90.5</v>
      </c>
      <c r="AG509" t="inlineStr">
        <is>
          <t>701+</t>
        </is>
      </c>
      <c r="AH509" t="n">
        <v>1.7</v>
      </c>
      <c r="AI509">
        <f>348</f>
        <v/>
      </c>
      <c r="AJ509" t="n">
        <v>44.3</v>
      </c>
      <c r="AK509" t="inlineStr"/>
      <c r="AL509" t="inlineStr"/>
      <c r="AM509" t="inlineStr"/>
      <c r="AN509" t="inlineStr"/>
      <c r="AO509" t="inlineStr"/>
      <c r="AP509" t="inlineStr">
        <is>
          <t>{"Research &amp; Discovery": [{"indicator_id": "76", "indicator_name": "Academic Reputation", "rank": "313", "score": "28.2"}, {"indicator_id": "73", "indicator_name": "Citations per Faculty", "rank": "623", "score": "15.8"}], "Learning Experience": [{"indicator_id": "36", "indicator_name": "Faculty Student Ratio", "rank": "701+", "score": "4.3"}], "Employability": [{"indicator_id": "77", "indicator_name": "Employer Reputation", "rank": "365", "score": "26.1"}, {"indicator_id": "3819456", "indicator_name": "Employment Outcomes", "rank": "335", "score": "38.3"}], "Global Engagement": [{"indicator_id": "14", "indicator_name": "International Student Ratio", "rank": "701+", "score": "4.1"}, {"indicator_id": "15", "indicator_name": "International Research Network", "rank": "164", "score": "90.5"}, {"indicator_id": "18", "indicator_name": "International Faculty Ratio", "rank": "701+", "score": "1.7"}], "Sustainability": [{"indicator_id": "3897497", "indicator_name": "Sustainability Score", "rank": "=348", "score": "44.3"}]}</t>
        </is>
      </c>
      <c r="AQ5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10">
      <c r="A510" t="n">
        <v>509</v>
      </c>
      <c r="B510" t="n">
        <v>23.9</v>
      </c>
      <c r="C510" t="inlineStr">
        <is>
          <t>SOAS University of London</t>
        </is>
      </c>
      <c r="D510" t="inlineStr">
        <is>
          <t>London, United Kingdom</t>
        </is>
      </c>
      <c r="E510" t="inlineStr">
        <is>
          <t>United Kingdom</t>
        </is>
      </c>
      <c r="F510" t="inlineStr">
        <is>
          <t>London</t>
        </is>
      </c>
      <c r="G510" t="inlineStr">
        <is>
          <t>Europe</t>
        </is>
      </c>
      <c r="H510" t="inlineStr">
        <is>
          <t>https://www.topuniversities.com/sites/default/files/soas-university-of-london-_592560cf2aeae70239af4bf0_medium.jpg</t>
        </is>
      </c>
      <c r="I510" t="inlineStr">
        <is>
          <t>/universities/soas-university-london</t>
        </is>
      </c>
      <c r="J510" t="inlineStr">
        <is>
          <t>3996161</t>
        </is>
      </c>
      <c r="K510" t="inlineStr">
        <is>
          <t>295395</t>
        </is>
      </c>
      <c r="L510" t="inlineStr">
        <is>
          <t>364</t>
        </is>
      </c>
      <c r="M510" t="n">
        <v>1</v>
      </c>
      <c r="N510">
        <f>508</f>
        <v/>
      </c>
      <c r="O510" t="inlineStr"/>
      <c r="P510" t="b">
        <v>0</v>
      </c>
      <c r="Q510" t="b">
        <v>0</v>
      </c>
      <c r="R510" t="n">
        <v>0</v>
      </c>
      <c r="S510" t="inlineStr">
        <is>
          <t>528</t>
        </is>
      </c>
      <c r="T510" t="n">
        <v>17.1</v>
      </c>
      <c r="U510" t="inlineStr">
        <is>
          <t>635</t>
        </is>
      </c>
      <c r="V510" t="n">
        <v>15.1</v>
      </c>
      <c r="W510" t="inlineStr">
        <is>
          <t>701+</t>
        </is>
      </c>
      <c r="X510" t="n">
        <v>14.8</v>
      </c>
      <c r="Y510" t="inlineStr">
        <is>
          <t>601+</t>
        </is>
      </c>
      <c r="Z510" t="n">
        <v>9.4</v>
      </c>
      <c r="AA510" t="inlineStr">
        <is>
          <t>513</t>
        </is>
      </c>
      <c r="AB510" t="n">
        <v>22.4</v>
      </c>
      <c r="AC510" t="inlineStr">
        <is>
          <t>61</t>
        </is>
      </c>
      <c r="AD510" t="n">
        <v>98.7</v>
      </c>
      <c r="AE510" t="inlineStr">
        <is>
          <t>701+</t>
        </is>
      </c>
      <c r="AF510" t="n">
        <v>16.9</v>
      </c>
      <c r="AG510" t="inlineStr">
        <is>
          <t>60</t>
        </is>
      </c>
      <c r="AH510" t="n">
        <v>100</v>
      </c>
      <c r="AI510" t="inlineStr">
        <is>
          <t>378</t>
        </is>
      </c>
      <c r="AJ510" t="n">
        <v>39.1</v>
      </c>
      <c r="AK510" t="inlineStr"/>
      <c r="AL510" t="inlineStr"/>
      <c r="AM510" t="inlineStr"/>
      <c r="AN510" t="inlineStr"/>
      <c r="AO510" t="inlineStr"/>
      <c r="AP510" t="inlineStr">
        <is>
          <t>{"Research &amp; Discovery": [{"indicator_id": "76", "indicator_name": "Academic Reputation", "rank": "528", "score": "17.1"}, {"indicator_id": "73", "indicator_name": "Citations per Faculty", "rank": "635", "score": "15.1"}], "Learning Experience": [{"indicator_id": "36", "indicator_name": "Faculty Student Ratio", "rank": "701+", "score": "14.8"}], "Employability": [{"indicator_id": "77", "indicator_name": "Employer Reputation", "rank": "601+", "score": "9.4"}, {"indicator_id": "3819456", "indicator_name": "Employment Outcomes", "rank": "513", "score": "22.4"}], "Global Engagement": [{"indicator_id": "14", "indicator_name": "International Student Ratio", "rank": "61", "score": "98.7"}, {"indicator_id": "15", "indicator_name": "International Research Network", "rank": "701+", "score": "16.9"}, {"indicator_id": "18", "indicator_name": "International Faculty Ratio", "rank": "60", "score": "100"}], "Sustainability": [{"indicator_id": "3897497", "indicator_name": "Sustainability Score", "rank": "378", "score": "39.1"}]}</t>
        </is>
      </c>
      <c r="AQ5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11">
      <c r="A511" t="n">
        <v>510</v>
      </c>
      <c r="B511" t="n">
        <v>23.9</v>
      </c>
      <c r="C511" t="inlineStr">
        <is>
          <t>Shenzhen University</t>
        </is>
      </c>
      <c r="D511" t="inlineStr">
        <is>
          <t>Shenzhen, China (Mainland)</t>
        </is>
      </c>
      <c r="E511" t="inlineStr">
        <is>
          <t>China (Mainland)</t>
        </is>
      </c>
      <c r="F511" t="inlineStr">
        <is>
          <t>Shenzhen</t>
        </is>
      </c>
      <c r="G511" t="inlineStr">
        <is>
          <t>Asia</t>
        </is>
      </c>
      <c r="H511" t="inlineStr">
        <is>
          <t>https://www.topuniversities.com/sites/default/files/shenzhen-university_24794_medium.jpg</t>
        </is>
      </c>
      <c r="I511" t="inlineStr">
        <is>
          <t>/universities/shenzhen-university</t>
        </is>
      </c>
      <c r="J511" t="inlineStr">
        <is>
          <t>3996638</t>
        </is>
      </c>
      <c r="K511" t="inlineStr">
        <is>
          <t>293144</t>
        </is>
      </c>
      <c r="L511" t="inlineStr">
        <is>
          <t>24794</t>
        </is>
      </c>
      <c r="M511" t="n">
        <v>0</v>
      </c>
      <c r="N511">
        <f>508</f>
        <v/>
      </c>
      <c r="O511" t="inlineStr"/>
      <c r="P511" t="b">
        <v>0</v>
      </c>
      <c r="Q511" t="b">
        <v>0</v>
      </c>
      <c r="R511" t="n">
        <v>0</v>
      </c>
      <c r="S511" t="inlineStr">
        <is>
          <t>601+</t>
        </is>
      </c>
      <c r="T511" t="n">
        <v>7.7</v>
      </c>
      <c r="U511" t="inlineStr">
        <is>
          <t>175</t>
        </is>
      </c>
      <c r="V511" t="n">
        <v>64.5</v>
      </c>
      <c r="W511" t="inlineStr">
        <is>
          <t>369</t>
        </is>
      </c>
      <c r="X511" t="n">
        <v>42.1</v>
      </c>
      <c r="Y511" t="inlineStr">
        <is>
          <t>601+</t>
        </is>
      </c>
      <c r="Z511" t="n">
        <v>3.2</v>
      </c>
      <c r="AA511" t="inlineStr">
        <is>
          <t>637</t>
        </is>
      </c>
      <c r="AB511" t="n">
        <v>15.8</v>
      </c>
      <c r="AC511" t="inlineStr">
        <is>
          <t>701+</t>
        </is>
      </c>
      <c r="AD511" t="n">
        <v>1.4</v>
      </c>
      <c r="AE511" t="inlineStr">
        <is>
          <t>555</t>
        </is>
      </c>
      <c r="AF511" t="n">
        <v>65.09999999999999</v>
      </c>
      <c r="AG511" t="inlineStr">
        <is>
          <t>701+</t>
        </is>
      </c>
      <c r="AH511" t="n">
        <v>11</v>
      </c>
      <c r="AI511" t="inlineStr">
        <is>
          <t>701+</t>
        </is>
      </c>
      <c r="AJ511" t="n">
        <v>7.4</v>
      </c>
      <c r="AK511" t="inlineStr"/>
      <c r="AL511" t="inlineStr"/>
      <c r="AM511" t="inlineStr"/>
      <c r="AN511" t="inlineStr"/>
      <c r="AO511" t="inlineStr"/>
      <c r="AP511" t="inlineStr">
        <is>
          <t>{"Research &amp; Discovery": [{"indicator_id": "76", "indicator_name": "Academic Reputation", "rank": "601+", "score": "7.7"}, {"indicator_id": "73", "indicator_name": "Citations per Faculty", "rank": "175", "score": "64.5"}], "Learning Experience": [{"indicator_id": "36", "indicator_name": "Faculty Student Ratio", "rank": "369", "score": "42.1"}], "Employability": [{"indicator_id": "77", "indicator_name": "Employer Reputation", "rank": "601+", "score": "3.2"}, {"indicator_id": "3819456", "indicator_name": "Employment Outcomes", "rank": "637", "score": "15.8"}], "Global Engagement": [{"indicator_id": "14", "indicator_name": "International Student Ratio", "rank": "701+", "score": "1.4"}, {"indicator_id": "15", "indicator_name": "International Research Network", "rank": "555", "score": "65.1"}, {"indicator_id": "18", "indicator_name": "International Faculty Ratio", "rank": "701+", "score": "11"}], "Sustainability": [{"indicator_id": "3897497", "indicator_name": "Sustainability Score", "rank": "701+", "score": "7.4"}]}</t>
        </is>
      </c>
      <c r="AQ5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12">
      <c r="A512" t="n">
        <v>511</v>
      </c>
      <c r="B512" t="n">
        <v>23.8</v>
      </c>
      <c r="C512" t="inlineStr">
        <is>
          <t>Ewha Womans University</t>
        </is>
      </c>
      <c r="D512" t="inlineStr">
        <is>
          <t>Seoul, South Korea</t>
        </is>
      </c>
      <c r="E512" t="inlineStr">
        <is>
          <t>South Korea</t>
        </is>
      </c>
      <c r="F512" t="inlineStr">
        <is>
          <t>Seoul</t>
        </is>
      </c>
      <c r="G512" t="inlineStr">
        <is>
          <t>Asia</t>
        </is>
      </c>
      <c r="H512" t="inlineStr">
        <is>
          <t>https://www.topuniversities.com/sites/default/files/ewha-womans-university_592560cf2aeae70239af4b38_medium.jpg</t>
        </is>
      </c>
      <c r="I512" t="inlineStr">
        <is>
          <t>/universities/ewha-womans-university</t>
        </is>
      </c>
      <c r="J512" t="inlineStr">
        <is>
          <t>3996034</t>
        </is>
      </c>
      <c r="K512" t="inlineStr">
        <is>
          <t>294477</t>
        </is>
      </c>
      <c r="L512" t="inlineStr">
        <is>
          <t>181</t>
        </is>
      </c>
      <c r="M512" t="n">
        <v>0</v>
      </c>
      <c r="N512">
        <f>511</f>
        <v/>
      </c>
      <c r="O512" t="inlineStr"/>
      <c r="P512" t="b">
        <v>0</v>
      </c>
      <c r="Q512" t="b">
        <v>0</v>
      </c>
      <c r="R512" t="n">
        <v>0</v>
      </c>
      <c r="S512" t="inlineStr">
        <is>
          <t>401</t>
        </is>
      </c>
      <c r="T512" t="n">
        <v>22.1</v>
      </c>
      <c r="U512" t="inlineStr">
        <is>
          <t>701+</t>
        </is>
      </c>
      <c r="V512" t="n">
        <v>6.9</v>
      </c>
      <c r="W512" t="inlineStr">
        <is>
          <t>157</t>
        </is>
      </c>
      <c r="X512" t="n">
        <v>76.3</v>
      </c>
      <c r="Y512" t="inlineStr">
        <is>
          <t>434</t>
        </is>
      </c>
      <c r="Z512" t="n">
        <v>21.2</v>
      </c>
      <c r="AA512" t="inlineStr">
        <is>
          <t>496</t>
        </is>
      </c>
      <c r="AB512" t="n">
        <v>23</v>
      </c>
      <c r="AC512" t="inlineStr">
        <is>
          <t>483</t>
        </is>
      </c>
      <c r="AD512" t="n">
        <v>24.4</v>
      </c>
      <c r="AE512" t="inlineStr">
        <is>
          <t>701+</t>
        </is>
      </c>
      <c r="AF512" t="n">
        <v>31.3</v>
      </c>
      <c r="AG512" t="inlineStr">
        <is>
          <t>701+</t>
        </is>
      </c>
      <c r="AH512" t="n">
        <v>7</v>
      </c>
      <c r="AI512">
        <f>413</f>
        <v/>
      </c>
      <c r="AJ512" t="n">
        <v>34.2</v>
      </c>
      <c r="AK512" t="inlineStr"/>
      <c r="AL512" t="inlineStr"/>
      <c r="AM512" t="inlineStr"/>
      <c r="AN512" t="inlineStr"/>
      <c r="AO512" t="inlineStr"/>
      <c r="AP512" t="inlineStr">
        <is>
          <t>{"Research &amp; Discovery": [{"indicator_id": "76", "indicator_name": "Academic Reputation", "rank": "401", "score": "22.1"}, {"indicator_id": "73", "indicator_name": "Citations per Faculty", "rank": "701+", "score": "6.9"}], "Learning Experience": [{"indicator_id": "36", "indicator_name": "Faculty Student Ratio", "rank": "157", "score": "76.3"}], "Employability": [{"indicator_id": "77", "indicator_name": "Employer Reputation", "rank": "434", "score": "21.2"}, {"indicator_id": "3819456", "indicator_name": "Employment Outcomes", "rank": "496", "score": "23"}], "Global Engagement": [{"indicator_id": "14", "indicator_name": "International Student Ratio", "rank": "483", "score": "24.4"}, {"indicator_id": "15", "indicator_name": "International Research Network", "rank": "701+", "score": "31.3"}, {"indicator_id": "18", "indicator_name": "International Faculty Ratio", "rank": "701+", "score": "7"}], "Sustainability": [{"indicator_id": "3897497", "indicator_name": "Sustainability Score", "rank": "=413", "score": "34.2"}]}</t>
        </is>
      </c>
      <c r="AQ5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13">
      <c r="A513" t="n">
        <v>512</v>
      </c>
      <c r="B513" t="n">
        <v>23.8</v>
      </c>
      <c r="C513" t="inlineStr">
        <is>
          <t>Zhengzhou University</t>
        </is>
      </c>
      <c r="D513" t="inlineStr">
        <is>
          <t>Zhengzhou, China (Mainland)</t>
        </is>
      </c>
      <c r="E513" t="inlineStr">
        <is>
          <t>China (Mainland)</t>
        </is>
      </c>
      <c r="F513" t="inlineStr">
        <is>
          <t>Zhengzhou</t>
        </is>
      </c>
      <c r="G513" t="inlineStr">
        <is>
          <t>Asia</t>
        </is>
      </c>
      <c r="H513" t="inlineStr">
        <is>
          <t>https://www.topuniversities.com/sites/default/files/zhengzhou-university_592560cf2aeae70239af4e00_medium.jpg</t>
        </is>
      </c>
      <c r="I513" t="inlineStr">
        <is>
          <t>/universities/zhengzhou-university</t>
        </is>
      </c>
      <c r="J513" t="inlineStr">
        <is>
          <t>3997135</t>
        </is>
      </c>
      <c r="K513" t="inlineStr">
        <is>
          <t>296814</t>
        </is>
      </c>
      <c r="L513" t="inlineStr">
        <is>
          <t>892</t>
        </is>
      </c>
      <c r="M513" t="n">
        <v>0</v>
      </c>
      <c r="N513">
        <f>511</f>
        <v/>
      </c>
      <c r="O513" t="inlineStr"/>
      <c r="P513" t="b">
        <v>0</v>
      </c>
      <c r="Q513" t="b">
        <v>0</v>
      </c>
      <c r="R513" t="n">
        <v>0</v>
      </c>
      <c r="S513" t="inlineStr">
        <is>
          <t>601+</t>
        </is>
      </c>
      <c r="T513" t="n">
        <v>5.4</v>
      </c>
      <c r="U513" t="inlineStr">
        <is>
          <t>108</t>
        </is>
      </c>
      <c r="V513" t="n">
        <v>80.3</v>
      </c>
      <c r="W513" t="inlineStr">
        <is>
          <t>701+</t>
        </is>
      </c>
      <c r="X513" t="n">
        <v>4.9</v>
      </c>
      <c r="Y513" t="inlineStr">
        <is>
          <t>422</t>
        </is>
      </c>
      <c r="Z513" t="n">
        <v>22</v>
      </c>
      <c r="AA513" t="inlineStr">
        <is>
          <t>701+</t>
        </is>
      </c>
      <c r="AB513" t="n">
        <v>5.7</v>
      </c>
      <c r="AC513" t="inlineStr">
        <is>
          <t>701+</t>
        </is>
      </c>
      <c r="AD513" t="n">
        <v>2.4</v>
      </c>
      <c r="AE513" t="inlineStr">
        <is>
          <t>674</t>
        </is>
      </c>
      <c r="AF513" t="n">
        <v>56.3</v>
      </c>
      <c r="AG513" t="inlineStr">
        <is>
          <t>n/a</t>
        </is>
      </c>
      <c r="AH513" t="inlineStr"/>
      <c r="AI513" t="inlineStr">
        <is>
          <t>701+</t>
        </is>
      </c>
      <c r="AJ513" t="n">
        <v>2.4</v>
      </c>
      <c r="AK513" t="inlineStr"/>
      <c r="AL513" t="inlineStr"/>
      <c r="AM513" t="inlineStr"/>
      <c r="AN513" t="inlineStr"/>
      <c r="AO513" t="inlineStr"/>
      <c r="AP513" t="inlineStr">
        <is>
          <t>{"Research &amp; Discovery": [{"indicator_id": "76", "indicator_name": "Academic Reputation", "rank": "601+", "score": "5.4"}, {"indicator_id": "73", "indicator_name": "Citations per Faculty", "rank": "108", "score": "80.3"}], "Learning Experience": [{"indicator_id": "36", "indicator_name": "Faculty Student Ratio", "rank": "701+", "score": "4.9"}], "Employability": [{"indicator_id": "77", "indicator_name": "Employer Reputation", "rank": "422", "score": "22"}, {"indicator_id": "3819456", "indicator_name": "Employment Outcomes", "rank": "701+", "score": "5.7"}], "Global Engagement": [{"indicator_id": "14", "indicator_name": "International Student Ratio", "rank": "701+", "score": "2.4"}, {"indicator_id": "15", "indicator_name": "International Research Network", "rank": "674", "score": "56.3"}, {"indicator_id": "18", "indicator_name": "International Faculty Ratio", "rank": "n/a", "score": "n/a"}], "Sustainability": [{"indicator_id": "3897497", "indicator_name": "Sustainability Score", "rank": "701+", "score": "2.4"}]}</t>
        </is>
      </c>
      <c r="AQ5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14">
      <c r="A514" t="n">
        <v>513</v>
      </c>
      <c r="B514" t="n">
        <v>23.7</v>
      </c>
      <c r="C514" t="inlineStr">
        <is>
          <t>Imam Abdulrahman Bin Faisal University (IAU)</t>
        </is>
      </c>
      <c r="D514" t="inlineStr">
        <is>
          <t>Dammam, Saudi Arabia</t>
        </is>
      </c>
      <c r="E514" t="inlineStr">
        <is>
          <t>Saudi Arabia</t>
        </is>
      </c>
      <c r="F514" t="inlineStr">
        <is>
          <t>Dammam</t>
        </is>
      </c>
      <c r="G514" t="inlineStr">
        <is>
          <t>Asia</t>
        </is>
      </c>
      <c r="H514" t="inlineStr">
        <is>
          <t>https://www.topuniversities.com/sites/default/files/imam-abdulrahman-bin-faisal-university-iau-formerly-university-of-dammam_592560cf2aeae70239af57b7_medium.jpg</t>
        </is>
      </c>
      <c r="I514" t="inlineStr">
        <is>
          <t>/universities/imam-abdulrahman-bin-faisal-university-iau</t>
        </is>
      </c>
      <c r="J514" t="inlineStr">
        <is>
          <t>3996421</t>
        </is>
      </c>
      <c r="K514" t="inlineStr">
        <is>
          <t>293876</t>
        </is>
      </c>
      <c r="L514" t="inlineStr">
        <is>
          <t>14729</t>
        </is>
      </c>
      <c r="M514" t="n">
        <v>0</v>
      </c>
      <c r="N514">
        <f>513</f>
        <v/>
      </c>
      <c r="O514" t="inlineStr"/>
      <c r="P514" t="b">
        <v>0</v>
      </c>
      <c r="Q514" t="b">
        <v>0</v>
      </c>
      <c r="R514" t="n">
        <v>0</v>
      </c>
      <c r="S514" t="inlineStr">
        <is>
          <t>601+</t>
        </is>
      </c>
      <c r="T514" t="n">
        <v>10.5</v>
      </c>
      <c r="U514" t="inlineStr">
        <is>
          <t>701+</t>
        </is>
      </c>
      <c r="V514" t="n">
        <v>2.6</v>
      </c>
      <c r="W514" t="inlineStr">
        <is>
          <t>87</t>
        </is>
      </c>
      <c r="X514" t="n">
        <v>89.5</v>
      </c>
      <c r="Y514" t="inlineStr">
        <is>
          <t>601+</t>
        </is>
      </c>
      <c r="Z514" t="n">
        <v>11.4</v>
      </c>
      <c r="AA514" t="inlineStr">
        <is>
          <t>701+</t>
        </is>
      </c>
      <c r="AB514" t="n">
        <v>2.4</v>
      </c>
      <c r="AC514" t="inlineStr">
        <is>
          <t>548</t>
        </is>
      </c>
      <c r="AD514" t="n">
        <v>19.7</v>
      </c>
      <c r="AE514" t="inlineStr">
        <is>
          <t>509</t>
        </is>
      </c>
      <c r="AF514" t="n">
        <v>68.3</v>
      </c>
      <c r="AG514" t="inlineStr">
        <is>
          <t>118</t>
        </is>
      </c>
      <c r="AH514" t="n">
        <v>98.2</v>
      </c>
      <c r="AI514">
        <f>549</f>
        <v/>
      </c>
      <c r="AJ514" t="n">
        <v>18.4</v>
      </c>
      <c r="AK514" t="inlineStr"/>
      <c r="AL514" t="inlineStr"/>
      <c r="AM514" t="inlineStr"/>
      <c r="AN514" t="inlineStr"/>
      <c r="AO514" t="inlineStr"/>
      <c r="AP514" t="inlineStr">
        <is>
          <t>{"Research &amp; Discovery": [{"indicator_id": "76", "indicator_name": "Academic Reputation", "rank": "601+", "score": "10.5"}, {"indicator_id": "73", "indicator_name": "Citations per Faculty", "rank": "701+", "score": "2.6"}], "Learning Experience": [{"indicator_id": "36", "indicator_name": "Faculty Student Ratio", "rank": "87", "score": "89.5"}], "Employability": [{"indicator_id": "77", "indicator_name": "Employer Reputation", "rank": "601+", "score": "11.4"}, {"indicator_id": "3819456", "indicator_name": "Employment Outcomes", "rank": "701+", "score": "2.4"}], "Global Engagement": [{"indicator_id": "14", "indicator_name": "International Student Ratio", "rank": "548", "score": "19.7"}, {"indicator_id": "15", "indicator_name": "International Research Network", "rank": "509", "score": "68.3"}, {"indicator_id": "18", "indicator_name": "International Faculty Ratio", "rank": "118", "score": "98.2"}], "Sustainability": [{"indicator_id": "3897497", "indicator_name": "Sustainability Score", "rank": "=549", "score": "18.4"}]}</t>
        </is>
      </c>
      <c r="AQ5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15">
      <c r="A515" t="n">
        <v>514</v>
      </c>
      <c r="B515" t="n">
        <v>23.7</v>
      </c>
      <c r="C515" t="inlineStr">
        <is>
          <t>Prince Mohammad Bin Fahd university</t>
        </is>
      </c>
      <c r="D515" t="inlineStr">
        <is>
          <t>Al Khobar, Saudi Arabia</t>
        </is>
      </c>
      <c r="E515" t="inlineStr">
        <is>
          <t>Saudi Arabia</t>
        </is>
      </c>
      <c r="F515" t="inlineStr">
        <is>
          <t>Al Khobar</t>
        </is>
      </c>
      <c r="G515" t="inlineStr">
        <is>
          <t>Asia</t>
        </is>
      </c>
      <c r="H515" t="inlineStr">
        <is>
          <t>https://www.topuniversities.com/sites/default/files/prince-mohammad-bin-fahd-university_592560df9988f300e2320a8a_medium.jpg</t>
        </is>
      </c>
      <c r="I515" t="inlineStr">
        <is>
          <t>/universities/prince-mohammad-bin-fahd-university</t>
        </is>
      </c>
      <c r="J515" t="inlineStr">
        <is>
          <t>3996069</t>
        </is>
      </c>
      <c r="K515" t="inlineStr">
        <is>
          <t>295923</t>
        </is>
      </c>
      <c r="L515" t="inlineStr">
        <is>
          <t>19588</t>
        </is>
      </c>
      <c r="M515" t="n">
        <v>1</v>
      </c>
      <c r="N515">
        <f>513</f>
        <v/>
      </c>
      <c r="O515" t="inlineStr"/>
      <c r="P515" t="b">
        <v>0</v>
      </c>
      <c r="Q515" t="b">
        <v>0</v>
      </c>
      <c r="R515" t="n">
        <v>0</v>
      </c>
      <c r="S515" t="inlineStr">
        <is>
          <t>436</t>
        </is>
      </c>
      <c r="T515" t="n">
        <v>20.3</v>
      </c>
      <c r="U515" t="inlineStr">
        <is>
          <t>468</t>
        </is>
      </c>
      <c r="V515" t="n">
        <v>27.8</v>
      </c>
      <c r="W515" t="inlineStr">
        <is>
          <t>621</t>
        </is>
      </c>
      <c r="X515" t="n">
        <v>23.1</v>
      </c>
      <c r="Y515" t="inlineStr">
        <is>
          <t>409</t>
        </is>
      </c>
      <c r="Z515" t="n">
        <v>23</v>
      </c>
      <c r="AA515" t="inlineStr">
        <is>
          <t>701+</t>
        </is>
      </c>
      <c r="AB515" t="n">
        <v>2.8</v>
      </c>
      <c r="AC515" t="inlineStr">
        <is>
          <t>570</t>
        </is>
      </c>
      <c r="AD515" t="n">
        <v>18.8</v>
      </c>
      <c r="AE515" t="inlineStr">
        <is>
          <t>701+</t>
        </is>
      </c>
      <c r="AF515" t="n">
        <v>23.3</v>
      </c>
      <c r="AG515" t="inlineStr">
        <is>
          <t>11</t>
        </is>
      </c>
      <c r="AH515" t="n">
        <v>100</v>
      </c>
      <c r="AI515" t="inlineStr">
        <is>
          <t>701+</t>
        </is>
      </c>
      <c r="AJ515" t="n">
        <v>1.2</v>
      </c>
      <c r="AK515" t="inlineStr"/>
      <c r="AL515" t="inlineStr"/>
      <c r="AM515" t="inlineStr"/>
      <c r="AN515" t="inlineStr"/>
      <c r="AO515" t="inlineStr"/>
      <c r="AP515" t="inlineStr">
        <is>
          <t>{"Research &amp; Discovery": [{"indicator_id": "76", "indicator_name": "Academic Reputation", "rank": "436", "score": "20.3"}, {"indicator_id": "73", "indicator_name": "Citations per Faculty", "rank": "468", "score": "27.8"}], "Learning Experience": [{"indicator_id": "36", "indicator_name": "Faculty Student Ratio", "rank": "621", "score": "23.1"}], "Employability": [{"indicator_id": "77", "indicator_name": "Employer Reputation", "rank": "409", "score": "23"}, {"indicator_id": "3819456", "indicator_name": "Employment Outcomes", "rank": "701+", "score": "2.8"}], "Global Engagement": [{"indicator_id": "14", "indicator_name": "International Student Ratio", "rank": "570", "score": "18.8"}, {"indicator_id": "15", "indicator_name": "International Research Network", "rank": "701+", "score": "23.3"}, {"indicator_id": "18", "indicator_name": "International Faculty Ratio", "rank": "11", "score": "100"}], "Sustainability": [{"indicator_id": "3897497", "indicator_name": "Sustainability Score", "rank": "701+", "score": "1.2"}]}</t>
        </is>
      </c>
      <c r="AQ5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16">
      <c r="A516" t="n">
        <v>515</v>
      </c>
      <c r="B516" t="n">
        <v>23.7</v>
      </c>
      <c r="C516" t="inlineStr">
        <is>
          <t>University of Milano-Bicocca</t>
        </is>
      </c>
      <c r="D516" t="inlineStr">
        <is>
          <t>Milan, Italy</t>
        </is>
      </c>
      <c r="E516" t="inlineStr">
        <is>
          <t>Italy</t>
        </is>
      </c>
      <c r="F516" t="inlineStr">
        <is>
          <t>Milan</t>
        </is>
      </c>
      <c r="G516" t="inlineStr">
        <is>
          <t>Europe</t>
        </is>
      </c>
      <c r="H516" t="inlineStr">
        <is>
          <t>https://www.topuniversities.com/sites/default/files/university-of-milano-bicocca_14336_medium.jpg</t>
        </is>
      </c>
      <c r="I516" t="inlineStr">
        <is>
          <t>/universities/university-milano-bicocca</t>
        </is>
      </c>
      <c r="J516" t="inlineStr">
        <is>
          <t>3996065</t>
        </is>
      </c>
      <c r="K516" t="inlineStr">
        <is>
          <t>293783</t>
        </is>
      </c>
      <c r="L516" t="inlineStr">
        <is>
          <t>14336</t>
        </is>
      </c>
      <c r="M516" t="n">
        <v>1</v>
      </c>
      <c r="N516">
        <f>513</f>
        <v/>
      </c>
      <c r="O516" t="inlineStr"/>
      <c r="P516" t="b">
        <v>0</v>
      </c>
      <c r="Q516" t="b">
        <v>0</v>
      </c>
      <c r="R516" t="n">
        <v>0</v>
      </c>
      <c r="S516" t="inlineStr">
        <is>
          <t>432</t>
        </is>
      </c>
      <c r="T516" t="n">
        <v>20.4</v>
      </c>
      <c r="U516" t="inlineStr">
        <is>
          <t>236</t>
        </is>
      </c>
      <c r="V516" t="n">
        <v>54.1</v>
      </c>
      <c r="W516" t="inlineStr">
        <is>
          <t>701+</t>
        </is>
      </c>
      <c r="X516" t="n">
        <v>3.3</v>
      </c>
      <c r="Y516" t="inlineStr">
        <is>
          <t>601+</t>
        </is>
      </c>
      <c r="Z516" t="n">
        <v>10.9</v>
      </c>
      <c r="AA516" t="inlineStr">
        <is>
          <t>701+</t>
        </is>
      </c>
      <c r="AB516" t="n">
        <v>11.5</v>
      </c>
      <c r="AC516" t="inlineStr">
        <is>
          <t>701+</t>
        </is>
      </c>
      <c r="AD516" t="n">
        <v>4.3</v>
      </c>
      <c r="AE516" t="inlineStr">
        <is>
          <t>307</t>
        </is>
      </c>
      <c r="AF516" t="n">
        <v>81.09999999999999</v>
      </c>
      <c r="AG516" t="inlineStr">
        <is>
          <t>701+</t>
        </is>
      </c>
      <c r="AH516" t="n">
        <v>3.5</v>
      </c>
      <c r="AI516" t="inlineStr">
        <is>
          <t>596</t>
        </is>
      </c>
      <c r="AJ516" t="n">
        <v>14.8</v>
      </c>
      <c r="AK516" t="inlineStr"/>
      <c r="AL516" t="inlineStr"/>
      <c r="AM516" t="inlineStr"/>
      <c r="AN516" t="inlineStr"/>
      <c r="AO516" t="inlineStr"/>
      <c r="AP516" t="inlineStr">
        <is>
          <t>{"Research &amp; Discovery": [{"indicator_id": "76", "indicator_name": "Academic Reputation", "rank": "432", "score": "20.4"}, {"indicator_id": "73", "indicator_name": "Citations per Faculty", "rank": "236", "score": "54.1"}], "Learning Experience": [{"indicator_id": "36", "indicator_name": "Faculty Student Ratio", "rank": "701+", "score": "3.3"}], "Employability": [{"indicator_id": "77", "indicator_name": "Employer Reputation", "rank": "601+", "score": "10.9"}, {"indicator_id": "3819456", "indicator_name": "Employment Outcomes", "rank": "701+", "score": "11.5"}], "Global Engagement": [{"indicator_id": "14", "indicator_name": "International Student Ratio", "rank": "701+", "score": "4.3"}, {"indicator_id": "15", "indicator_name": "International Research Network", "rank": "307", "score": "81.1"}, {"indicator_id": "18", "indicator_name": "International Faculty Ratio", "rank": "701+", "score": "3.5"}], "Sustainability": [{"indicator_id": "3897497", "indicator_name": "Sustainability Score", "rank": "596", "score": "14.8"}]}</t>
        </is>
      </c>
      <c r="AQ5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17">
      <c r="A517" t="n">
        <v>516</v>
      </c>
      <c r="B517" t="n">
        <v>23.6</v>
      </c>
      <c r="C517" t="inlineStr">
        <is>
          <t>Ateneo de Manila University</t>
        </is>
      </c>
      <c r="D517" t="inlineStr">
        <is>
          <t>Quezon City, Philippines</t>
        </is>
      </c>
      <c r="E517" t="inlineStr">
        <is>
          <t>Philippines</t>
        </is>
      </c>
      <c r="F517" t="inlineStr">
        <is>
          <t>Quezon City</t>
        </is>
      </c>
      <c r="G517" t="inlineStr">
        <is>
          <t>Asia</t>
        </is>
      </c>
      <c r="H517" t="inlineStr">
        <is>
          <t>https://www.topuniversities.com/sites/default/files/ateneo-de-manila-university_592560cf2aeae70239af4aa1_medium.jpg</t>
        </is>
      </c>
      <c r="I517" t="inlineStr">
        <is>
          <t>/universities/ateneo-de-manila-university</t>
        </is>
      </c>
      <c r="J517" t="inlineStr">
        <is>
          <t>3996043</t>
        </is>
      </c>
      <c r="K517" t="inlineStr">
        <is>
          <t>294626</t>
        </is>
      </c>
      <c r="L517" t="inlineStr">
        <is>
          <t>30</t>
        </is>
      </c>
      <c r="M517" t="n">
        <v>0</v>
      </c>
      <c r="N517">
        <f>516</f>
        <v/>
      </c>
      <c r="O517" t="inlineStr"/>
      <c r="P517" t="b">
        <v>0</v>
      </c>
      <c r="Q517" t="b">
        <v>0</v>
      </c>
      <c r="R517" t="n">
        <v>0</v>
      </c>
      <c r="S517" t="inlineStr">
        <is>
          <t>410</t>
        </is>
      </c>
      <c r="T517" t="n">
        <v>21.4</v>
      </c>
      <c r="U517" t="inlineStr">
        <is>
          <t>701+</t>
        </is>
      </c>
      <c r="V517" t="n">
        <v>1.8</v>
      </c>
      <c r="W517" t="inlineStr">
        <is>
          <t>601</t>
        </is>
      </c>
      <c r="X517" t="n">
        <v>24.4</v>
      </c>
      <c r="Y517" t="inlineStr">
        <is>
          <t>122</t>
        </is>
      </c>
      <c r="Z517" t="n">
        <v>64.5</v>
      </c>
      <c r="AA517" t="inlineStr">
        <is>
          <t>156</t>
        </is>
      </c>
      <c r="AB517" t="n">
        <v>70.59999999999999</v>
      </c>
      <c r="AC517" t="inlineStr">
        <is>
          <t>701+</t>
        </is>
      </c>
      <c r="AD517" t="n">
        <v>2.5</v>
      </c>
      <c r="AE517" t="inlineStr">
        <is>
          <t>701+</t>
        </is>
      </c>
      <c r="AF517" t="n">
        <v>23</v>
      </c>
      <c r="AG517" t="inlineStr">
        <is>
          <t>701+</t>
        </is>
      </c>
      <c r="AH517" t="n">
        <v>2.9</v>
      </c>
      <c r="AI517" t="inlineStr">
        <is>
          <t>584</t>
        </is>
      </c>
      <c r="AJ517" t="n">
        <v>15.6</v>
      </c>
      <c r="AK517" t="inlineStr"/>
      <c r="AL517" t="inlineStr"/>
      <c r="AM517" t="inlineStr"/>
      <c r="AN517" t="inlineStr"/>
      <c r="AO517" t="inlineStr"/>
      <c r="AP517" t="inlineStr">
        <is>
          <t>{"Research &amp; Discovery": [{"indicator_id": "76", "indicator_name": "Academic Reputation", "rank": "410", "score": "21.4"}, {"indicator_id": "73", "indicator_name": "Citations per Faculty", "rank": "701+", "score": "1.8"}], "Learning Experience": [{"indicator_id": "36", "indicator_name": "Faculty Student Ratio", "rank": "601", "score": "24.4"}], "Employability": [{"indicator_id": "77", "indicator_name": "Employer Reputation", "rank": "122", "score": "64.5"}, {"indicator_id": "3819456", "indicator_name": "Employment Outcomes", "rank": "156", "score": "70.6"}], "Global Engagement": [{"indicator_id": "14", "indicator_name": "International Student Ratio", "rank": "701+", "score": "2.5"}, {"indicator_id": "15", "indicator_name": "International Research Network", "rank": "701+", "score": "23"}, {"indicator_id": "18", "indicator_name": "International Faculty Ratio", "rank": "701+", "score": "2.9"}], "Sustainability": [{"indicator_id": "3897497", "indicator_name": "Sustainability Score", "rank": "584", "score": "15.6"}]}</t>
        </is>
      </c>
      <c r="AQ5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18">
      <c r="A518" t="n">
        <v>517</v>
      </c>
      <c r="B518" t="n">
        <v>23.6</v>
      </c>
      <c r="C518" t="inlineStr">
        <is>
          <t>Edith Cowan University</t>
        </is>
      </c>
      <c r="D518" t="inlineStr">
        <is>
          <t>Joondalup, Australia</t>
        </is>
      </c>
      <c r="E518" t="inlineStr">
        <is>
          <t>Australia</t>
        </is>
      </c>
      <c r="F518" t="inlineStr">
        <is>
          <t>Joondalup</t>
        </is>
      </c>
      <c r="G518" t="inlineStr">
        <is>
          <t>Oceania</t>
        </is>
      </c>
      <c r="H518" t="inlineStr">
        <is>
          <t>https://www.topuniversities.com/sites/default/files/edith-cowan-university_841_medium.jpg</t>
        </is>
      </c>
      <c r="I518" t="inlineStr">
        <is>
          <t>/universities/edith-cowan-university</t>
        </is>
      </c>
      <c r="J518" t="inlineStr">
        <is>
          <t>3996366</t>
        </is>
      </c>
      <c r="K518" t="inlineStr">
        <is>
          <t>296821</t>
        </is>
      </c>
      <c r="L518" t="inlineStr">
        <is>
          <t>841</t>
        </is>
      </c>
      <c r="M518" t="n">
        <v>0</v>
      </c>
      <c r="N518">
        <f>516</f>
        <v/>
      </c>
      <c r="O518" t="inlineStr"/>
      <c r="P518" t="b">
        <v>0</v>
      </c>
      <c r="Q518" t="b">
        <v>0</v>
      </c>
      <c r="R518" t="n">
        <v>0</v>
      </c>
      <c r="S518" t="inlineStr">
        <is>
          <t>601+</t>
        </is>
      </c>
      <c r="T518" t="n">
        <v>8.5</v>
      </c>
      <c r="U518" t="inlineStr">
        <is>
          <t>265</t>
        </is>
      </c>
      <c r="V518" t="n">
        <v>49.8</v>
      </c>
      <c r="W518" t="inlineStr">
        <is>
          <t>701+</t>
        </is>
      </c>
      <c r="X518" t="n">
        <v>4.8</v>
      </c>
      <c r="Y518" t="inlineStr">
        <is>
          <t>601+</t>
        </is>
      </c>
      <c r="Z518" t="n">
        <v>6.8</v>
      </c>
      <c r="AA518" t="inlineStr">
        <is>
          <t>701+</t>
        </is>
      </c>
      <c r="AB518" t="n">
        <v>4.7</v>
      </c>
      <c r="AC518" t="inlineStr">
        <is>
          <t>256</t>
        </is>
      </c>
      <c r="AD518" t="n">
        <v>57.7</v>
      </c>
      <c r="AE518" t="inlineStr">
        <is>
          <t>565</t>
        </is>
      </c>
      <c r="AF518" t="n">
        <v>64.5</v>
      </c>
      <c r="AG518" t="inlineStr">
        <is>
          <t>245</t>
        </is>
      </c>
      <c r="AH518" t="n">
        <v>78.5</v>
      </c>
      <c r="AI518" t="inlineStr">
        <is>
          <t>701+</t>
        </is>
      </c>
      <c r="AJ518" t="n">
        <v>5.8</v>
      </c>
      <c r="AK518" t="inlineStr"/>
      <c r="AL518" t="inlineStr"/>
      <c r="AM518" t="inlineStr"/>
      <c r="AN518" t="inlineStr"/>
      <c r="AO518" t="inlineStr"/>
      <c r="AP518" t="inlineStr">
        <is>
          <t>{"Research &amp; Discovery": [{"indicator_id": "76", "indicator_name": "Academic Reputation", "rank": "601+", "score": "8.5"}, {"indicator_id": "73", "indicator_name": "Citations per Faculty", "rank": "265", "score": "49.8"}], "Learning Experience": [{"indicator_id": "36", "indicator_name": "Faculty Student Ratio", "rank": "701+", "score": "4.8"}], "Employability": [{"indicator_id": "77", "indicator_name": "Employer Reputation", "rank": "601+", "score": "6.8"}, {"indicator_id": "3819456", "indicator_name": "Employment Outcomes", "rank": "701+", "score": "4.7"}], "Global Engagement": [{"indicator_id": "14", "indicator_name": "International Student Ratio", "rank": "256", "score": "57.7"}, {"indicator_id": "15", "indicator_name": "International Research Network", "rank": "565", "score": "64.5"}, {"indicator_id": "18", "indicator_name": "International Faculty Ratio", "rank": "245", "score": "78.5"}], "Sustainability": [{"indicator_id": "3897497", "indicator_name": "Sustainability Score", "rank": "701+", "score": "5.8"}]}</t>
        </is>
      </c>
      <c r="AQ5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19">
      <c r="A519" t="n">
        <v>518</v>
      </c>
      <c r="B519" t="n">
        <v>23.6</v>
      </c>
      <c r="C519" t="inlineStr">
        <is>
          <t>INTI International University</t>
        </is>
      </c>
      <c r="D519" t="inlineStr">
        <is>
          <t>Nilai, Malaysia</t>
        </is>
      </c>
      <c r="E519" t="inlineStr">
        <is>
          <t>Malaysia</t>
        </is>
      </c>
      <c r="F519" t="inlineStr">
        <is>
          <t>Nilai</t>
        </is>
      </c>
      <c r="G519" t="inlineStr">
        <is>
          <t>Asia</t>
        </is>
      </c>
      <c r="H519" t="inlineStr">
        <is>
          <t>https://www.topuniversities.com/sites/default/files/inti-international-university-colleges_592560e49988f300e2321830_medium.jpg</t>
        </is>
      </c>
      <c r="I519" t="inlineStr">
        <is>
          <t>/universities/inti-international-university</t>
        </is>
      </c>
      <c r="J519" t="inlineStr">
        <is>
          <t>3996415</t>
        </is>
      </c>
      <c r="K519" t="inlineStr">
        <is>
          <t>360165</t>
        </is>
      </c>
      <c r="L519" t="inlineStr">
        <is>
          <t>24618</t>
        </is>
      </c>
      <c r="M519" t="n">
        <v>1</v>
      </c>
      <c r="N519">
        <f>516</f>
        <v/>
      </c>
      <c r="O519" t="inlineStr"/>
      <c r="P519" t="b">
        <v>0</v>
      </c>
      <c r="Q519" t="b">
        <v>0</v>
      </c>
      <c r="R519" t="n">
        <v>0</v>
      </c>
      <c r="S519" t="inlineStr">
        <is>
          <t>601+</t>
        </is>
      </c>
      <c r="T519" t="n">
        <v>7.7</v>
      </c>
      <c r="U519" t="inlineStr">
        <is>
          <t>701+</t>
        </is>
      </c>
      <c r="V519" t="n">
        <v>1.7</v>
      </c>
      <c r="W519" t="inlineStr">
        <is>
          <t>90</t>
        </is>
      </c>
      <c r="X519" t="n">
        <v>89.09999999999999</v>
      </c>
      <c r="Y519" t="inlineStr">
        <is>
          <t>453</t>
        </is>
      </c>
      <c r="Z519" t="n">
        <v>19.9</v>
      </c>
      <c r="AA519" t="inlineStr">
        <is>
          <t>701+</t>
        </is>
      </c>
      <c r="AB519" t="n">
        <v>4.4</v>
      </c>
      <c r="AC519" t="inlineStr">
        <is>
          <t>102</t>
        </is>
      </c>
      <c r="AD519" t="n">
        <v>92.90000000000001</v>
      </c>
      <c r="AE519" t="inlineStr">
        <is>
          <t>701+</t>
        </is>
      </c>
      <c r="AF519" t="n">
        <v>7</v>
      </c>
      <c r="AG519" t="inlineStr">
        <is>
          <t>143</t>
        </is>
      </c>
      <c r="AH519" t="n">
        <v>95.40000000000001</v>
      </c>
      <c r="AI519" t="inlineStr">
        <is>
          <t>701+</t>
        </is>
      </c>
      <c r="AJ519" t="n">
        <v>1.1</v>
      </c>
      <c r="AK519" t="inlineStr"/>
      <c r="AL519" t="inlineStr"/>
      <c r="AM519" t="inlineStr"/>
      <c r="AN519" t="inlineStr"/>
      <c r="AO519" t="inlineStr"/>
      <c r="AP519" t="inlineStr">
        <is>
          <t>{"Research &amp; Discovery": [{"indicator_id": "76", "indicator_name": "Academic Reputation", "rank": "601+", "score": "7.7"}, {"indicator_id": "73", "indicator_name": "Citations per Faculty", "rank": "701+", "score": "1.7"}], "Learning Experience": [{"indicator_id": "36", "indicator_name": "Faculty Student Ratio", "rank": "90", "score": "89.1"}], "Employability": [{"indicator_id": "77", "indicator_name": "Employer Reputation", "rank": "453", "score": "19.9"}, {"indicator_id": "3819456", "indicator_name": "Employment Outcomes", "rank": "701+", "score": "4.4"}], "Global Engagement": [{"indicator_id": "14", "indicator_name": "International Student Ratio", "rank": "102", "score": "92.9"}, {"indicator_id": "15", "indicator_name": "International Research Network", "rank": "701+", "score": "7"}, {"indicator_id": "18", "indicator_name": "International Faculty Ratio", "rank": "143", "score": "95.4"}], "Sustainability": [{"indicator_id": "3897497", "indicator_name": "Sustainability Score", "rank": "701+", "score": "1.1"}]}</t>
        </is>
      </c>
      <c r="AQ5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20">
      <c r="A520" t="n">
        <v>519</v>
      </c>
      <c r="B520" t="n">
        <v>23.6</v>
      </c>
      <c r="C520" t="inlineStr">
        <is>
          <t>Kyungpook National University</t>
        </is>
      </c>
      <c r="D520" t="inlineStr">
        <is>
          <t>Daegu, South Korea</t>
        </is>
      </c>
      <c r="E520" t="inlineStr">
        <is>
          <t>South Korea</t>
        </is>
      </c>
      <c r="F520" t="inlineStr">
        <is>
          <t>Daegu</t>
        </is>
      </c>
      <c r="G520" t="inlineStr">
        <is>
          <t>Asia</t>
        </is>
      </c>
      <c r="H520" t="inlineStr">
        <is>
          <t>https://www.topuniversities.com/sites/default/files/kyungpook-national-university_592560cf2aeae70239af4bd0_medium.jpg</t>
        </is>
      </c>
      <c r="I520" t="inlineStr">
        <is>
          <t>/universities/kyungpook-national-university</t>
        </is>
      </c>
      <c r="J520" t="inlineStr">
        <is>
          <t>3996485</t>
        </is>
      </c>
      <c r="K520" t="inlineStr">
        <is>
          <t>294104</t>
        </is>
      </c>
      <c r="L520" t="inlineStr">
        <is>
          <t>330</t>
        </is>
      </c>
      <c r="M520" t="n">
        <v>0</v>
      </c>
      <c r="N520">
        <f>516</f>
        <v/>
      </c>
      <c r="O520" t="inlineStr"/>
      <c r="P520" t="b">
        <v>0</v>
      </c>
      <c r="Q520" t="b">
        <v>0</v>
      </c>
      <c r="R520" t="n">
        <v>0</v>
      </c>
      <c r="S520" t="inlineStr">
        <is>
          <t>601+</t>
        </is>
      </c>
      <c r="T520" t="n">
        <v>11.1</v>
      </c>
      <c r="U520" t="inlineStr">
        <is>
          <t>551</t>
        </is>
      </c>
      <c r="V520" t="n">
        <v>20.5</v>
      </c>
      <c r="W520" t="inlineStr">
        <is>
          <t>196</t>
        </is>
      </c>
      <c r="X520" t="n">
        <v>66.90000000000001</v>
      </c>
      <c r="Y520" t="inlineStr">
        <is>
          <t>514</t>
        </is>
      </c>
      <c r="Z520" t="n">
        <v>16.7</v>
      </c>
      <c r="AA520" t="inlineStr">
        <is>
          <t>701+</t>
        </is>
      </c>
      <c r="AB520" t="n">
        <v>10.6</v>
      </c>
      <c r="AC520" t="inlineStr">
        <is>
          <t>470</t>
        </is>
      </c>
      <c r="AD520" t="n">
        <v>25.7</v>
      </c>
      <c r="AE520" t="inlineStr">
        <is>
          <t>701+</t>
        </is>
      </c>
      <c r="AF520" t="n">
        <v>52</v>
      </c>
      <c r="AG520" t="inlineStr">
        <is>
          <t>701+</t>
        </is>
      </c>
      <c r="AH520" t="n">
        <v>11.1</v>
      </c>
      <c r="AI520">
        <f>266</f>
        <v/>
      </c>
      <c r="AJ520" t="n">
        <v>60.6</v>
      </c>
      <c r="AK520" t="inlineStr"/>
      <c r="AL520" t="inlineStr"/>
      <c r="AM520" t="inlineStr"/>
      <c r="AN520" t="inlineStr"/>
      <c r="AO520" t="inlineStr"/>
      <c r="AP520" t="inlineStr">
        <is>
          <t>{"Research &amp; Discovery": [{"indicator_id": "76", "indicator_name": "Academic Reputation", "rank": "601+", "score": "11.1"}, {"indicator_id": "73", "indicator_name": "Citations per Faculty", "rank": "551", "score": "20.5"}], "Learning Experience": [{"indicator_id": "36", "indicator_name": "Faculty Student Ratio", "rank": "196", "score": "66.9"}], "Employability": [{"indicator_id": "77", "indicator_name": "Employer Reputation", "rank": "514", "score": "16.7"}, {"indicator_id": "3819456", "indicator_name": "Employment Outcomes", "rank": "701+", "score": "10.6"}], "Global Engagement": [{"indicator_id": "14", "indicator_name": "International Student Ratio", "rank": "470", "score": "25.7"}, {"indicator_id": "15", "indicator_name": "International Research Network", "rank": "701+", "score": "52"}, {"indicator_id": "18", "indicator_name": "International Faculty Ratio", "rank": "701+", "score": "11.1"}], "Sustainability": [{"indicator_id": "3897497", "indicator_name": "Sustainability Score", "rank": "=266", "score": "60.6"}]}</t>
        </is>
      </c>
      <c r="AQ5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21">
      <c r="A521" t="n">
        <v>520</v>
      </c>
      <c r="B521" t="n">
        <v>23.6</v>
      </c>
      <c r="C521" t="inlineStr">
        <is>
          <t>Sabanci University</t>
        </is>
      </c>
      <c r="D521" t="inlineStr">
        <is>
          <t>Istanbul, Türkiye</t>
        </is>
      </c>
      <c r="E521" t="inlineStr">
        <is>
          <t>Türkiye</t>
        </is>
      </c>
      <c r="F521" t="inlineStr">
        <is>
          <t>Istanbul</t>
        </is>
      </c>
      <c r="G521" t="inlineStr">
        <is>
          <t>Asia</t>
        </is>
      </c>
      <c r="H521" t="inlineStr">
        <is>
          <t>https://www.topuniversities.com/sites/default/files/250702100245pm254411Sabanci-University-90x90.jpeg</t>
        </is>
      </c>
      <c r="I521" t="inlineStr">
        <is>
          <t>/universities/sabanci-university</t>
        </is>
      </c>
      <c r="J521" t="inlineStr">
        <is>
          <t>3996090</t>
        </is>
      </c>
      <c r="K521" t="inlineStr">
        <is>
          <t>297478</t>
        </is>
      </c>
      <c r="L521" t="inlineStr">
        <is>
          <t>542</t>
        </is>
      </c>
      <c r="M521" t="n">
        <v>0</v>
      </c>
      <c r="N521">
        <f>516</f>
        <v/>
      </c>
      <c r="O521" t="inlineStr"/>
      <c r="P521" t="b">
        <v>0</v>
      </c>
      <c r="Q521" t="b">
        <v>0</v>
      </c>
      <c r="R521" t="n">
        <v>0</v>
      </c>
      <c r="S521" t="inlineStr">
        <is>
          <t>457</t>
        </is>
      </c>
      <c r="T521" t="n">
        <v>19.5</v>
      </c>
      <c r="U521" t="inlineStr">
        <is>
          <t>565</t>
        </is>
      </c>
      <c r="V521" t="n">
        <v>19.4</v>
      </c>
      <c r="W521" t="inlineStr">
        <is>
          <t>416</t>
        </is>
      </c>
      <c r="X521" t="n">
        <v>38.2</v>
      </c>
      <c r="Y521" t="inlineStr">
        <is>
          <t>206</t>
        </is>
      </c>
      <c r="Z521" t="n">
        <v>44.6</v>
      </c>
      <c r="AA521" t="inlineStr">
        <is>
          <t>701+</t>
        </is>
      </c>
      <c r="AB521" t="n">
        <v>7.2</v>
      </c>
      <c r="AC521" t="inlineStr">
        <is>
          <t>637</t>
        </is>
      </c>
      <c r="AD521" t="n">
        <v>14.2</v>
      </c>
      <c r="AE521" t="inlineStr">
        <is>
          <t>701+</t>
        </is>
      </c>
      <c r="AF521" t="n">
        <v>25.9</v>
      </c>
      <c r="AG521" t="inlineStr">
        <is>
          <t>483</t>
        </is>
      </c>
      <c r="AH521" t="n">
        <v>32</v>
      </c>
      <c r="AI521" t="inlineStr">
        <is>
          <t>701+</t>
        </is>
      </c>
      <c r="AJ521" t="n">
        <v>7.9</v>
      </c>
      <c r="AK521" t="inlineStr"/>
      <c r="AL521" t="inlineStr"/>
      <c r="AM521" t="inlineStr"/>
      <c r="AN521" t="inlineStr"/>
      <c r="AO521" t="inlineStr"/>
      <c r="AP521" t="inlineStr">
        <is>
          <t>{"Research &amp; Discovery": [{"indicator_id": "76", "indicator_name": "Academic Reputation", "rank": "457", "score": "19.5"}, {"indicator_id": "73", "indicator_name": "Citations per Faculty", "rank": "565", "score": "19.4"}], "Learning Experience": [{"indicator_id": "36", "indicator_name": "Faculty Student Ratio", "rank": "416", "score": "38.2"}], "Employability": [{"indicator_id": "77", "indicator_name": "Employer Reputation", "rank": "206", "score": "44.6"}, {"indicator_id": "3819456", "indicator_name": "Employment Outcomes", "rank": "701+", "score": "7.2"}], "Global Engagement": [{"indicator_id": "14", "indicator_name": "International Student Ratio", "rank": "637", "score": "14.2"}, {"indicator_id": "15", "indicator_name": "International Research Network", "rank": "701+", "score": "25.9"}, {"indicator_id": "18", "indicator_name": "International Faculty Ratio", "rank": "483", "score": "32"}], "Sustainability": [{"indicator_id": "3897497", "indicator_name": "Sustainability Score", "rank": "701+", "score": "7.9"}]}</t>
        </is>
      </c>
      <c r="AQ5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22">
      <c r="A522" t="n">
        <v>521</v>
      </c>
      <c r="B522" t="n">
        <v>23.6</v>
      </c>
      <c r="C522" t="inlineStr">
        <is>
          <t>University of Hull</t>
        </is>
      </c>
      <c r="D522" t="inlineStr">
        <is>
          <t>Hull, United Kingdom</t>
        </is>
      </c>
      <c r="E522" t="inlineStr">
        <is>
          <t>United Kingdom</t>
        </is>
      </c>
      <c r="F522" t="inlineStr">
        <is>
          <t>Hull</t>
        </is>
      </c>
      <c r="G522" t="inlineStr">
        <is>
          <t>Europe</t>
        </is>
      </c>
      <c r="H522" t="inlineStr">
        <is>
          <t>https://www.topuniversities.com/sites/default/files/240314033354pm534974UoH-Primary-Brandmark-CMYK-90x90.jpg</t>
        </is>
      </c>
      <c r="I522" t="inlineStr">
        <is>
          <t>/universities/university-hull</t>
        </is>
      </c>
      <c r="J522" t="inlineStr">
        <is>
          <t>3996953</t>
        </is>
      </c>
      <c r="K522" t="inlineStr">
        <is>
          <t>294253</t>
        </is>
      </c>
      <c r="L522" t="inlineStr">
        <is>
          <t>271</t>
        </is>
      </c>
      <c r="M522" t="n">
        <v>0</v>
      </c>
      <c r="N522">
        <f>516</f>
        <v/>
      </c>
      <c r="O522" t="inlineStr"/>
      <c r="P522" t="b">
        <v>0</v>
      </c>
      <c r="Q522" t="b">
        <v>0</v>
      </c>
      <c r="R522" t="n">
        <v>0</v>
      </c>
      <c r="S522" t="inlineStr">
        <is>
          <t>601+</t>
        </is>
      </c>
      <c r="T522" t="n">
        <v>8.9</v>
      </c>
      <c r="U522" t="inlineStr">
        <is>
          <t>537</t>
        </is>
      </c>
      <c r="V522" t="n">
        <v>21.5</v>
      </c>
      <c r="W522" t="inlineStr">
        <is>
          <t>701+</t>
        </is>
      </c>
      <c r="X522" t="n">
        <v>14.3</v>
      </c>
      <c r="Y522" t="inlineStr">
        <is>
          <t>601+</t>
        </is>
      </c>
      <c r="Z522" t="n">
        <v>4.5</v>
      </c>
      <c r="AA522" t="inlineStr">
        <is>
          <t>555</t>
        </is>
      </c>
      <c r="AB522" t="n">
        <v>20.5</v>
      </c>
      <c r="AC522" t="inlineStr">
        <is>
          <t>166</t>
        </is>
      </c>
      <c r="AD522" t="n">
        <v>81.5</v>
      </c>
      <c r="AE522" t="inlineStr">
        <is>
          <t>380</t>
        </is>
      </c>
      <c r="AF522" t="n">
        <v>76.90000000000001</v>
      </c>
      <c r="AG522" t="inlineStr">
        <is>
          <t>309</t>
        </is>
      </c>
      <c r="AH522" t="n">
        <v>63.3</v>
      </c>
      <c r="AI522">
        <f>228</f>
        <v/>
      </c>
      <c r="AJ522" t="n">
        <v>68</v>
      </c>
      <c r="AK522" t="inlineStr"/>
      <c r="AL522" t="inlineStr"/>
      <c r="AM522" t="inlineStr"/>
      <c r="AN522" t="inlineStr"/>
      <c r="AO522" t="inlineStr"/>
      <c r="AP522" t="inlineStr">
        <is>
          <t>{"Research &amp; Discovery": [{"indicator_id": "76", "indicator_name": "Academic Reputation", "rank": "601+", "score": "8.9"}, {"indicator_id": "73", "indicator_name": "Citations per Faculty", "rank": "537", "score": "21.5"}], "Learning Experience": [{"indicator_id": "36", "indicator_name": "Faculty Student Ratio", "rank": "701+", "score": "14.3"}], "Employability": [{"indicator_id": "77", "indicator_name": "Employer Reputation", "rank": "601+", "score": "4.5"}, {"indicator_id": "3819456", "indicator_name": "Employment Outcomes", "rank": "555", "score": "20.5"}], "Global Engagement": [{"indicator_id": "14", "indicator_name": "International Student Ratio", "rank": "166", "score": "81.5"}, {"indicator_id": "15", "indicator_name": "International Research Network", "rank": "380", "score": "76.9"}, {"indicator_id": "18", "indicator_name": "International Faculty Ratio", "rank": "309", "score": "63.3"}], "Sustainability": [{"indicator_id": "3897497", "indicator_name": "Sustainability Score", "rank": "=228", "score": "68"}]}</t>
        </is>
      </c>
      <c r="AQ5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23">
      <c r="A523" t="n">
        <v>522</v>
      </c>
      <c r="B523" t="n">
        <v>23.6</v>
      </c>
      <c r="C523" t="inlineStr">
        <is>
          <t>Ural Federal University - UrFU</t>
        </is>
      </c>
      <c r="D523" t="inlineStr">
        <is>
          <t>Ekaterinburg, Russia</t>
        </is>
      </c>
      <c r="E523" t="inlineStr">
        <is>
          <t>Russia</t>
        </is>
      </c>
      <c r="F523" t="inlineStr">
        <is>
          <t>Ekaterinburg</t>
        </is>
      </c>
      <c r="G523" t="inlineStr">
        <is>
          <t>Europe</t>
        </is>
      </c>
      <c r="H523" t="inlineStr">
        <is>
          <t>https://www.topuniversities.com/sites/default/files/ural-federal-university-urfu_592560cf2aeae70239af505a_medium.jpg</t>
        </is>
      </c>
      <c r="I523" t="inlineStr">
        <is>
          <t>/universities/ural-federal-university-urfu</t>
        </is>
      </c>
      <c r="J523" t="inlineStr">
        <is>
          <t>3996088</t>
        </is>
      </c>
      <c r="K523" t="inlineStr">
        <is>
          <t>296475</t>
        </is>
      </c>
      <c r="L523" t="inlineStr">
        <is>
          <t>1494</t>
        </is>
      </c>
      <c r="M523" t="n">
        <v>0</v>
      </c>
      <c r="N523">
        <f>516</f>
        <v/>
      </c>
      <c r="O523" t="inlineStr"/>
      <c r="P523" t="b">
        <v>0</v>
      </c>
      <c r="Q523" t="b">
        <v>1</v>
      </c>
      <c r="R523" t="n">
        <v>0</v>
      </c>
      <c r="S523" t="inlineStr">
        <is>
          <t>455</t>
        </is>
      </c>
      <c r="T523" t="n">
        <v>19.6</v>
      </c>
      <c r="U523" t="inlineStr">
        <is>
          <t>701+</t>
        </is>
      </c>
      <c r="V523" t="n">
        <v>2.1</v>
      </c>
      <c r="W523" t="inlineStr">
        <is>
          <t>60</t>
        </is>
      </c>
      <c r="X523" t="n">
        <v>95.5</v>
      </c>
      <c r="Y523" t="inlineStr">
        <is>
          <t>577</t>
        </is>
      </c>
      <c r="Z523" t="n">
        <v>14.2</v>
      </c>
      <c r="AA523" t="inlineStr">
        <is>
          <t>701+</t>
        </is>
      </c>
      <c r="AB523" t="n">
        <v>1.9</v>
      </c>
      <c r="AC523" t="inlineStr">
        <is>
          <t>475</t>
        </is>
      </c>
      <c r="AD523" t="n">
        <v>25.3</v>
      </c>
      <c r="AE523" t="inlineStr">
        <is>
          <t>220</t>
        </is>
      </c>
      <c r="AF523" t="n">
        <v>86.59999999999999</v>
      </c>
      <c r="AG523" t="inlineStr">
        <is>
          <t>701+</t>
        </is>
      </c>
      <c r="AH523" t="n">
        <v>5.4</v>
      </c>
      <c r="AI523">
        <f>615</f>
        <v/>
      </c>
      <c r="AJ523" t="n">
        <v>12.7</v>
      </c>
      <c r="AK523" t="inlineStr"/>
      <c r="AL523" t="inlineStr"/>
      <c r="AM523" t="inlineStr"/>
      <c r="AN523" t="inlineStr"/>
      <c r="AO523" t="inlineStr"/>
      <c r="AP523" t="inlineStr">
        <is>
          <t>{"Research &amp; Discovery": [{"indicator_id": "76", "indicator_name": "Academic Reputation", "rank": "455", "score": "19.6"}, {"indicator_id": "73", "indicator_name": "Citations per Faculty", "rank": "701+", "score": "2.1"}], "Learning Experience": [{"indicator_id": "36", "indicator_name": "Faculty Student Ratio", "rank": "60", "score": "95.5"}], "Employability": [{"indicator_id": "77", "indicator_name": "Employer Reputation", "rank": "577", "score": "14.2"}, {"indicator_id": "3819456", "indicator_name": "Employment Outcomes", "rank": "701+", "score": "1.9"}], "Global Engagement": [{"indicator_id": "14", "indicator_name": "International Student Ratio", "rank": "475", "score": "25.3"}, {"indicator_id": "15", "indicator_name": "International Research Network", "rank": "220", "score": "86.6"}, {"indicator_id": "18", "indicator_name": "International Faculty Ratio", "rank": "701+", "score": "5.4"}], "Sustainability": [{"indicator_id": "3897497", "indicator_name": "Sustainability Score", "rank": "=615", "score": "12.7"}]}</t>
        </is>
      </c>
      <c r="AQ5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24">
      <c r="A524" t="n">
        <v>523</v>
      </c>
      <c r="B524" t="n">
        <v>23.5</v>
      </c>
      <c r="C524" t="inlineStr">
        <is>
          <t>Canadian University Dubai</t>
        </is>
      </c>
      <c r="D524" t="inlineStr">
        <is>
          <t>None, United Arab Emirates</t>
        </is>
      </c>
      <c r="E524" t="inlineStr">
        <is>
          <t>United Arab Emirates</t>
        </is>
      </c>
      <c r="F524" t="inlineStr"/>
      <c r="G524" t="inlineStr">
        <is>
          <t>Asia</t>
        </is>
      </c>
      <c r="H524" t="inlineStr">
        <is>
          <t>https://www.topuniversities.com/sites/default/files/canadian-university-dubai_592560e09988f300e2320c17_medium.jpg</t>
        </is>
      </c>
      <c r="I524" t="inlineStr">
        <is>
          <t>/universities/canadian-university-dubai</t>
        </is>
      </c>
      <c r="J524" t="inlineStr">
        <is>
          <t>3996075</t>
        </is>
      </c>
      <c r="K524" t="inlineStr">
        <is>
          <t>295868</t>
        </is>
      </c>
      <c r="L524" t="inlineStr">
        <is>
          <t>20748</t>
        </is>
      </c>
      <c r="M524" t="n">
        <v>0</v>
      </c>
      <c r="N524" t="inlineStr">
        <is>
          <t>523</t>
        </is>
      </c>
      <c r="O524" t="inlineStr"/>
      <c r="P524" t="b">
        <v>0</v>
      </c>
      <c r="Q524" t="b">
        <v>0</v>
      </c>
      <c r="R524" t="n">
        <v>0</v>
      </c>
      <c r="S524" t="inlineStr">
        <is>
          <t>442</t>
        </is>
      </c>
      <c r="T524" t="n">
        <v>20.1</v>
      </c>
      <c r="U524" t="inlineStr">
        <is>
          <t>701+</t>
        </is>
      </c>
      <c r="V524" t="n">
        <v>2.7</v>
      </c>
      <c r="W524" t="inlineStr">
        <is>
          <t>471</t>
        </is>
      </c>
      <c r="X524" t="n">
        <v>33.5</v>
      </c>
      <c r="Y524" t="inlineStr">
        <is>
          <t>455</t>
        </is>
      </c>
      <c r="Z524" t="n">
        <v>19.9</v>
      </c>
      <c r="AA524" t="inlineStr">
        <is>
          <t>609</t>
        </is>
      </c>
      <c r="AB524" t="n">
        <v>17.4</v>
      </c>
      <c r="AC524" t="inlineStr">
        <is>
          <t>6</t>
        </is>
      </c>
      <c r="AD524" t="n">
        <v>100</v>
      </c>
      <c r="AE524" t="inlineStr">
        <is>
          <t>701+</t>
        </is>
      </c>
      <c r="AF524" t="n">
        <v>14</v>
      </c>
      <c r="AG524" t="inlineStr">
        <is>
          <t>4</t>
        </is>
      </c>
      <c r="AH524" t="n">
        <v>100</v>
      </c>
      <c r="AI524" t="inlineStr">
        <is>
          <t>701+</t>
        </is>
      </c>
      <c r="AJ524" t="n">
        <v>1.6</v>
      </c>
      <c r="AK524" t="inlineStr"/>
      <c r="AL524" t="inlineStr"/>
      <c r="AM524" t="inlineStr"/>
      <c r="AN524" t="inlineStr"/>
      <c r="AO524" t="inlineStr"/>
      <c r="AP524" t="inlineStr">
        <is>
          <t>{"Research &amp; Discovery": [{"indicator_id": "76", "indicator_name": "Academic Reputation", "rank": "442", "score": "20.1"}, {"indicator_id": "73", "indicator_name": "Citations per Faculty", "rank": "701+", "score": "2.7"}], "Learning Experience": [{"indicator_id": "36", "indicator_name": "Faculty Student Ratio", "rank": "471", "score": "33.5"}], "Employability": [{"indicator_id": "77", "indicator_name": "Employer Reputation", "rank": "455", "score": "19.9"}, {"indicator_id": "3819456", "indicator_name": "Employment Outcomes", "rank": "609", "score": "17.4"}], "Global Engagement": [{"indicator_id": "14", "indicator_name": "International Student Ratio", "rank": "6", "score": "100"}, {"indicator_id": "15", "indicator_name": "International Research Network", "rank": "701+", "score": "14"}, {"indicator_id": "18", "indicator_name": "International Faculty Ratio", "rank": "4", "score": "100"}], "Sustainability": [{"indicator_id": "3897497", "indicator_name": "Sustainability Score", "rank": "701+", "score": "1.6"}]}</t>
        </is>
      </c>
      <c r="AQ5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25">
      <c r="A525" t="n">
        <v>524</v>
      </c>
      <c r="B525" t="n">
        <v>23.4</v>
      </c>
      <c r="C525" t="inlineStr">
        <is>
          <t>Pusan National University</t>
        </is>
      </c>
      <c r="D525" t="inlineStr">
        <is>
          <t>Busan, South Korea</t>
        </is>
      </c>
      <c r="E525" t="inlineStr">
        <is>
          <t>South Korea</t>
        </is>
      </c>
      <c r="F525" t="inlineStr">
        <is>
          <t>Busan</t>
        </is>
      </c>
      <c r="G525" t="inlineStr">
        <is>
          <t>Asia</t>
        </is>
      </c>
      <c r="H525" t="inlineStr">
        <is>
          <t>https://www.topuniversities.com/sites/default/files/pusan-national-university_511_medium.jpg</t>
        </is>
      </c>
      <c r="I525" t="inlineStr">
        <is>
          <t>/universities/pusan-national-university</t>
        </is>
      </c>
      <c r="J525" t="inlineStr">
        <is>
          <t>3996115</t>
        </is>
      </c>
      <c r="K525" t="inlineStr">
        <is>
          <t>297483</t>
        </is>
      </c>
      <c r="L525" t="inlineStr">
        <is>
          <t>511</t>
        </is>
      </c>
      <c r="M525" t="n">
        <v>0</v>
      </c>
      <c r="N525">
        <f>524</f>
        <v/>
      </c>
      <c r="O525" t="inlineStr"/>
      <c r="P525" t="b">
        <v>0</v>
      </c>
      <c r="Q525" t="b">
        <v>0</v>
      </c>
      <c r="R525" t="n">
        <v>0</v>
      </c>
      <c r="S525" t="inlineStr">
        <is>
          <t>482</t>
        </is>
      </c>
      <c r="T525" t="n">
        <v>18.7</v>
      </c>
      <c r="U525" t="inlineStr">
        <is>
          <t>562</t>
        </is>
      </c>
      <c r="V525" t="n">
        <v>19.5</v>
      </c>
      <c r="W525" t="inlineStr">
        <is>
          <t>359</t>
        </is>
      </c>
      <c r="X525" t="n">
        <v>43.5</v>
      </c>
      <c r="Y525" t="inlineStr">
        <is>
          <t>516</t>
        </is>
      </c>
      <c r="Z525" t="n">
        <v>16.5</v>
      </c>
      <c r="AA525" t="inlineStr">
        <is>
          <t>700</t>
        </is>
      </c>
      <c r="AB525" t="n">
        <v>13.8</v>
      </c>
      <c r="AC525" t="inlineStr">
        <is>
          <t>646</t>
        </is>
      </c>
      <c r="AD525" t="n">
        <v>13.7</v>
      </c>
      <c r="AE525" t="inlineStr">
        <is>
          <t>657</t>
        </is>
      </c>
      <c r="AF525" t="n">
        <v>57.7</v>
      </c>
      <c r="AG525" t="inlineStr">
        <is>
          <t>701+</t>
        </is>
      </c>
      <c r="AH525" t="n">
        <v>10.5</v>
      </c>
      <c r="AI525">
        <f>241</f>
        <v/>
      </c>
      <c r="AJ525" t="n">
        <v>65</v>
      </c>
      <c r="AK525" t="inlineStr"/>
      <c r="AL525" t="inlineStr"/>
      <c r="AM525" t="inlineStr"/>
      <c r="AN525" t="inlineStr"/>
      <c r="AO525" t="inlineStr"/>
      <c r="AP525" t="inlineStr">
        <is>
          <t>{"Research &amp; Discovery": [{"indicator_id": "76", "indicator_name": "Academic Reputation", "rank": "482", "score": "18.7"}, {"indicator_id": "73", "indicator_name": "Citations per Faculty", "rank": "562", "score": "19.5"}], "Learning Experience": [{"indicator_id": "36", "indicator_name": "Faculty Student Ratio", "rank": "359", "score": "43.5"}], "Employability": [{"indicator_id": "77", "indicator_name": "Employer Reputation", "rank": "516", "score": "16.5"}, {"indicator_id": "3819456", "indicator_name": "Employment Outcomes", "rank": "700", "score": "13.8"}], "Global Engagement": [{"indicator_id": "14", "indicator_name": "International Student Ratio", "rank": "646", "score": "13.7"}, {"indicator_id": "15", "indicator_name": "International Research Network", "rank": "657", "score": "57.7"}, {"indicator_id": "18", "indicator_name": "International Faculty Ratio", "rank": "701+", "score": "10.5"}], "Sustainability": [{"indicator_id": "3897497", "indicator_name": "Sustainability Score", "rank": "=241", "score": "65"}]}</t>
        </is>
      </c>
      <c r="AQ5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26">
      <c r="A526" t="n">
        <v>525</v>
      </c>
      <c r="B526" t="n">
        <v>23.4</v>
      </c>
      <c r="C526" t="inlineStr">
        <is>
          <t>Universidad Austral</t>
        </is>
      </c>
      <c r="D526" t="inlineStr">
        <is>
          <t>Pilar, Argentina</t>
        </is>
      </c>
      <c r="E526" t="inlineStr">
        <is>
          <t>Argentina</t>
        </is>
      </c>
      <c r="F526" t="inlineStr">
        <is>
          <t>Pilar</t>
        </is>
      </c>
      <c r="G526" t="inlineStr">
        <is>
          <t>Latin America</t>
        </is>
      </c>
      <c r="H526" t="inlineStr">
        <is>
          <t>https://www.topuniversities.com/sites/default/files/universidad-austral_38_medium.jpg</t>
        </is>
      </c>
      <c r="I526" t="inlineStr">
        <is>
          <t>/universities/universidad-austral</t>
        </is>
      </c>
      <c r="J526" t="inlineStr">
        <is>
          <t>3996053</t>
        </is>
      </c>
      <c r="K526" t="inlineStr">
        <is>
          <t>294618</t>
        </is>
      </c>
      <c r="L526" t="inlineStr">
        <is>
          <t>38</t>
        </is>
      </c>
      <c r="M526" t="n">
        <v>0</v>
      </c>
      <c r="N526">
        <f>524</f>
        <v/>
      </c>
      <c r="O526" t="inlineStr"/>
      <c r="P526" t="b">
        <v>0</v>
      </c>
      <c r="Q526" t="b">
        <v>0</v>
      </c>
      <c r="R526" t="n">
        <v>0</v>
      </c>
      <c r="S526" t="inlineStr">
        <is>
          <t>420</t>
        </is>
      </c>
      <c r="T526" t="n">
        <v>20.9</v>
      </c>
      <c r="U526" t="inlineStr">
        <is>
          <t>701+</t>
        </is>
      </c>
      <c r="V526" t="n">
        <v>1.9</v>
      </c>
      <c r="W526" t="inlineStr">
        <is>
          <t>139</t>
        </is>
      </c>
      <c r="X526" t="n">
        <v>79.7</v>
      </c>
      <c r="Y526" t="inlineStr">
        <is>
          <t>259</t>
        </is>
      </c>
      <c r="Z526" t="n">
        <v>36.2</v>
      </c>
      <c r="AA526" t="inlineStr">
        <is>
          <t>174</t>
        </is>
      </c>
      <c r="AB526" t="n">
        <v>65.90000000000001</v>
      </c>
      <c r="AC526" t="inlineStr">
        <is>
          <t>701+</t>
        </is>
      </c>
      <c r="AD526" t="n">
        <v>7.5</v>
      </c>
      <c r="AE526" t="inlineStr">
        <is>
          <t>701+</t>
        </is>
      </c>
      <c r="AF526" t="n">
        <v>10.2</v>
      </c>
      <c r="AG526" t="inlineStr">
        <is>
          <t>701+</t>
        </is>
      </c>
      <c r="AH526" t="n">
        <v>2.7</v>
      </c>
      <c r="AI526" t="inlineStr">
        <is>
          <t>701+</t>
        </is>
      </c>
      <c r="AJ526" t="n">
        <v>1.3</v>
      </c>
      <c r="AK526" t="inlineStr"/>
      <c r="AL526" t="inlineStr"/>
      <c r="AM526" t="inlineStr"/>
      <c r="AN526" t="inlineStr"/>
      <c r="AO526" t="inlineStr"/>
      <c r="AP526" t="inlineStr">
        <is>
          <t>{"Research &amp; Discovery": [{"indicator_id": "76", "indicator_name": "Academic Reputation", "rank": "420", "score": "20.9"}, {"indicator_id": "73", "indicator_name": "Citations per Faculty", "rank": "701+", "score": "1.9"}], "Learning Experience": [{"indicator_id": "36", "indicator_name": "Faculty Student Ratio", "rank": "139", "score": "79.7"}], "Employability": [{"indicator_id": "77", "indicator_name": "Employer Reputation", "rank": "259", "score": "36.2"}, {"indicator_id": "3819456", "indicator_name": "Employment Outcomes", "rank": "174", "score": "65.9"}], "Global Engagement": [{"indicator_id": "14", "indicator_name": "International Student Ratio", "rank": "701+", "score": "7.5"}, {"indicator_id": "15", "indicator_name": "International Research Network", "rank": "701+", "score": "10.2"}, {"indicator_id": "18", "indicator_name": "International Faculty Ratio", "rank": "701+", "score": "2.7"}], "Sustainability": [{"indicator_id": "3897497", "indicator_name": "Sustainability Score", "rank": "701+", "score": "1.3"}]}</t>
        </is>
      </c>
      <c r="AQ5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27">
      <c r="A527" t="n">
        <v>526</v>
      </c>
      <c r="B527" t="n">
        <v>23.3</v>
      </c>
      <c r="C527" t="inlineStr">
        <is>
          <t>Coventry University</t>
        </is>
      </c>
      <c r="D527" t="inlineStr">
        <is>
          <t>Coventry, United Kingdom</t>
        </is>
      </c>
      <c r="E527" t="inlineStr">
        <is>
          <t>United Kingdom</t>
        </is>
      </c>
      <c r="F527" t="inlineStr">
        <is>
          <t>Coventry</t>
        </is>
      </c>
      <c r="G527" t="inlineStr">
        <is>
          <t>Europe</t>
        </is>
      </c>
      <c r="H527" t="inlineStr">
        <is>
          <t>https://www.topuniversities.com/sites/default/files/coventry-university_592560cf2aeae70239af4b16_medium.jpg</t>
        </is>
      </c>
      <c r="I527" t="inlineStr">
        <is>
          <t>/universities/coventry-university</t>
        </is>
      </c>
      <c r="J527" t="inlineStr">
        <is>
          <t>3996341</t>
        </is>
      </c>
      <c r="K527" t="inlineStr">
        <is>
          <t>294512</t>
        </is>
      </c>
      <c r="L527" t="inlineStr">
        <is>
          <t>145</t>
        </is>
      </c>
      <c r="M527" t="n">
        <v>1</v>
      </c>
      <c r="N527">
        <f>526</f>
        <v/>
      </c>
      <c r="O527" t="inlineStr">
        <is>
          <t>5</t>
        </is>
      </c>
      <c r="P527" t="b">
        <v>0</v>
      </c>
      <c r="Q527" t="b">
        <v>0</v>
      </c>
      <c r="R527" t="n">
        <v>0</v>
      </c>
      <c r="S527" t="inlineStr">
        <is>
          <t>601+</t>
        </is>
      </c>
      <c r="T527" t="n">
        <v>9.9</v>
      </c>
      <c r="U527" t="inlineStr">
        <is>
          <t>701+</t>
        </is>
      </c>
      <c r="V527" t="n">
        <v>7.1</v>
      </c>
      <c r="W527" t="inlineStr">
        <is>
          <t>701+</t>
        </is>
      </c>
      <c r="X527" t="n">
        <v>16.9</v>
      </c>
      <c r="Y527" t="inlineStr">
        <is>
          <t>601+</t>
        </is>
      </c>
      <c r="Z527" t="n">
        <v>10.4</v>
      </c>
      <c r="AA527" t="inlineStr">
        <is>
          <t>701+</t>
        </is>
      </c>
      <c r="AB527" t="n">
        <v>10</v>
      </c>
      <c r="AC527" t="inlineStr">
        <is>
          <t>35</t>
        </is>
      </c>
      <c r="AD527" t="n">
        <v>99.90000000000001</v>
      </c>
      <c r="AE527" t="inlineStr">
        <is>
          <t>283</t>
        </is>
      </c>
      <c r="AF527" t="n">
        <v>82.59999999999999</v>
      </c>
      <c r="AG527" t="inlineStr">
        <is>
          <t>253</t>
        </is>
      </c>
      <c r="AH527" t="n">
        <v>77</v>
      </c>
      <c r="AI527">
        <f>243</f>
        <v/>
      </c>
      <c r="AJ527" t="n">
        <v>64.40000000000001</v>
      </c>
      <c r="AK527" t="inlineStr"/>
      <c r="AL527" t="inlineStr"/>
      <c r="AM527" t="inlineStr"/>
      <c r="AN527" t="inlineStr"/>
      <c r="AO527" t="inlineStr"/>
      <c r="AP527" t="inlineStr">
        <is>
          <t>{"Research &amp; Discovery": [{"indicator_id": "76", "indicator_name": "Academic Reputation", "rank": "601+", "score": "9.9"}, {"indicator_id": "73", "indicator_name": "Citations per Faculty", "rank": "701+", "score": "7.1"}], "Learning Experience": [{"indicator_id": "36", "indicator_name": "Faculty Student Ratio", "rank": "701+", "score": "16.9"}], "Employability": [{"indicator_id": "77", "indicator_name": "Employer Reputation", "rank": "601+", "score": "10.4"}, {"indicator_id": "3819456", "indicator_name": "Employment Outcomes", "rank": "701+", "score": "10"}], "Global Engagement": [{"indicator_id": "14", "indicator_name": "International Student Ratio", "rank": "35", "score": "99.9"}, {"indicator_id": "15", "indicator_name": "International Research Network", "rank": "283", "score": "82.6"}, {"indicator_id": "18", "indicator_name": "International Faculty Ratio", "rank": "253", "score": "77"}], "Sustainability": [{"indicator_id": "3897497", "indicator_name": "Sustainability Score", "rank": "=243", "score": "64.4"}]}</t>
        </is>
      </c>
      <c r="AQ5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28">
      <c r="A528" t="n">
        <v>527</v>
      </c>
      <c r="B528" t="n">
        <v>23.3</v>
      </c>
      <c r="C528" t="inlineStr">
        <is>
          <t>Universität Jena</t>
        </is>
      </c>
      <c r="D528" t="inlineStr">
        <is>
          <t>Jena, Germany</t>
        </is>
      </c>
      <c r="E528" t="inlineStr">
        <is>
          <t>Germany</t>
        </is>
      </c>
      <c r="F528" t="inlineStr">
        <is>
          <t>Jena</t>
        </is>
      </c>
      <c r="G528" t="inlineStr">
        <is>
          <t>Europe</t>
        </is>
      </c>
      <c r="H528" t="inlineStr">
        <is>
          <t>https://www.topuniversities.com/sites/default/files/universitt-jena_592560cf2aeae70239af4bb5_medium.jpg</t>
        </is>
      </c>
      <c r="I528" t="inlineStr">
        <is>
          <t>/universities/universitat-jena</t>
        </is>
      </c>
      <c r="J528" t="inlineStr">
        <is>
          <t>3996158</t>
        </is>
      </c>
      <c r="K528" t="inlineStr">
        <is>
          <t>294189</t>
        </is>
      </c>
      <c r="L528" t="inlineStr">
        <is>
          <t>303</t>
        </is>
      </c>
      <c r="M528" t="n">
        <v>0</v>
      </c>
      <c r="N528" t="inlineStr">
        <is>
          <t>526</t>
        </is>
      </c>
      <c r="O528" t="inlineStr"/>
      <c r="P528" t="b">
        <v>0</v>
      </c>
      <c r="Q528" t="b">
        <v>0</v>
      </c>
      <c r="R528" t="n">
        <v>0</v>
      </c>
      <c r="S528" t="inlineStr">
        <is>
          <t>525</t>
        </is>
      </c>
      <c r="T528" t="n">
        <v>17.2</v>
      </c>
      <c r="U528" t="inlineStr">
        <is>
          <t>701+</t>
        </is>
      </c>
      <c r="V528" t="n">
        <v>8.800000000000001</v>
      </c>
      <c r="W528" t="inlineStr">
        <is>
          <t>23</t>
        </is>
      </c>
      <c r="X528" t="n">
        <v>99.90000000000001</v>
      </c>
      <c r="Y528" t="inlineStr">
        <is>
          <t>601+</t>
        </is>
      </c>
      <c r="Z528" t="n">
        <v>5.7</v>
      </c>
      <c r="AA528" t="inlineStr">
        <is>
          <t>701+</t>
        </is>
      </c>
      <c r="AB528" t="n">
        <v>3.9</v>
      </c>
      <c r="AC528" t="inlineStr">
        <is>
          <t>535</t>
        </is>
      </c>
      <c r="AD528" t="n">
        <v>20.2</v>
      </c>
      <c r="AE528" t="inlineStr">
        <is>
          <t>82</t>
        </is>
      </c>
      <c r="AF528" t="n">
        <v>94.7</v>
      </c>
      <c r="AG528" t="inlineStr">
        <is>
          <t>n/a</t>
        </is>
      </c>
      <c r="AH528" t="inlineStr"/>
      <c r="AI528">
        <f>613</f>
        <v/>
      </c>
      <c r="AJ528" t="n">
        <v>13.1</v>
      </c>
      <c r="AK528" t="inlineStr"/>
      <c r="AL528" t="inlineStr"/>
      <c r="AM528" t="inlineStr"/>
      <c r="AN528" t="inlineStr"/>
      <c r="AO528" t="inlineStr"/>
      <c r="AP528" t="inlineStr">
        <is>
          <t>{"Research &amp; Discovery": [{"indicator_id": "76", "indicator_name": "Academic Reputation", "rank": "525", "score": "17.2"}, {"indicator_id": "73", "indicator_name": "Citations per Faculty", "rank": "701+", "score": "8.8"}], "Learning Experience": [{"indicator_id": "36", "indicator_name": "Faculty Student Ratio", "rank": "23", "score": "99.9"}], "Employability": [{"indicator_id": "77", "indicator_name": "Employer Reputation", "rank": "601+", "score": "5.7"}, {"indicator_id": "3819456", "indicator_name": "Employment Outcomes", "rank": "701+", "score": "3.9"}], "Global Engagement": [{"indicator_id": "14", "indicator_name": "International Student Ratio", "rank": "535", "score": "20.2"}, {"indicator_id": "15", "indicator_name": "International Research Network", "rank": "82", "score": "94.7"}, {"indicator_id": "18", "indicator_name": "International Faculty Ratio", "rank": "n/a", "score": "n/a"}], "Sustainability": [{"indicator_id": "3897497", "indicator_name": "Sustainability Score", "rank": "=613", "score": "13.1"}]}</t>
        </is>
      </c>
      <c r="AQ5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29">
      <c r="A529" t="n">
        <v>528</v>
      </c>
      <c r="B529" t="n">
        <v>23.2</v>
      </c>
      <c r="C529" t="inlineStr">
        <is>
          <t>Missouri University of Science and Technology</t>
        </is>
      </c>
      <c r="D529" t="inlineStr">
        <is>
          <t>Rolla, United States</t>
        </is>
      </c>
      <c r="E529" t="inlineStr">
        <is>
          <t>United States</t>
        </is>
      </c>
      <c r="F529" t="inlineStr">
        <is>
          <t>Rolla</t>
        </is>
      </c>
      <c r="G529" t="inlineStr">
        <is>
          <t>North America</t>
        </is>
      </c>
      <c r="H529" t="inlineStr">
        <is>
          <t>https://www.topuniversities.com/sites/default/files/missouri-university-of-science-and-technology_592560cf2aeae70239af51e4_medium.jpg</t>
        </is>
      </c>
      <c r="I529" t="inlineStr">
        <is>
          <t>/universities/missouri-university-science-technology</t>
        </is>
      </c>
      <c r="J529" t="inlineStr">
        <is>
          <t>3996523</t>
        </is>
      </c>
      <c r="K529" t="inlineStr">
        <is>
          <t>294803</t>
        </is>
      </c>
      <c r="L529" t="inlineStr">
        <is>
          <t>1889</t>
        </is>
      </c>
      <c r="M529" t="n">
        <v>0</v>
      </c>
      <c r="N529">
        <f>527</f>
        <v/>
      </c>
      <c r="O529" t="inlineStr"/>
      <c r="P529" t="b">
        <v>0</v>
      </c>
      <c r="Q529" t="b">
        <v>0</v>
      </c>
      <c r="R529" t="n">
        <v>0</v>
      </c>
      <c r="S529" t="inlineStr">
        <is>
          <t>601+</t>
        </is>
      </c>
      <c r="T529" t="n">
        <v>4</v>
      </c>
      <c r="U529" t="inlineStr">
        <is>
          <t>90</t>
        </is>
      </c>
      <c r="V529" t="n">
        <v>86.2</v>
      </c>
      <c r="W529" t="inlineStr">
        <is>
          <t>701+</t>
        </is>
      </c>
      <c r="X529" t="n">
        <v>5.7</v>
      </c>
      <c r="Y529" t="inlineStr">
        <is>
          <t>601+</t>
        </is>
      </c>
      <c r="Z529" t="n">
        <v>6.1</v>
      </c>
      <c r="AA529" t="inlineStr">
        <is>
          <t>701+</t>
        </is>
      </c>
      <c r="AB529" t="n">
        <v>4.8</v>
      </c>
      <c r="AC529" t="inlineStr">
        <is>
          <t>663</t>
        </is>
      </c>
      <c r="AD529" t="n">
        <v>12.8</v>
      </c>
      <c r="AE529" t="inlineStr">
        <is>
          <t>701+</t>
        </is>
      </c>
      <c r="AF529" t="n">
        <v>30.5</v>
      </c>
      <c r="AG529" t="inlineStr">
        <is>
          <t>455</t>
        </is>
      </c>
      <c r="AH529" t="n">
        <v>35.2</v>
      </c>
      <c r="AI529" t="inlineStr">
        <is>
          <t>701+</t>
        </is>
      </c>
      <c r="AJ529" t="n">
        <v>1.7</v>
      </c>
      <c r="AK529" t="inlineStr"/>
      <c r="AL529" t="inlineStr"/>
      <c r="AM529" t="inlineStr"/>
      <c r="AN529" t="inlineStr"/>
      <c r="AO529" t="inlineStr"/>
      <c r="AP529" t="inlineStr">
        <is>
          <t>{"Research &amp; Discovery": [{"indicator_id": "76", "indicator_name": "Academic Reputation", "rank": "601+", "score": "4"}, {"indicator_id": "73", "indicator_name": "Citations per Faculty", "rank": "90", "score": "86.2"}], "Learning Experience": [{"indicator_id": "36", "indicator_name": "Faculty Student Ratio", "rank": "701+", "score": "5.7"}], "Employability": [{"indicator_id": "77", "indicator_name": "Employer Reputation", "rank": "601+", "score": "6.1"}, {"indicator_id": "3819456", "indicator_name": "Employment Outcomes", "rank": "701+", "score": "4.8"}], "Global Engagement": [{"indicator_id": "14", "indicator_name": "International Student Ratio", "rank": "663", "score": "12.8"}, {"indicator_id": "15", "indicator_name": "International Research Network", "rank": "701+", "score": "30.5"}, {"indicator_id": "18", "indicator_name": "International Faculty Ratio", "rank": "455", "score": "35.2"}], "Sustainability": [{"indicator_id": "3897497", "indicator_name": "Sustainability Score", "rank": "701+", "score": "1.7"}]}</t>
        </is>
      </c>
      <c r="AQ5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30">
      <c r="A530" t="n">
        <v>529</v>
      </c>
      <c r="B530" t="n">
        <v>23.2</v>
      </c>
      <c r="C530" t="inlineStr">
        <is>
          <t>University of Bayreuth</t>
        </is>
      </c>
      <c r="D530" t="inlineStr">
        <is>
          <t>Bayreuth, Germany</t>
        </is>
      </c>
      <c r="E530" t="inlineStr">
        <is>
          <t>Germany</t>
        </is>
      </c>
      <c r="F530" t="inlineStr">
        <is>
          <t>Bayreuth</t>
        </is>
      </c>
      <c r="G530" t="inlineStr">
        <is>
          <t>Europe</t>
        </is>
      </c>
      <c r="H530" t="inlineStr">
        <is>
          <t>https://www.topuniversities.com/sites/default/files/university-of-bayreuth_592560cf2aeae70239af4ab4_medium.jpg</t>
        </is>
      </c>
      <c r="I530" t="inlineStr">
        <is>
          <t>/universities/university-bayreuth</t>
        </is>
      </c>
      <c r="J530" t="inlineStr">
        <is>
          <t>3996917</t>
        </is>
      </c>
      <c r="K530" t="inlineStr">
        <is>
          <t>294607</t>
        </is>
      </c>
      <c r="L530" t="inlineStr">
        <is>
          <t>49</t>
        </is>
      </c>
      <c r="M530" t="n">
        <v>0</v>
      </c>
      <c r="N530">
        <f>527</f>
        <v/>
      </c>
      <c r="O530" t="inlineStr"/>
      <c r="P530" t="b">
        <v>0</v>
      </c>
      <c r="Q530" t="b">
        <v>0</v>
      </c>
      <c r="R530" t="n">
        <v>0</v>
      </c>
      <c r="S530" t="inlineStr">
        <is>
          <t>601+</t>
        </is>
      </c>
      <c r="T530" t="n">
        <v>10.2</v>
      </c>
      <c r="U530" t="inlineStr">
        <is>
          <t>489</t>
        </is>
      </c>
      <c r="V530" t="n">
        <v>25.8</v>
      </c>
      <c r="W530" t="inlineStr">
        <is>
          <t>307</t>
        </is>
      </c>
      <c r="X530" t="n">
        <v>50.3</v>
      </c>
      <c r="Y530" t="inlineStr">
        <is>
          <t>544</t>
        </is>
      </c>
      <c r="Z530" t="n">
        <v>15.7</v>
      </c>
      <c r="AA530" t="inlineStr">
        <is>
          <t>701+</t>
        </is>
      </c>
      <c r="AB530" t="n">
        <v>9</v>
      </c>
      <c r="AC530" t="inlineStr">
        <is>
          <t>525</t>
        </is>
      </c>
      <c r="AD530" t="n">
        <v>21.2</v>
      </c>
      <c r="AE530" t="inlineStr">
        <is>
          <t>407</t>
        </is>
      </c>
      <c r="AF530" t="n">
        <v>75.09999999999999</v>
      </c>
      <c r="AG530" t="inlineStr">
        <is>
          <t>339</t>
        </is>
      </c>
      <c r="AH530" t="n">
        <v>54.8</v>
      </c>
      <c r="AI530">
        <f>636</f>
        <v/>
      </c>
      <c r="AJ530" t="n">
        <v>11.3</v>
      </c>
      <c r="AK530" t="inlineStr"/>
      <c r="AL530" t="inlineStr"/>
      <c r="AM530" t="inlineStr"/>
      <c r="AN530" t="inlineStr"/>
      <c r="AO530" t="inlineStr"/>
      <c r="AP530" t="inlineStr">
        <is>
          <t>{"Research &amp; Discovery": [{"indicator_id": "76", "indicator_name": "Academic Reputation", "rank": "601+", "score": "10.2"}, {"indicator_id": "73", "indicator_name": "Citations per Faculty", "rank": "489", "score": "25.8"}], "Learning Experience": [{"indicator_id": "36", "indicator_name": "Faculty Student Ratio", "rank": "307", "score": "50.3"}], "Employability": [{"indicator_id": "77", "indicator_name": "Employer Reputation", "rank": "544", "score": "15.7"}, {"indicator_id": "3819456", "indicator_name": "Employment Outcomes", "rank": "701+", "score": "9"}], "Global Engagement": [{"indicator_id": "14", "indicator_name": "International Student Ratio", "rank": "525", "score": "21.2"}, {"indicator_id": "15", "indicator_name": "International Research Network", "rank": "407", "score": "75.1"}, {"indicator_id": "18", "indicator_name": "International Faculty Ratio", "rank": "339", "score": "54.8"}], "Sustainability": [{"indicator_id": "3897497", "indicator_name": "Sustainability Score", "rank": "=636", "score": "11.3"}]}</t>
        </is>
      </c>
      <c r="AQ5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31">
      <c r="A531" t="n">
        <v>530</v>
      </c>
      <c r="B531" t="n">
        <v>23.2</v>
      </c>
      <c r="C531" t="inlineStr">
        <is>
          <t>Universität  Leipzig</t>
        </is>
      </c>
      <c r="D531" t="inlineStr">
        <is>
          <t>Leipzig, Germany</t>
        </is>
      </c>
      <c r="E531" t="inlineStr">
        <is>
          <t>Germany</t>
        </is>
      </c>
      <c r="F531" t="inlineStr">
        <is>
          <t>Leipzig</t>
        </is>
      </c>
      <c r="G531" t="inlineStr">
        <is>
          <t>Europe</t>
        </is>
      </c>
      <c r="H531" t="inlineStr">
        <is>
          <t>https://www.topuniversities.com/sites/default/files/universitt-leipzig_341_medium.jpg</t>
        </is>
      </c>
      <c r="I531" t="inlineStr">
        <is>
          <t>/universities/universitat-leipzig</t>
        </is>
      </c>
      <c r="J531" t="inlineStr">
        <is>
          <t>3996011</t>
        </is>
      </c>
      <c r="K531" t="inlineStr">
        <is>
          <t>294065</t>
        </is>
      </c>
      <c r="L531" t="inlineStr">
        <is>
          <t>341</t>
        </is>
      </c>
      <c r="M531" t="n">
        <v>0</v>
      </c>
      <c r="N531">
        <f>527</f>
        <v/>
      </c>
      <c r="O531" t="inlineStr"/>
      <c r="P531" t="b">
        <v>0</v>
      </c>
      <c r="Q531" t="b">
        <v>0</v>
      </c>
      <c r="R531" t="n">
        <v>0</v>
      </c>
      <c r="S531" t="inlineStr">
        <is>
          <t>378</t>
        </is>
      </c>
      <c r="T531" t="n">
        <v>23.5</v>
      </c>
      <c r="U531" t="inlineStr">
        <is>
          <t>701+</t>
        </is>
      </c>
      <c r="V531" t="n">
        <v>8.4</v>
      </c>
      <c r="W531" t="inlineStr">
        <is>
          <t>167</t>
        </is>
      </c>
      <c r="X531" t="n">
        <v>74.8</v>
      </c>
      <c r="Y531" t="inlineStr">
        <is>
          <t>601+</t>
        </is>
      </c>
      <c r="Z531" t="n">
        <v>9.699999999999999</v>
      </c>
      <c r="AA531" t="inlineStr">
        <is>
          <t>701+</t>
        </is>
      </c>
      <c r="AB531" t="n">
        <v>10.5</v>
      </c>
      <c r="AC531" t="inlineStr">
        <is>
          <t>638</t>
        </is>
      </c>
      <c r="AD531" t="n">
        <v>14.2</v>
      </c>
      <c r="AE531" t="inlineStr">
        <is>
          <t>257</t>
        </is>
      </c>
      <c r="AF531" t="n">
        <v>84.3</v>
      </c>
      <c r="AG531" t="inlineStr">
        <is>
          <t>n/a</t>
        </is>
      </c>
      <c r="AH531" t="inlineStr"/>
      <c r="AI531">
        <f>521</f>
        <v/>
      </c>
      <c r="AJ531" t="n">
        <v>21.3</v>
      </c>
      <c r="AK531" t="inlineStr"/>
      <c r="AL531" t="inlineStr"/>
      <c r="AM531" t="inlineStr"/>
      <c r="AN531" t="inlineStr"/>
      <c r="AO531" t="inlineStr"/>
      <c r="AP531" t="inlineStr">
        <is>
          <t>{"Research &amp; Discovery": [{"indicator_id": "76", "indicator_name": "Academic Reputation", "rank": "378", "score": "23.5"}, {"indicator_id": "73", "indicator_name": "Citations per Faculty", "rank": "701+", "score": "8.4"}], "Learning Experience": [{"indicator_id": "36", "indicator_name": "Faculty Student Ratio", "rank": "167", "score": "74.8"}], "Employability": [{"indicator_id": "77", "indicator_name": "Employer Reputation", "rank": "601+", "score": "9.7"}, {"indicator_id": "3819456", "indicator_name": "Employment Outcomes", "rank": "701+", "score": "10.5"}], "Global Engagement": [{"indicator_id": "14", "indicator_name": "International Student Ratio", "rank": "638", "score": "14.2"}, {"indicator_id": "15", "indicator_name": "International Research Network", "rank": "257", "score": "84.3"}, {"indicator_id": "18", "indicator_name": "International Faculty Ratio", "rank": "n/a", "score": "n/a"}], "Sustainability": [{"indicator_id": "3897497", "indicator_name": "Sustainability Score", "rank": "=521", "score": "21.3"}]}</t>
        </is>
      </c>
      <c r="AQ5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32">
      <c r="A532" t="n">
        <v>531</v>
      </c>
      <c r="B532" t="n">
        <v>23.2</v>
      </c>
      <c r="C532" t="inlineStr">
        <is>
          <t>Warsaw University of Technology</t>
        </is>
      </c>
      <c r="D532" t="inlineStr">
        <is>
          <t>Warsaw, Poland</t>
        </is>
      </c>
      <c r="E532" t="inlineStr">
        <is>
          <t>Poland</t>
        </is>
      </c>
      <c r="F532" t="inlineStr">
        <is>
          <t>Warsaw</t>
        </is>
      </c>
      <c r="G532" t="inlineStr">
        <is>
          <t>Europe</t>
        </is>
      </c>
      <c r="H532" t="inlineStr">
        <is>
          <t>https://www.topuniversities.com/sites/default/files/warsaw-university-of-technology_592560cf2aeae70239af4d1a_medium.jpg</t>
        </is>
      </c>
      <c r="I532" t="inlineStr">
        <is>
          <t>/universities/warsaw-university-technology</t>
        </is>
      </c>
      <c r="J532" t="inlineStr">
        <is>
          <t>3996013</t>
        </is>
      </c>
      <c r="K532" t="inlineStr">
        <is>
          <t>297199</t>
        </is>
      </c>
      <c r="L532" t="inlineStr">
        <is>
          <t>662</t>
        </is>
      </c>
      <c r="M532" t="n">
        <v>0</v>
      </c>
      <c r="N532">
        <f>527</f>
        <v/>
      </c>
      <c r="O532" t="inlineStr"/>
      <c r="P532" t="b">
        <v>0</v>
      </c>
      <c r="Q532" t="b">
        <v>0</v>
      </c>
      <c r="R532" t="n">
        <v>0</v>
      </c>
      <c r="S532" t="inlineStr">
        <is>
          <t>380</t>
        </is>
      </c>
      <c r="T532" t="n">
        <v>23.3</v>
      </c>
      <c r="U532" t="inlineStr">
        <is>
          <t>701+</t>
        </is>
      </c>
      <c r="V532" t="n">
        <v>4.7</v>
      </c>
      <c r="W532" t="inlineStr">
        <is>
          <t>366</t>
        </is>
      </c>
      <c r="X532" t="n">
        <v>42.6</v>
      </c>
      <c r="Y532" t="inlineStr">
        <is>
          <t>168</t>
        </is>
      </c>
      <c r="Z532" t="n">
        <v>51.9</v>
      </c>
      <c r="AA532" t="inlineStr">
        <is>
          <t>701+</t>
        </is>
      </c>
      <c r="AB532" t="n">
        <v>9.800000000000001</v>
      </c>
      <c r="AC532" t="inlineStr">
        <is>
          <t>701+</t>
        </is>
      </c>
      <c r="AD532" t="n">
        <v>10.3</v>
      </c>
      <c r="AE532" t="inlineStr">
        <is>
          <t>627</t>
        </is>
      </c>
      <c r="AF532" t="n">
        <v>60.6</v>
      </c>
      <c r="AG532" t="inlineStr">
        <is>
          <t>701+</t>
        </is>
      </c>
      <c r="AH532" t="n">
        <v>2.4</v>
      </c>
      <c r="AI532" t="inlineStr">
        <is>
          <t>701+</t>
        </is>
      </c>
      <c r="AJ532" t="n">
        <v>1.4</v>
      </c>
      <c r="AK532" t="inlineStr"/>
      <c r="AL532" t="inlineStr"/>
      <c r="AM532" t="inlineStr"/>
      <c r="AN532" t="inlineStr"/>
      <c r="AO532" t="inlineStr"/>
      <c r="AP532" t="inlineStr">
        <is>
          <t>{"Research &amp; Discovery": [{"indicator_id": "76", "indicator_name": "Academic Reputation", "rank": "380", "score": "23.3"}, {"indicator_id": "73", "indicator_name": "Citations per Faculty", "rank": "701+", "score": "4.7"}], "Learning Experience": [{"indicator_id": "36", "indicator_name": "Faculty Student Ratio", "rank": "366", "score": "42.6"}], "Employability": [{"indicator_id": "77", "indicator_name": "Employer Reputation", "rank": "168", "score": "51.9"}, {"indicator_id": "3819456", "indicator_name": "Employment Outcomes", "rank": "701+", "score": "9.8"}], "Global Engagement": [{"indicator_id": "14", "indicator_name": "International Student Ratio", "rank": "701+", "score": "10.3"}, {"indicator_id": "15", "indicator_name": "International Research Network", "rank": "627", "score": "60.6"}, {"indicator_id": "18", "indicator_name": "International Faculty Ratio", "rank": "701+", "score": "2.4"}], "Sustainability": [{"indicator_id": "3897497", "indicator_name": "Sustainability Score", "rank": "701+", "score": "1.4"}]}</t>
        </is>
      </c>
      <c r="AQ5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33">
      <c r="A533" t="n">
        <v>532</v>
      </c>
      <c r="B533" t="n">
        <v>23.1</v>
      </c>
      <c r="C533" t="inlineStr">
        <is>
          <t>Indian Institute of Technology BHU Varanasi (IIT BHU Varanasi)</t>
        </is>
      </c>
      <c r="D533" t="inlineStr">
        <is>
          <t>Varanasi, India</t>
        </is>
      </c>
      <c r="E533" t="inlineStr">
        <is>
          <t>India</t>
        </is>
      </c>
      <c r="F533" t="inlineStr">
        <is>
          <t>Varanasi</t>
        </is>
      </c>
      <c r="G533" t="inlineStr">
        <is>
          <t>Asia</t>
        </is>
      </c>
      <c r="H533" t="inlineStr">
        <is>
          <t>https://www.topuniversities.com/sites/default/files/iit-bhu-varanasi_592560e59988f300e2321c55_medium.jpg</t>
        </is>
      </c>
      <c r="I533" t="inlineStr">
        <is>
          <t>/universities/indian-institute-technology-bhu-varanasi-iit-bhu-varanasi</t>
        </is>
      </c>
      <c r="J533" t="inlineStr">
        <is>
          <t>3996424</t>
        </is>
      </c>
      <c r="K533" t="inlineStr">
        <is>
          <t>295508</t>
        </is>
      </c>
      <c r="L533" t="inlineStr">
        <is>
          <t>25731</t>
        </is>
      </c>
      <c r="M533" t="n">
        <v>0</v>
      </c>
      <c r="N533">
        <f>531</f>
        <v/>
      </c>
      <c r="O533" t="inlineStr"/>
      <c r="P533" t="b">
        <v>0</v>
      </c>
      <c r="Q533" t="b">
        <v>0</v>
      </c>
      <c r="R533" t="n">
        <v>0</v>
      </c>
      <c r="S533" t="inlineStr">
        <is>
          <t>601+</t>
        </is>
      </c>
      <c r="T533" t="n">
        <v>5.5</v>
      </c>
      <c r="U533" t="inlineStr">
        <is>
          <t>48</t>
        </is>
      </c>
      <c r="V533" t="n">
        <v>95</v>
      </c>
      <c r="W533" t="inlineStr">
        <is>
          <t>701+</t>
        </is>
      </c>
      <c r="X533" t="n">
        <v>3.9</v>
      </c>
      <c r="Y533" t="inlineStr">
        <is>
          <t>601+</t>
        </is>
      </c>
      <c r="Z533" t="n">
        <v>5.9</v>
      </c>
      <c r="AA533" t="inlineStr">
        <is>
          <t>701+</t>
        </is>
      </c>
      <c r="AB533" t="n">
        <v>6.5</v>
      </c>
      <c r="AC533" t="inlineStr">
        <is>
          <t>701+</t>
        </is>
      </c>
      <c r="AD533" t="n">
        <v>1.1</v>
      </c>
      <c r="AE533" t="inlineStr">
        <is>
          <t>701+</t>
        </is>
      </c>
      <c r="AF533" t="n">
        <v>24.5</v>
      </c>
      <c r="AG533" t="inlineStr">
        <is>
          <t>701+</t>
        </is>
      </c>
      <c r="AH533" t="n">
        <v>1.4</v>
      </c>
      <c r="AI533">
        <f>661</f>
        <v/>
      </c>
      <c r="AJ533" t="n">
        <v>10.1</v>
      </c>
      <c r="AK533" t="inlineStr"/>
      <c r="AL533" t="inlineStr"/>
      <c r="AM533" t="inlineStr"/>
      <c r="AN533" t="inlineStr"/>
      <c r="AO533" t="inlineStr"/>
      <c r="AP533" t="inlineStr">
        <is>
          <t>{"Research &amp; Discovery": [{"indicator_id": "76", "indicator_name": "Academic Reputation", "rank": "601+", "score": "5.5"}, {"indicator_id": "73", "indicator_name": "Citations per Faculty", "rank": "48", "score": "95"}], "Learning Experience": [{"indicator_id": "36", "indicator_name": "Faculty Student Ratio", "rank": "701+", "score": "3.9"}], "Employability": [{"indicator_id": "77", "indicator_name": "Employer Reputation", "rank": "601+", "score": "5.9"}, {"indicator_id": "3819456", "indicator_name": "Employment Outcomes", "rank": "701+", "score": "6.5"}], "Global Engagement": [{"indicator_id": "14", "indicator_name": "International Student Ratio", "rank": "701+", "score": "1.1"}, {"indicator_id": "15", "indicator_name": "International Research Network", "rank": "701+", "score": "24.5"}, {"indicator_id": "18", "indicator_name": "International Faculty Ratio", "rank": "701+", "score": "1.4"}], "Sustainability": [{"indicator_id": "3897497", "indicator_name": "Sustainability Score", "rank": "=661", "score": "10.1"}]}</t>
        </is>
      </c>
      <c r="AQ5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34">
      <c r="A534" t="n">
        <v>533</v>
      </c>
      <c r="B534" t="n">
        <v>23.1</v>
      </c>
      <c r="C534" t="inlineStr">
        <is>
          <t>University of Bradford</t>
        </is>
      </c>
      <c r="D534" t="inlineStr">
        <is>
          <t>Bradford, United Kingdom</t>
        </is>
      </c>
      <c r="E534" t="inlineStr">
        <is>
          <t>United Kingdom</t>
        </is>
      </c>
      <c r="F534" t="inlineStr">
        <is>
          <t>Bradford</t>
        </is>
      </c>
      <c r="G534" t="inlineStr">
        <is>
          <t>Europe</t>
        </is>
      </c>
      <c r="H534" t="inlineStr">
        <is>
          <t>https://www.topuniversities.com/sites/default/files/university-of-bradford_592560cf2aeae70239af4ac5_medium.jpg</t>
        </is>
      </c>
      <c r="I534" t="inlineStr">
        <is>
          <t>/universities/university-bradford</t>
        </is>
      </c>
      <c r="J534" t="inlineStr">
        <is>
          <t>3996919</t>
        </is>
      </c>
      <c r="K534" t="inlineStr">
        <is>
          <t>294591</t>
        </is>
      </c>
      <c r="L534" t="inlineStr">
        <is>
          <t>65</t>
        </is>
      </c>
      <c r="M534" t="n">
        <v>0</v>
      </c>
      <c r="N534">
        <f>531</f>
        <v/>
      </c>
      <c r="O534" t="inlineStr"/>
      <c r="P534" t="b">
        <v>1</v>
      </c>
      <c r="Q534" t="b">
        <v>0</v>
      </c>
      <c r="R534" t="n">
        <v>0</v>
      </c>
      <c r="S534" t="inlineStr">
        <is>
          <t>601+</t>
        </is>
      </c>
      <c r="T534" t="n">
        <v>9.1</v>
      </c>
      <c r="U534" t="inlineStr">
        <is>
          <t>534</t>
        </is>
      </c>
      <c r="V534" t="n">
        <v>21.7</v>
      </c>
      <c r="W534" t="inlineStr">
        <is>
          <t>701+</t>
        </is>
      </c>
      <c r="X534" t="n">
        <v>6.8</v>
      </c>
      <c r="Y534" t="inlineStr">
        <is>
          <t>601+</t>
        </is>
      </c>
      <c r="Z534" t="n">
        <v>7.1</v>
      </c>
      <c r="AA534" t="inlineStr">
        <is>
          <t>368</t>
        </is>
      </c>
      <c r="AB534" t="n">
        <v>34.3</v>
      </c>
      <c r="AC534" t="inlineStr">
        <is>
          <t>75</t>
        </is>
      </c>
      <c r="AD534" t="n">
        <v>97.59999999999999</v>
      </c>
      <c r="AE534" t="inlineStr">
        <is>
          <t>539</t>
        </is>
      </c>
      <c r="AF534" t="n">
        <v>66</v>
      </c>
      <c r="AG534" t="inlineStr">
        <is>
          <t>290</t>
        </is>
      </c>
      <c r="AH534" t="n">
        <v>68.5</v>
      </c>
      <c r="AI534" t="inlineStr">
        <is>
          <t>362</t>
        </is>
      </c>
      <c r="AJ534" t="n">
        <v>40.7</v>
      </c>
      <c r="AK534" t="inlineStr"/>
      <c r="AL534" t="inlineStr"/>
      <c r="AM534" t="inlineStr"/>
      <c r="AN534" t="inlineStr"/>
      <c r="AO534" t="inlineStr"/>
      <c r="AP534" t="inlineStr">
        <is>
          <t>{"Research &amp; Discovery": [{"indicator_id": "76", "indicator_name": "Academic Reputation", "rank": "601+", "score": "9.1"}, {"indicator_id": "73", "indicator_name": "Citations per Faculty", "rank": "534", "score": "21.7"}], "Learning Experience": [{"indicator_id": "36", "indicator_name": "Faculty Student Ratio", "rank": "701+", "score": "6.8"}], "Employability": [{"indicator_id": "77", "indicator_name": "Employer Reputation", "rank": "601+", "score": "7.1"}, {"indicator_id": "3819456", "indicator_name": "Employment Outcomes", "rank": "368", "score": "34.3"}], "Global Engagement": [{"indicator_id": "14", "indicator_name": "International Student Ratio", "rank": "75", "score": "97.6"}, {"indicator_id": "15", "indicator_name": "International Research Network", "rank": "539", "score": "66"}, {"indicator_id": "18", "indicator_name": "International Faculty Ratio", "rank": "290", "score": "68.5"}], "Sustainability": [{"indicator_id": "3897497", "indicator_name": "Sustainability Score", "rank": "362", "score": "40.7"}]}</t>
        </is>
      </c>
      <c r="AQ5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35">
      <c r="A535" t="n">
        <v>534</v>
      </c>
      <c r="B535" t="n">
        <v>23.1</v>
      </c>
      <c r="C535" t="inlineStr">
        <is>
          <t>University of Utah</t>
        </is>
      </c>
      <c r="D535" t="inlineStr">
        <is>
          <t>Salt Lake City, United States</t>
        </is>
      </c>
      <c r="E535" t="inlineStr">
        <is>
          <t>United States</t>
        </is>
      </c>
      <c r="F535" t="inlineStr">
        <is>
          <t>Salt Lake City</t>
        </is>
      </c>
      <c r="G535" t="inlineStr">
        <is>
          <t>North America</t>
        </is>
      </c>
      <c r="H535" t="inlineStr">
        <is>
          <t>https://www.topuniversities.com/sites/default/files/university-of-utah_645_medium.jpg</t>
        </is>
      </c>
      <c r="I535" t="inlineStr">
        <is>
          <t>/universities/university-utah</t>
        </is>
      </c>
      <c r="J535" t="inlineStr">
        <is>
          <t>3996194</t>
        </is>
      </c>
      <c r="K535" t="inlineStr">
        <is>
          <t>297216</t>
        </is>
      </c>
      <c r="L535" t="inlineStr">
        <is>
          <t>645</t>
        </is>
      </c>
      <c r="M535" t="n">
        <v>0</v>
      </c>
      <c r="N535">
        <f>531</f>
        <v/>
      </c>
      <c r="O535" t="inlineStr"/>
      <c r="P535" t="b">
        <v>0</v>
      </c>
      <c r="Q535" t="b">
        <v>0</v>
      </c>
      <c r="R535" t="n">
        <v>0</v>
      </c>
      <c r="S535" t="inlineStr">
        <is>
          <t>561</t>
        </is>
      </c>
      <c r="T535" t="n">
        <v>15.7</v>
      </c>
      <c r="U535" t="inlineStr">
        <is>
          <t>431</t>
        </is>
      </c>
      <c r="V535" t="n">
        <v>30.5</v>
      </c>
      <c r="W535" t="inlineStr">
        <is>
          <t>309</t>
        </is>
      </c>
      <c r="X535" t="n">
        <v>50</v>
      </c>
      <c r="Y535" t="inlineStr">
        <is>
          <t>601+</t>
        </is>
      </c>
      <c r="Z535" t="n">
        <v>6.3</v>
      </c>
      <c r="AA535" t="inlineStr">
        <is>
          <t>608</t>
        </is>
      </c>
      <c r="AB535" t="n">
        <v>17.4</v>
      </c>
      <c r="AC535" t="inlineStr">
        <is>
          <t>701+</t>
        </is>
      </c>
      <c r="AD535" t="n">
        <v>10.3</v>
      </c>
      <c r="AE535" t="inlineStr">
        <is>
          <t>313</t>
        </is>
      </c>
      <c r="AF535" t="n">
        <v>80.5</v>
      </c>
      <c r="AG535" t="inlineStr">
        <is>
          <t>659</t>
        </is>
      </c>
      <c r="AH535" t="n">
        <v>15.5</v>
      </c>
      <c r="AI535">
        <f>492</f>
        <v/>
      </c>
      <c r="AJ535" t="n">
        <v>24.5</v>
      </c>
      <c r="AK535" t="inlineStr"/>
      <c r="AL535" t="inlineStr"/>
      <c r="AM535" t="inlineStr"/>
      <c r="AN535" t="inlineStr"/>
      <c r="AO535" t="inlineStr"/>
      <c r="AP535" t="inlineStr">
        <is>
          <t>{"Research &amp; Discovery": [{"indicator_id": "76", "indicator_name": "Academic Reputation", "rank": "561", "score": "15.7"}, {"indicator_id": "73", "indicator_name": "Citations per Faculty", "rank": "431", "score": "30.5"}], "Learning Experience": [{"indicator_id": "36", "indicator_name": "Faculty Student Ratio", "rank": "309", "score": "50"}], "Employability": [{"indicator_id": "77", "indicator_name": "Employer Reputation", "rank": "601+", "score": "6.3"}, {"indicator_id": "3819456", "indicator_name": "Employment Outcomes", "rank": "608", "score": "17.4"}], "Global Engagement": [{"indicator_id": "14", "indicator_name": "International Student Ratio", "rank": "701+", "score": "10.3"}, {"indicator_id": "15", "indicator_name": "International Research Network", "rank": "313", "score": "80.5"}, {"indicator_id": "18", "indicator_name": "International Faculty Ratio", "rank": "659", "score": "15.5"}], "Sustainability": [{"indicator_id": "3897497", "indicator_name": "Sustainability Score", "rank": "=492", "score": "24.5"}]}</t>
        </is>
      </c>
      <c r="AQ5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36">
      <c r="A536" t="n">
        <v>535</v>
      </c>
      <c r="B536" t="n">
        <v>23</v>
      </c>
      <c r="C536" t="inlineStr">
        <is>
          <t>Universidad Nacional de La Plata (UNLP)</t>
        </is>
      </c>
      <c r="D536" t="inlineStr">
        <is>
          <t>La Plata, Argentina</t>
        </is>
      </c>
      <c r="E536" t="inlineStr">
        <is>
          <t>Argentina</t>
        </is>
      </c>
      <c r="F536" t="inlineStr">
        <is>
          <t>La Plata</t>
        </is>
      </c>
      <c r="G536" t="inlineStr">
        <is>
          <t>Latin America</t>
        </is>
      </c>
      <c r="H536" t="inlineStr">
        <is>
          <t>https://www.topuniversities.com/sites/default/files/universidad-nacional-de-la-plata-unlp_1690_medium.jpg</t>
        </is>
      </c>
      <c r="I536" t="inlineStr">
        <is>
          <t>/universities/universidad-nacional-de-la-plata-unlp</t>
        </is>
      </c>
      <c r="J536" t="inlineStr">
        <is>
          <t>3995841</t>
        </is>
      </c>
      <c r="K536" t="inlineStr">
        <is>
          <t>296825</t>
        </is>
      </c>
      <c r="L536" t="inlineStr">
        <is>
          <t>1690</t>
        </is>
      </c>
      <c r="M536" t="n">
        <v>0</v>
      </c>
      <c r="N536" t="inlineStr">
        <is>
          <t>534</t>
        </is>
      </c>
      <c r="O536" t="inlineStr"/>
      <c r="P536" t="b">
        <v>0</v>
      </c>
      <c r="Q536" t="b">
        <v>0</v>
      </c>
      <c r="R536" t="n">
        <v>0</v>
      </c>
      <c r="S536" t="inlineStr">
        <is>
          <t>208</t>
        </is>
      </c>
      <c r="T536" t="n">
        <v>40.8</v>
      </c>
      <c r="U536" t="inlineStr">
        <is>
          <t>701+</t>
        </is>
      </c>
      <c r="V536" t="n">
        <v>1.9</v>
      </c>
      <c r="W536" t="inlineStr">
        <is>
          <t>547</t>
        </is>
      </c>
      <c r="X536" t="n">
        <v>28.4</v>
      </c>
      <c r="Y536" t="inlineStr">
        <is>
          <t>466</t>
        </is>
      </c>
      <c r="Z536" t="n">
        <v>19.2</v>
      </c>
      <c r="AA536" t="inlineStr">
        <is>
          <t>438</t>
        </is>
      </c>
      <c r="AB536" t="n">
        <v>27.3</v>
      </c>
      <c r="AC536" t="inlineStr">
        <is>
          <t>507</t>
        </is>
      </c>
      <c r="AD536" t="n">
        <v>22.6</v>
      </c>
      <c r="AE536" t="inlineStr">
        <is>
          <t>689</t>
        </is>
      </c>
      <c r="AF536" t="n">
        <v>55.4</v>
      </c>
      <c r="AG536" t="inlineStr">
        <is>
          <t>701+</t>
        </is>
      </c>
      <c r="AH536" t="n">
        <v>5.3</v>
      </c>
      <c r="AI536" t="inlineStr">
        <is>
          <t>701+</t>
        </is>
      </c>
      <c r="AJ536" t="n">
        <v>2.2</v>
      </c>
      <c r="AK536" t="inlineStr"/>
      <c r="AL536" t="inlineStr"/>
      <c r="AM536" t="inlineStr"/>
      <c r="AN536" t="inlineStr"/>
      <c r="AO536" t="inlineStr"/>
      <c r="AP536" t="inlineStr">
        <is>
          <t>{"Research &amp; Discovery": [{"indicator_id": "76", "indicator_name": "Academic Reputation", "rank": "208", "score": "40.8"}, {"indicator_id": "73", "indicator_name": "Citations per Faculty", "rank": "701+", "score": "1.9"}], "Learning Experience": [{"indicator_id": "36", "indicator_name": "Faculty Student Ratio", "rank": "547", "score": "28.4"}], "Employability": [{"indicator_id": "77", "indicator_name": "Employer Reputation", "rank": "466", "score": "19.2"}, {"indicator_id": "3819456", "indicator_name": "Employment Outcomes", "rank": "438", "score": "27.3"}], "Global Engagement": [{"indicator_id": "14", "indicator_name": "International Student Ratio", "rank": "507", "score": "22.6"}, {"indicator_id": "15", "indicator_name": "International Research Network", "rank": "689", "score": "55.4"}, {"indicator_id": "18", "indicator_name": "International Faculty Ratio", "rank": "701+", "score": "5.3"}], "Sustainability": [{"indicator_id": "3897497", "indicator_name": "Sustainability Score", "rank": "701+", "score": "2.2"}]}</t>
        </is>
      </c>
      <c r="AQ5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37">
      <c r="A537" t="n">
        <v>536</v>
      </c>
      <c r="B537" t="n">
        <v>22.9</v>
      </c>
      <c r="C537" t="inlineStr">
        <is>
          <t>Lahore University of Management Sciences (LUMS)</t>
        </is>
      </c>
      <c r="D537" t="inlineStr">
        <is>
          <t>Lahore, Pakistan</t>
        </is>
      </c>
      <c r="E537" t="inlineStr">
        <is>
          <t>Pakistan</t>
        </is>
      </c>
      <c r="F537" t="inlineStr">
        <is>
          <t>Lahore</t>
        </is>
      </c>
      <c r="G537" t="inlineStr">
        <is>
          <t>Asia</t>
        </is>
      </c>
      <c r="H537" t="inlineStr">
        <is>
          <t>https://www.topuniversities.com/sites/default/files/lahore-university-of-management-sciences-lums_592560cf2aeae70239af531b_medium.jpg</t>
        </is>
      </c>
      <c r="I537" t="inlineStr">
        <is>
          <t>/universities/lahore-university-management-sciences-lums</t>
        </is>
      </c>
      <c r="J537" t="inlineStr">
        <is>
          <t>3996159</t>
        </is>
      </c>
      <c r="K537" t="inlineStr">
        <is>
          <t>295144</t>
        </is>
      </c>
      <c r="L537" t="inlineStr">
        <is>
          <t>2181</t>
        </is>
      </c>
      <c r="M537" t="n">
        <v>0</v>
      </c>
      <c r="N537">
        <f>535</f>
        <v/>
      </c>
      <c r="O537" t="inlineStr"/>
      <c r="P537" t="b">
        <v>0</v>
      </c>
      <c r="Q537" t="b">
        <v>0</v>
      </c>
      <c r="R537" t="n">
        <v>0</v>
      </c>
      <c r="S537" t="inlineStr">
        <is>
          <t>526</t>
        </is>
      </c>
      <c r="T537" t="n">
        <v>17.2</v>
      </c>
      <c r="U537" t="inlineStr">
        <is>
          <t>701+</t>
        </is>
      </c>
      <c r="V537" t="n">
        <v>7.4</v>
      </c>
      <c r="W537" t="inlineStr">
        <is>
          <t>560</t>
        </is>
      </c>
      <c r="X537" t="n">
        <v>27.1</v>
      </c>
      <c r="Y537" t="inlineStr">
        <is>
          <t>93</t>
        </is>
      </c>
      <c r="Z537" t="n">
        <v>73.2</v>
      </c>
      <c r="AA537" t="inlineStr">
        <is>
          <t>345</t>
        </is>
      </c>
      <c r="AB537" t="n">
        <v>37</v>
      </c>
      <c r="AC537" t="inlineStr">
        <is>
          <t>701+</t>
        </is>
      </c>
      <c r="AD537" t="n">
        <v>1.8</v>
      </c>
      <c r="AE537" t="inlineStr">
        <is>
          <t>701+</t>
        </is>
      </c>
      <c r="AF537" t="n">
        <v>19.5</v>
      </c>
      <c r="AG537" t="inlineStr">
        <is>
          <t>701+</t>
        </is>
      </c>
      <c r="AH537" t="n">
        <v>12.2</v>
      </c>
      <c r="AI537" t="inlineStr">
        <is>
          <t>701+</t>
        </is>
      </c>
      <c r="AJ537" t="n">
        <v>1.1</v>
      </c>
      <c r="AK537" t="inlineStr"/>
      <c r="AL537" t="inlineStr"/>
      <c r="AM537" t="inlineStr"/>
      <c r="AN537" t="inlineStr"/>
      <c r="AO537" t="inlineStr"/>
      <c r="AP537" t="inlineStr">
        <is>
          <t>{"Research &amp; Discovery": [{"indicator_id": "76", "indicator_name": "Academic Reputation", "rank": "526", "score": "17.2"}, {"indicator_id": "73", "indicator_name": "Citations per Faculty", "rank": "701+", "score": "7.4"}], "Learning Experience": [{"indicator_id": "36", "indicator_name": "Faculty Student Ratio", "rank": "560", "score": "27.1"}], "Employability": [{"indicator_id": "77", "indicator_name": "Employer Reputation", "rank": "93", "score": "73.2"}, {"indicator_id": "3819456", "indicator_name": "Employment Outcomes", "rank": "345", "score": "37"}], "Global Engagement": [{"indicator_id": "14", "indicator_name": "International Student Ratio", "rank": "701+", "score": "1.8"}, {"indicator_id": "15", "indicator_name": "International Research Network", "rank": "701+", "score": "19.5"}, {"indicator_id": "18", "indicator_name": "International Faculty Ratio", "rank": "701+", "score": "12.2"}], "Sustainability": [{"indicator_id": "3897497", "indicator_name": "Sustainability Score", "rank": "701+", "score": "1.1"}]}</t>
        </is>
      </c>
      <c r="AQ5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38">
      <c r="A538" t="n">
        <v>537</v>
      </c>
      <c r="B538" t="n">
        <v>22.9</v>
      </c>
      <c r="C538" t="inlineStr">
        <is>
          <t>Northumbria University at Newcastle</t>
        </is>
      </c>
      <c r="D538" t="inlineStr">
        <is>
          <t>Newcastle upon Tyne, United Kingdom</t>
        </is>
      </c>
      <c r="E538" t="inlineStr">
        <is>
          <t>United Kingdom</t>
        </is>
      </c>
      <c r="F538" t="inlineStr">
        <is>
          <t>Newcastle upon Tyne</t>
        </is>
      </c>
      <c r="G538" t="inlineStr">
        <is>
          <t>Europe</t>
        </is>
      </c>
      <c r="H538" t="inlineStr">
        <is>
          <t>https://www.topuniversities.com/sites/default/files/northumbria-university-at-newcastle_592560cf2aeae70239af4c4b_medium.jpg</t>
        </is>
      </c>
      <c r="I538" t="inlineStr">
        <is>
          <t>/universities/northumbria-university-newcastle</t>
        </is>
      </c>
      <c r="J538" t="inlineStr">
        <is>
          <t>3996561</t>
        </is>
      </c>
      <c r="K538" t="inlineStr">
        <is>
          <t>294770</t>
        </is>
      </c>
      <c r="L538" t="inlineStr">
        <is>
          <t>455</t>
        </is>
      </c>
      <c r="M538" t="n">
        <v>0</v>
      </c>
      <c r="N538">
        <f>535</f>
        <v/>
      </c>
      <c r="O538" t="inlineStr"/>
      <c r="P538" t="b">
        <v>0</v>
      </c>
      <c r="Q538" t="b">
        <v>0</v>
      </c>
      <c r="R538" t="n">
        <v>0</v>
      </c>
      <c r="S538" t="inlineStr">
        <is>
          <t>601+</t>
        </is>
      </c>
      <c r="T538" t="n">
        <v>10.9</v>
      </c>
      <c r="U538" t="inlineStr">
        <is>
          <t>622</t>
        </is>
      </c>
      <c r="V538" t="n">
        <v>15.8</v>
      </c>
      <c r="W538" t="inlineStr">
        <is>
          <t>701+</t>
        </is>
      </c>
      <c r="X538" t="n">
        <v>11.8</v>
      </c>
      <c r="Y538" t="inlineStr">
        <is>
          <t>601+</t>
        </is>
      </c>
      <c r="Z538" t="n">
        <v>10.8</v>
      </c>
      <c r="AA538" t="inlineStr">
        <is>
          <t>691</t>
        </is>
      </c>
      <c r="AB538" t="n">
        <v>14</v>
      </c>
      <c r="AC538" t="inlineStr">
        <is>
          <t>267</t>
        </is>
      </c>
      <c r="AD538" t="n">
        <v>56.2</v>
      </c>
      <c r="AE538" t="inlineStr">
        <is>
          <t>350</t>
        </is>
      </c>
      <c r="AF538" t="n">
        <v>78.40000000000001</v>
      </c>
      <c r="AG538" t="inlineStr">
        <is>
          <t>281</t>
        </is>
      </c>
      <c r="AH538" t="n">
        <v>70.7</v>
      </c>
      <c r="AI538">
        <f>184</f>
        <v/>
      </c>
      <c r="AJ538" t="n">
        <v>75.3</v>
      </c>
      <c r="AK538" t="inlineStr"/>
      <c r="AL538" t="inlineStr"/>
      <c r="AM538" t="inlineStr"/>
      <c r="AN538" t="inlineStr"/>
      <c r="AO538" t="inlineStr"/>
      <c r="AP538" t="inlineStr">
        <is>
          <t>{"Research &amp; Discovery": [{"indicator_id": "76", "indicator_name": "Academic Reputation", "rank": "601+", "score": "10.9"}, {"indicator_id": "73", "indicator_name": "Citations per Faculty", "rank": "622", "score": "15.8"}], "Learning Experience": [{"indicator_id": "36", "indicator_name": "Faculty Student Ratio", "rank": "701+", "score": "11.8"}], "Employability": [{"indicator_id": "77", "indicator_name": "Employer Reputation", "rank": "601+", "score": "10.8"}, {"indicator_id": "3819456", "indicator_name": "Employment Outcomes", "rank": "691", "score": "14"}], "Global Engagement": [{"indicator_id": "14", "indicator_name": "International Student Ratio", "rank": "267", "score": "56.2"}, {"indicator_id": "15", "indicator_name": "International Research Network", "rank": "350", "score": "78.4"}, {"indicator_id": "18", "indicator_name": "International Faculty Ratio", "rank": "281", "score": "70.7"}], "Sustainability": [{"indicator_id": "3897497", "indicator_name": "Sustainability Score", "rank": "=184", "score": "75.3"}]}</t>
        </is>
      </c>
      <c r="AQ5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39">
      <c r="A539" t="n">
        <v>538</v>
      </c>
      <c r="B539" t="n">
        <v>22.9</v>
      </c>
      <c r="C539" t="inlineStr">
        <is>
          <t>University of Bordeaux</t>
        </is>
      </c>
      <c r="D539" t="inlineStr">
        <is>
          <t>Talence, France</t>
        </is>
      </c>
      <c r="E539" t="inlineStr">
        <is>
          <t>France</t>
        </is>
      </c>
      <c r="F539" t="inlineStr">
        <is>
          <t>Talence</t>
        </is>
      </c>
      <c r="G539" t="inlineStr">
        <is>
          <t>Europe</t>
        </is>
      </c>
      <c r="H539" t="inlineStr">
        <is>
          <t>https://www.topuniversities.com/sites/default/files/university-of-bordeaux_1286_medium.jpg</t>
        </is>
      </c>
      <c r="I539" t="inlineStr">
        <is>
          <t>/universities/university-bordeaux</t>
        </is>
      </c>
      <c r="J539" t="inlineStr">
        <is>
          <t>3995917</t>
        </is>
      </c>
      <c r="K539" t="inlineStr">
        <is>
          <t>296634</t>
        </is>
      </c>
      <c r="L539" t="inlineStr">
        <is>
          <t>1286</t>
        </is>
      </c>
      <c r="M539" t="n">
        <v>0</v>
      </c>
      <c r="N539">
        <f>535</f>
        <v/>
      </c>
      <c r="O539" t="inlineStr"/>
      <c r="P539" t="b">
        <v>0</v>
      </c>
      <c r="Q539" t="b">
        <v>0</v>
      </c>
      <c r="R539" t="n">
        <v>0</v>
      </c>
      <c r="S539" t="inlineStr">
        <is>
          <t>284</t>
        </is>
      </c>
      <c r="T539" t="n">
        <v>31.3</v>
      </c>
      <c r="U539" t="inlineStr">
        <is>
          <t>588</t>
        </is>
      </c>
      <c r="V539" t="n">
        <v>17.6</v>
      </c>
      <c r="W539" t="inlineStr">
        <is>
          <t>701+</t>
        </is>
      </c>
      <c r="X539" t="n">
        <v>11.5</v>
      </c>
      <c r="Y539" t="inlineStr">
        <is>
          <t>601+</t>
        </is>
      </c>
      <c r="Z539" t="n">
        <v>5.5</v>
      </c>
      <c r="AA539" t="inlineStr">
        <is>
          <t>620</t>
        </is>
      </c>
      <c r="AB539" t="n">
        <v>16.7</v>
      </c>
      <c r="AC539" t="inlineStr">
        <is>
          <t>500</t>
        </is>
      </c>
      <c r="AD539" t="n">
        <v>23.3</v>
      </c>
      <c r="AE539" t="inlineStr">
        <is>
          <t>120</t>
        </is>
      </c>
      <c r="AF539" t="n">
        <v>92.90000000000001</v>
      </c>
      <c r="AG539" t="inlineStr">
        <is>
          <t>517</t>
        </is>
      </c>
      <c r="AH539" t="n">
        <v>27.1</v>
      </c>
      <c r="AI539">
        <f>530</f>
        <v/>
      </c>
      <c r="AJ539" t="n">
        <v>20.1</v>
      </c>
      <c r="AK539" t="inlineStr"/>
      <c r="AL539" t="inlineStr"/>
      <c r="AM539" t="inlineStr"/>
      <c r="AN539" t="inlineStr"/>
      <c r="AO539" t="inlineStr"/>
      <c r="AP539" t="inlineStr">
        <is>
          <t>{"Research &amp; Discovery": [{"indicator_id": "76", "indicator_name": "Academic Reputation", "rank": "284", "score": "31.3"}, {"indicator_id": "73", "indicator_name": "Citations per Faculty", "rank": "588", "score": "17.6"}], "Learning Experience": [{"indicator_id": "36", "indicator_name": "Faculty Student Ratio", "rank": "701+", "score": "11.5"}], "Employability": [{"indicator_id": "77", "indicator_name": "Employer Reputation", "rank": "601+", "score": "5.5"}, {"indicator_id": "3819456", "indicator_name": "Employment Outcomes", "rank": "620", "score": "16.7"}], "Global Engagement": [{"indicator_id": "14", "indicator_name": "International Student Ratio", "rank": "500", "score": "23.3"}, {"indicator_id": "15", "indicator_name": "International Research Network", "rank": "120", "score": "92.9"}, {"indicator_id": "18", "indicator_name": "International Faculty Ratio", "rank": "517", "score": "27.1"}], "Sustainability": [{"indicator_id": "3897497", "indicator_name": "Sustainability Score", "rank": "=530", "score": "20.1"}]}</t>
        </is>
      </c>
      <c r="AQ5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40">
      <c r="A540" t="n">
        <v>539</v>
      </c>
      <c r="B540" t="n">
        <v>22.9</v>
      </c>
      <c r="C540" t="inlineStr">
        <is>
          <t>University of Eastern Finland</t>
        </is>
      </c>
      <c r="D540" t="inlineStr">
        <is>
          <t>Kuopio, Finland</t>
        </is>
      </c>
      <c r="E540" t="inlineStr">
        <is>
          <t>Finland</t>
        </is>
      </c>
      <c r="F540" t="inlineStr">
        <is>
          <t>Kuopio</t>
        </is>
      </c>
      <c r="G540" t="inlineStr">
        <is>
          <t>Europe</t>
        </is>
      </c>
      <c r="H540" t="inlineStr">
        <is>
          <t>https://www.topuniversities.com/sites/default/files/university-of-eastern-finland_592560cf2aeae70239af4bcb_medium.jpg</t>
        </is>
      </c>
      <c r="I540" t="inlineStr">
        <is>
          <t>/universities/university-eastern-finland</t>
        </is>
      </c>
      <c r="J540" t="inlineStr">
        <is>
          <t>3996940</t>
        </is>
      </c>
      <c r="K540" t="inlineStr">
        <is>
          <t>294115</t>
        </is>
      </c>
      <c r="L540" t="inlineStr">
        <is>
          <t>327</t>
        </is>
      </c>
      <c r="M540" t="n">
        <v>0</v>
      </c>
      <c r="N540">
        <f>535</f>
        <v/>
      </c>
      <c r="O540" t="inlineStr"/>
      <c r="P540" t="b">
        <v>0</v>
      </c>
      <c r="Q540" t="b">
        <v>0</v>
      </c>
      <c r="R540" t="n">
        <v>0</v>
      </c>
      <c r="S540" t="inlineStr">
        <is>
          <t>601+</t>
        </is>
      </c>
      <c r="T540" t="n">
        <v>13.8</v>
      </c>
      <c r="U540" t="inlineStr">
        <is>
          <t>576</t>
        </is>
      </c>
      <c r="V540" t="n">
        <v>18.4</v>
      </c>
      <c r="W540" t="inlineStr">
        <is>
          <t>357</t>
        </is>
      </c>
      <c r="X540" t="n">
        <v>43.7</v>
      </c>
      <c r="Y540" t="inlineStr">
        <is>
          <t>601+</t>
        </is>
      </c>
      <c r="Z540" t="n">
        <v>7.6</v>
      </c>
      <c r="AA540" t="inlineStr">
        <is>
          <t>701+</t>
        </is>
      </c>
      <c r="AB540" t="n">
        <v>4.2</v>
      </c>
      <c r="AC540" t="inlineStr">
        <is>
          <t>701+</t>
        </is>
      </c>
      <c r="AD540" t="n">
        <v>5.2</v>
      </c>
      <c r="AE540" t="inlineStr">
        <is>
          <t>224</t>
        </is>
      </c>
      <c r="AF540" t="n">
        <v>86.40000000000001</v>
      </c>
      <c r="AG540" t="inlineStr">
        <is>
          <t>431</t>
        </is>
      </c>
      <c r="AH540" t="n">
        <v>37.4</v>
      </c>
      <c r="AI540">
        <f>164</f>
        <v/>
      </c>
      <c r="AJ540" t="n">
        <v>78.59999999999999</v>
      </c>
      <c r="AK540" t="inlineStr"/>
      <c r="AL540" t="inlineStr"/>
      <c r="AM540" t="inlineStr"/>
      <c r="AN540" t="inlineStr"/>
      <c r="AO540" t="inlineStr"/>
      <c r="AP540" t="inlineStr">
        <is>
          <t>{"Research &amp; Discovery": [{"indicator_id": "76", "indicator_name": "Academic Reputation", "rank": "601+", "score": "13.8"}, {"indicator_id": "73", "indicator_name": "Citations per Faculty", "rank": "576", "score": "18.4"}], "Learning Experience": [{"indicator_id": "36", "indicator_name": "Faculty Student Ratio", "rank": "357", "score": "43.7"}], "Employability": [{"indicator_id": "77", "indicator_name": "Employer Reputation", "rank": "601+", "score": "7.6"}, {"indicator_id": "3819456", "indicator_name": "Employment Outcomes", "rank": "701+", "score": "4.2"}], "Global Engagement": [{"indicator_id": "14", "indicator_name": "International Student Ratio", "rank": "701+", "score": "5.2"}, {"indicator_id": "15", "indicator_name": "International Research Network", "rank": "224", "score": "86.4"}, {"indicator_id": "18", "indicator_name": "International Faculty Ratio", "rank": "431", "score": "37.4"}], "Sustainability": [{"indicator_id": "3897497", "indicator_name": "Sustainability Score", "rank": "=164", "score": "78.6"}]}</t>
        </is>
      </c>
      <c r="AQ5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41">
      <c r="A541" t="n">
        <v>540</v>
      </c>
      <c r="B541" t="n">
        <v>22.8</v>
      </c>
      <c r="C541" t="inlineStr">
        <is>
          <t>Applied Science University - Bahrain</t>
        </is>
      </c>
      <c r="D541" t="inlineStr">
        <is>
          <t>Al-Ekir, Bahrain</t>
        </is>
      </c>
      <c r="E541" t="inlineStr">
        <is>
          <t>Bahrain</t>
        </is>
      </c>
      <c r="F541" t="inlineStr">
        <is>
          <t>Al-Ekir</t>
        </is>
      </c>
      <c r="G541" t="inlineStr">
        <is>
          <t>Asia</t>
        </is>
      </c>
      <c r="H541" t="inlineStr">
        <is>
          <t>https://www.topuniversities.com/sites/default/files/applied-science-university-of-bahrain_592560e29988f300e23211d4_medium.jpg</t>
        </is>
      </c>
      <c r="I541" t="inlineStr">
        <is>
          <t>/universities/applied-science-university-bahrain</t>
        </is>
      </c>
      <c r="J541" t="inlineStr">
        <is>
          <t>3996010</t>
        </is>
      </c>
      <c r="K541" t="inlineStr">
        <is>
          <t>295558</t>
        </is>
      </c>
      <c r="L541" t="inlineStr">
        <is>
          <t>23853</t>
        </is>
      </c>
      <c r="M541" t="n">
        <v>1</v>
      </c>
      <c r="N541">
        <f>539</f>
        <v/>
      </c>
      <c r="O541" t="inlineStr">
        <is>
          <t>5</t>
        </is>
      </c>
      <c r="P541" t="b">
        <v>0</v>
      </c>
      <c r="Q541" t="b">
        <v>0</v>
      </c>
      <c r="R541" t="n">
        <v>0</v>
      </c>
      <c r="S541" t="inlineStr">
        <is>
          <t>377</t>
        </is>
      </c>
      <c r="T541" t="n">
        <v>23.5</v>
      </c>
      <c r="U541" t="inlineStr">
        <is>
          <t>701+</t>
        </is>
      </c>
      <c r="V541" t="n">
        <v>2</v>
      </c>
      <c r="W541" t="inlineStr">
        <is>
          <t>398</t>
        </is>
      </c>
      <c r="X541" t="n">
        <v>39.3</v>
      </c>
      <c r="Y541" t="inlineStr">
        <is>
          <t>380</t>
        </is>
      </c>
      <c r="Z541" t="n">
        <v>25</v>
      </c>
      <c r="AA541" t="inlineStr">
        <is>
          <t>701+</t>
        </is>
      </c>
      <c r="AB541" t="n">
        <v>11.3</v>
      </c>
      <c r="AC541" t="inlineStr">
        <is>
          <t>313</t>
        </is>
      </c>
      <c r="AD541" t="n">
        <v>46.8</v>
      </c>
      <c r="AE541" t="inlineStr">
        <is>
          <t>701+</t>
        </is>
      </c>
      <c r="AF541" t="n">
        <v>13.3</v>
      </c>
      <c r="AG541" t="inlineStr">
        <is>
          <t>17</t>
        </is>
      </c>
      <c r="AH541" t="n">
        <v>100</v>
      </c>
      <c r="AI541" t="inlineStr">
        <is>
          <t>701+</t>
        </is>
      </c>
      <c r="AJ541" t="n">
        <v>1.7</v>
      </c>
      <c r="AK541" t="inlineStr"/>
      <c r="AL541" t="inlineStr"/>
      <c r="AM541" t="inlineStr"/>
      <c r="AN541" t="inlineStr"/>
      <c r="AO541" t="inlineStr"/>
      <c r="AP541" t="inlineStr">
        <is>
          <t>{"Research &amp; Discovery": [{"indicator_id": "76", "indicator_name": "Academic Reputation", "rank": "377", "score": "23.5"}, {"indicator_id": "73", "indicator_name": "Citations per Faculty", "rank": "701+", "score": "2"}], "Learning Experience": [{"indicator_id": "36", "indicator_name": "Faculty Student Ratio", "rank": "398", "score": "39.3"}], "Employability": [{"indicator_id": "77", "indicator_name": "Employer Reputation", "rank": "380", "score": "25"}, {"indicator_id": "3819456", "indicator_name": "Employment Outcomes", "rank": "701+", "score": "11.3"}], "Global Engagement": [{"indicator_id": "14", "indicator_name": "International Student Ratio", "rank": "313", "score": "46.8"}, {"indicator_id": "15", "indicator_name": "International Research Network", "rank": "701+", "score": "13.3"}, {"indicator_id": "18", "indicator_name": "International Faculty Ratio", "rank": "17", "score": "100"}], "Sustainability": [{"indicator_id": "3897497", "indicator_name": "Sustainability Score", "rank": "701+", "score": "1.7"}]}</t>
        </is>
      </c>
      <c r="AQ5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42">
      <c r="A542" t="n">
        <v>541</v>
      </c>
      <c r="B542" t="n">
        <v>22.8</v>
      </c>
      <c r="C542" t="inlineStr">
        <is>
          <t>Hitotsubashi University</t>
        </is>
      </c>
      <c r="D542" t="inlineStr">
        <is>
          <t>Tokyo, Japan</t>
        </is>
      </c>
      <c r="E542" t="inlineStr">
        <is>
          <t>Japan</t>
        </is>
      </c>
      <c r="F542" t="inlineStr">
        <is>
          <t>Tokyo</t>
        </is>
      </c>
      <c r="G542" t="inlineStr">
        <is>
          <t>Asia</t>
        </is>
      </c>
      <c r="H542" t="inlineStr">
        <is>
          <t>https://www.topuniversities.com/sites/default/files/hitotsubashi-university-business-school-school-of-international-corporate-strategy_592560cf2aeae70239af4b8d_medium.jpg</t>
        </is>
      </c>
      <c r="I542" t="inlineStr">
        <is>
          <t>/universities/hitotsubashi-university</t>
        </is>
      </c>
      <c r="J542" t="inlineStr">
        <is>
          <t>3996404</t>
        </is>
      </c>
      <c r="K542" t="inlineStr">
        <is>
          <t>294259</t>
        </is>
      </c>
      <c r="L542" t="inlineStr">
        <is>
          <t>265</t>
        </is>
      </c>
      <c r="M542" t="n">
        <v>0</v>
      </c>
      <c r="N542">
        <f>539</f>
        <v/>
      </c>
      <c r="O542" t="inlineStr"/>
      <c r="P542" t="b">
        <v>0</v>
      </c>
      <c r="Q542" t="b">
        <v>0</v>
      </c>
      <c r="R542" t="n">
        <v>0</v>
      </c>
      <c r="S542" t="inlineStr">
        <is>
          <t>601+</t>
        </is>
      </c>
      <c r="T542" t="n">
        <v>14.4</v>
      </c>
      <c r="U542" t="inlineStr">
        <is>
          <t>701+</t>
        </is>
      </c>
      <c r="V542" t="n">
        <v>2.1</v>
      </c>
      <c r="W542" t="inlineStr">
        <is>
          <t>510</t>
        </is>
      </c>
      <c r="X542" t="n">
        <v>30.8</v>
      </c>
      <c r="Y542" t="inlineStr">
        <is>
          <t>94</t>
        </is>
      </c>
      <c r="Z542" t="n">
        <v>73</v>
      </c>
      <c r="AA542" t="inlineStr">
        <is>
          <t>242</t>
        </is>
      </c>
      <c r="AB542" t="n">
        <v>51.9</v>
      </c>
      <c r="AC542" t="inlineStr">
        <is>
          <t>539</t>
        </is>
      </c>
      <c r="AD542" t="n">
        <v>20</v>
      </c>
      <c r="AE542" t="inlineStr">
        <is>
          <t>701+</t>
        </is>
      </c>
      <c r="AF542" t="n">
        <v>7.5</v>
      </c>
      <c r="AG542" t="inlineStr">
        <is>
          <t>600</t>
        </is>
      </c>
      <c r="AH542" t="n">
        <v>19.8</v>
      </c>
      <c r="AI542" t="inlineStr">
        <is>
          <t>701+</t>
        </is>
      </c>
      <c r="AJ542" t="n">
        <v>1.1</v>
      </c>
      <c r="AK542" t="inlineStr"/>
      <c r="AL542" t="inlineStr"/>
      <c r="AM542" t="inlineStr"/>
      <c r="AN542" t="inlineStr"/>
      <c r="AO542" t="inlineStr"/>
      <c r="AP542" t="inlineStr">
        <is>
          <t>{"Research &amp; Discovery": [{"indicator_id": "76", "indicator_name": "Academic Reputation", "rank": "601+", "score": "14.4"}, {"indicator_id": "73", "indicator_name": "Citations per Faculty", "rank": "701+", "score": "2.1"}], "Learning Experience": [{"indicator_id": "36", "indicator_name": "Faculty Student Ratio", "rank": "510", "score": "30.8"}], "Employability": [{"indicator_id": "77", "indicator_name": "Employer Reputation", "rank": "94", "score": "73"}, {"indicator_id": "3819456", "indicator_name": "Employment Outcomes", "rank": "242", "score": "51.9"}], "Global Engagement": [{"indicator_id": "14", "indicator_name": "International Student Ratio", "rank": "539", "score": "20"}, {"indicator_id": "15", "indicator_name": "International Research Network", "rank": "701+", "score": "7.5"}, {"indicator_id": "18", "indicator_name": "International Faculty Ratio", "rank": "600", "score": "19.8"}], "Sustainability": [{"indicator_id": "3897497", "indicator_name": "Sustainability Score", "rank": "701+", "score": "1.1"}]}</t>
        </is>
      </c>
      <c r="AQ5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43">
      <c r="A543" t="n">
        <v>542</v>
      </c>
      <c r="B543" t="n">
        <v>22.8</v>
      </c>
      <c r="C543" t="inlineStr">
        <is>
          <t>Sunway University</t>
        </is>
      </c>
      <c r="D543" t="inlineStr">
        <is>
          <t>Petaling Jaya, Malaysia</t>
        </is>
      </c>
      <c r="E543" t="inlineStr">
        <is>
          <t>Malaysia</t>
        </is>
      </c>
      <c r="F543" t="inlineStr">
        <is>
          <t>Petaling Jaya</t>
        </is>
      </c>
      <c r="G543" t="inlineStr">
        <is>
          <t>Asia</t>
        </is>
      </c>
      <c r="H543" t="inlineStr">
        <is>
          <t>https://www.topuniversities.com/sites/default/files/sunway-university_592560cf2aeae70239af4db8_medium.jpg</t>
        </is>
      </c>
      <c r="I543" t="inlineStr">
        <is>
          <t>/universities/sunway-university</t>
        </is>
      </c>
      <c r="J543" t="inlineStr">
        <is>
          <t>3996677</t>
        </is>
      </c>
      <c r="K543" t="inlineStr">
        <is>
          <t>297555</t>
        </is>
      </c>
      <c r="L543" t="inlineStr">
        <is>
          <t>821</t>
        </is>
      </c>
      <c r="M543" t="n">
        <v>1</v>
      </c>
      <c r="N543">
        <f>539</f>
        <v/>
      </c>
      <c r="O543" t="inlineStr"/>
      <c r="P543" t="b">
        <v>0</v>
      </c>
      <c r="Q543" t="b">
        <v>0</v>
      </c>
      <c r="R543" t="n">
        <v>0</v>
      </c>
      <c r="S543" t="inlineStr">
        <is>
          <t>601+</t>
        </is>
      </c>
      <c r="T543" t="n">
        <v>13</v>
      </c>
      <c r="U543" t="inlineStr">
        <is>
          <t>701+</t>
        </is>
      </c>
      <c r="V543" t="n">
        <v>10.3</v>
      </c>
      <c r="W543" t="inlineStr">
        <is>
          <t>355</t>
        </is>
      </c>
      <c r="X543" t="n">
        <v>44</v>
      </c>
      <c r="Y543" t="inlineStr">
        <is>
          <t>240</t>
        </is>
      </c>
      <c r="Z543" t="n">
        <v>39.2</v>
      </c>
      <c r="AA543" t="inlineStr">
        <is>
          <t>701+</t>
        </is>
      </c>
      <c r="AB543" t="n">
        <v>3.9</v>
      </c>
      <c r="AC543" t="inlineStr">
        <is>
          <t>404</t>
        </is>
      </c>
      <c r="AD543" t="n">
        <v>33.2</v>
      </c>
      <c r="AE543" t="inlineStr">
        <is>
          <t>701+</t>
        </is>
      </c>
      <c r="AF543" t="n">
        <v>51.1</v>
      </c>
      <c r="AG543" t="inlineStr">
        <is>
          <t>443</t>
        </is>
      </c>
      <c r="AH543" t="n">
        <v>35.9</v>
      </c>
      <c r="AI543">
        <f>468</f>
        <v/>
      </c>
      <c r="AJ543" t="n">
        <v>27.3</v>
      </c>
      <c r="AK543" t="inlineStr"/>
      <c r="AL543" t="inlineStr"/>
      <c r="AM543" t="inlineStr"/>
      <c r="AN543" t="inlineStr"/>
      <c r="AO543" t="inlineStr"/>
      <c r="AP543" t="inlineStr">
        <is>
          <t>{"Research &amp; Discovery": [{"indicator_id": "76", "indicator_name": "Academic Reputation", "rank": "601+", "score": "13"}, {"indicator_id": "73", "indicator_name": "Citations per Faculty", "rank": "701+", "score": "10.3"}], "Learning Experience": [{"indicator_id": "36", "indicator_name": "Faculty Student Ratio", "rank": "355", "score": "44"}], "Employability": [{"indicator_id": "77", "indicator_name": "Employer Reputation", "rank": "240", "score": "39.2"}, {"indicator_id": "3819456", "indicator_name": "Employment Outcomes", "rank": "701+", "score": "3.9"}], "Global Engagement": [{"indicator_id": "14", "indicator_name": "International Student Ratio", "rank": "404", "score": "33.2"}, {"indicator_id": "15", "indicator_name": "International Research Network", "rank": "701+", "score": "51.1"}, {"indicator_id": "18", "indicator_name": "International Faculty Ratio", "rank": "443", "score": "35.9"}], "Sustainability": [{"indicator_id": "3897497", "indicator_name": "Sustainability Score", "rank": "=468", "score": "27.3"}]}</t>
        </is>
      </c>
      <c r="AQ5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44">
      <c r="A544" t="n">
        <v>543</v>
      </c>
      <c r="B544" t="n">
        <v>22.8</v>
      </c>
      <c r="C544" t="inlineStr">
        <is>
          <t>University of Salamanca</t>
        </is>
      </c>
      <c r="D544" t="inlineStr">
        <is>
          <t>Salamanca, Spain</t>
        </is>
      </c>
      <c r="E544" t="inlineStr">
        <is>
          <t>Spain</t>
        </is>
      </c>
      <c r="F544" t="inlineStr">
        <is>
          <t>Salamanca</t>
        </is>
      </c>
      <c r="G544" t="inlineStr">
        <is>
          <t>Europe</t>
        </is>
      </c>
      <c r="H544" t="inlineStr">
        <is>
          <t>https://www.topuniversities.com/sites/default/files/university-of-salamanca_544_medium.jpg</t>
        </is>
      </c>
      <c r="I544" t="inlineStr">
        <is>
          <t>/universities/university-salamanca</t>
        </is>
      </c>
      <c r="J544" t="inlineStr">
        <is>
          <t>3995961</t>
        </is>
      </c>
      <c r="K544" t="inlineStr">
        <is>
          <t>297474</t>
        </is>
      </c>
      <c r="L544" t="inlineStr">
        <is>
          <t>544</t>
        </is>
      </c>
      <c r="M544" t="n">
        <v>0</v>
      </c>
      <c r="N544">
        <f>539</f>
        <v/>
      </c>
      <c r="O544" t="inlineStr"/>
      <c r="P544" t="b">
        <v>0</v>
      </c>
      <c r="Q544" t="b">
        <v>0</v>
      </c>
      <c r="R544" t="n">
        <v>0</v>
      </c>
      <c r="S544" t="inlineStr">
        <is>
          <t>328</t>
        </is>
      </c>
      <c r="T544" t="n">
        <v>26.9</v>
      </c>
      <c r="U544" t="inlineStr">
        <is>
          <t>701+</t>
        </is>
      </c>
      <c r="V544" t="n">
        <v>6.2</v>
      </c>
      <c r="W544" t="inlineStr">
        <is>
          <t>570</t>
        </is>
      </c>
      <c r="X544" t="n">
        <v>26</v>
      </c>
      <c r="Y544" t="inlineStr">
        <is>
          <t>567</t>
        </is>
      </c>
      <c r="Z544" t="n">
        <v>14.6</v>
      </c>
      <c r="AA544" t="inlineStr">
        <is>
          <t>484</t>
        </is>
      </c>
      <c r="AB544" t="n">
        <v>23.4</v>
      </c>
      <c r="AC544" t="inlineStr">
        <is>
          <t>625</t>
        </is>
      </c>
      <c r="AD544" t="n">
        <v>14.9</v>
      </c>
      <c r="AE544" t="inlineStr">
        <is>
          <t>322</t>
        </is>
      </c>
      <c r="AF544" t="n">
        <v>80</v>
      </c>
      <c r="AG544" t="inlineStr">
        <is>
          <t>701+</t>
        </is>
      </c>
      <c r="AH544" t="n">
        <v>6.9</v>
      </c>
      <c r="AI544">
        <f>223</f>
        <v/>
      </c>
      <c r="AJ544" t="n">
        <v>69.5</v>
      </c>
      <c r="AK544" t="inlineStr"/>
      <c r="AL544" t="inlineStr"/>
      <c r="AM544" t="inlineStr"/>
      <c r="AN544" t="inlineStr"/>
      <c r="AO544" t="inlineStr"/>
      <c r="AP544" t="inlineStr">
        <is>
          <t>{"Research &amp; Discovery": [{"indicator_id": "76", "indicator_name": "Academic Reputation", "rank": "328", "score": "26.9"}, {"indicator_id": "73", "indicator_name": "Citations per Faculty", "rank": "701+", "score": "6.2"}], "Learning Experience": [{"indicator_id": "36", "indicator_name": "Faculty Student Ratio", "rank": "570", "score": "26"}], "Employability": [{"indicator_id": "77", "indicator_name": "Employer Reputation", "rank": "567", "score": "14.6"}, {"indicator_id": "3819456", "indicator_name": "Employment Outcomes", "rank": "484", "score": "23.4"}], "Global Engagement": [{"indicator_id": "14", "indicator_name": "International Student Ratio", "rank": "625", "score": "14.9"}, {"indicator_id": "15", "indicator_name": "International Research Network", "rank": "322", "score": "80"}, {"indicator_id": "18", "indicator_name": "International Faculty Ratio", "rank": "701+", "score": "6.9"}], "Sustainability": [{"indicator_id": "3897497", "indicator_name": "Sustainability Score", "rank": "=223", "score": "69.5"}]}</t>
        </is>
      </c>
      <c r="AQ5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45">
      <c r="A545" t="n">
        <v>544</v>
      </c>
      <c r="B545" t="n">
        <v>22.8</v>
      </c>
      <c r="C545" t="inlineStr">
        <is>
          <t>Université de Fribourg</t>
        </is>
      </c>
      <c r="D545" t="inlineStr">
        <is>
          <t>Fribourg, Switzerland</t>
        </is>
      </c>
      <c r="E545" t="inlineStr">
        <is>
          <t>Switzerland</t>
        </is>
      </c>
      <c r="F545" t="inlineStr">
        <is>
          <t>Fribourg</t>
        </is>
      </c>
      <c r="G545" t="inlineStr">
        <is>
          <t>Europe</t>
        </is>
      </c>
      <c r="H545" t="inlineStr">
        <is>
          <t>https://www.topuniversities.com/sites/default/files/universit-de-fribourg_1603_medium.jpg</t>
        </is>
      </c>
      <c r="I545" t="inlineStr">
        <is>
          <t>/universities/universite-de-fribourg</t>
        </is>
      </c>
      <c r="J545" t="inlineStr">
        <is>
          <t>3997091</t>
        </is>
      </c>
      <c r="K545" t="inlineStr">
        <is>
          <t>297641</t>
        </is>
      </c>
      <c r="L545" t="inlineStr">
        <is>
          <t>1603</t>
        </is>
      </c>
      <c r="M545" t="n">
        <v>0</v>
      </c>
      <c r="N545">
        <f>539</f>
        <v/>
      </c>
      <c r="O545" t="inlineStr"/>
      <c r="P545" t="b">
        <v>0</v>
      </c>
      <c r="Q545" t="b">
        <v>0</v>
      </c>
      <c r="R545" t="n">
        <v>0</v>
      </c>
      <c r="S545" t="inlineStr">
        <is>
          <t>601+</t>
        </is>
      </c>
      <c r="T545" t="n">
        <v>10.3</v>
      </c>
      <c r="U545" t="inlineStr">
        <is>
          <t>493</t>
        </is>
      </c>
      <c r="V545" t="n">
        <v>25.4</v>
      </c>
      <c r="W545" t="inlineStr">
        <is>
          <t>701+</t>
        </is>
      </c>
      <c r="X545" t="n">
        <v>7.5</v>
      </c>
      <c r="Y545" t="inlineStr">
        <is>
          <t>601+</t>
        </is>
      </c>
      <c r="Z545" t="n">
        <v>3</v>
      </c>
      <c r="AA545" t="inlineStr">
        <is>
          <t>314</t>
        </is>
      </c>
      <c r="AB545" t="n">
        <v>40.6</v>
      </c>
      <c r="AC545" t="inlineStr">
        <is>
          <t>368</t>
        </is>
      </c>
      <c r="AD545" t="n">
        <v>38.3</v>
      </c>
      <c r="AE545" t="inlineStr">
        <is>
          <t>654</t>
        </is>
      </c>
      <c r="AF545" t="n">
        <v>58.3</v>
      </c>
      <c r="AG545" t="inlineStr">
        <is>
          <t>84</t>
        </is>
      </c>
      <c r="AH545" t="n">
        <v>99.90000000000001</v>
      </c>
      <c r="AI545">
        <f>310</f>
        <v/>
      </c>
      <c r="AJ545" t="n">
        <v>51.8</v>
      </c>
      <c r="AK545" t="inlineStr"/>
      <c r="AL545" t="inlineStr"/>
      <c r="AM545" t="inlineStr"/>
      <c r="AN545" t="inlineStr"/>
      <c r="AO545" t="inlineStr"/>
      <c r="AP545" t="inlineStr">
        <is>
          <t>{"Research &amp; Discovery": [{"indicator_id": "76", "indicator_name": "Academic Reputation", "rank": "601+", "score": "10.3"}, {"indicator_id": "73", "indicator_name": "Citations per Faculty", "rank": "493", "score": "25.4"}], "Learning Experience": [{"indicator_id": "36", "indicator_name": "Faculty Student Ratio", "rank": "701+", "score": "7.5"}], "Employability": [{"indicator_id": "77", "indicator_name": "Employer Reputation", "rank": "601+", "score": "3"}, {"indicator_id": "3819456", "indicator_name": "Employment Outcomes", "rank": "314", "score": "40.6"}], "Global Engagement": [{"indicator_id": "14", "indicator_name": "International Student Ratio", "rank": "368", "score": "38.3"}, {"indicator_id": "15", "indicator_name": "International Research Network", "rank": "654", "score": "58.3"}, {"indicator_id": "18", "indicator_name": "International Faculty Ratio", "rank": "84", "score": "99.9"}], "Sustainability": [{"indicator_id": "3897497", "indicator_name": "Sustainability Score", "rank": "=310", "score": "51.8"}]}</t>
        </is>
      </c>
      <c r="AQ5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46">
      <c r="A546" t="n">
        <v>545</v>
      </c>
      <c r="B546" t="n">
        <v>22.7</v>
      </c>
      <c r="C546" t="inlineStr">
        <is>
          <t>Comillas Pontifical University</t>
        </is>
      </c>
      <c r="D546" t="inlineStr">
        <is>
          <t>Madrid, Spain</t>
        </is>
      </c>
      <c r="E546" t="inlineStr">
        <is>
          <t>Spain</t>
        </is>
      </c>
      <c r="F546" t="inlineStr">
        <is>
          <t>Madrid</t>
        </is>
      </c>
      <c r="G546" t="inlineStr">
        <is>
          <t>Europe</t>
        </is>
      </c>
      <c r="H546" t="inlineStr">
        <is>
          <t>https://www.topuniversities.com/sites/default/files/241009094956am596302COMILLAS-300x300-90x90.jpg</t>
        </is>
      </c>
      <c r="I546" t="inlineStr">
        <is>
          <t>/universities/comillas-pontifical-university</t>
        </is>
      </c>
      <c r="J546" t="inlineStr">
        <is>
          <t>3996793</t>
        </is>
      </c>
      <c r="K546" t="inlineStr">
        <is>
          <t>293896</t>
        </is>
      </c>
      <c r="L546" t="inlineStr">
        <is>
          <t>14755</t>
        </is>
      </c>
      <c r="M546" t="n">
        <v>1</v>
      </c>
      <c r="N546">
        <f>544</f>
        <v/>
      </c>
      <c r="O546" t="inlineStr"/>
      <c r="P546" t="b">
        <v>0</v>
      </c>
      <c r="Q546" t="b">
        <v>0</v>
      </c>
      <c r="R546" t="n">
        <v>0</v>
      </c>
      <c r="S546" t="inlineStr">
        <is>
          <t>601+</t>
        </is>
      </c>
      <c r="T546" t="n">
        <v>8.300000000000001</v>
      </c>
      <c r="U546" t="inlineStr">
        <is>
          <t>701+</t>
        </is>
      </c>
      <c r="V546" t="n">
        <v>2.2</v>
      </c>
      <c r="W546" t="inlineStr">
        <is>
          <t>415</t>
        </is>
      </c>
      <c r="X546" t="n">
        <v>38.3</v>
      </c>
      <c r="Y546" t="inlineStr">
        <is>
          <t>97</t>
        </is>
      </c>
      <c r="Z546" t="n">
        <v>71.59999999999999</v>
      </c>
      <c r="AA546" t="inlineStr">
        <is>
          <t>100</t>
        </is>
      </c>
      <c r="AB546" t="n">
        <v>85.40000000000001</v>
      </c>
      <c r="AC546" t="inlineStr">
        <is>
          <t>701+</t>
        </is>
      </c>
      <c r="AD546" t="n">
        <v>5</v>
      </c>
      <c r="AE546" t="inlineStr">
        <is>
          <t>701+</t>
        </is>
      </c>
      <c r="AF546" t="n">
        <v>9</v>
      </c>
      <c r="AG546" t="inlineStr">
        <is>
          <t>616</t>
        </is>
      </c>
      <c r="AH546" t="n">
        <v>18.7</v>
      </c>
      <c r="AI546" t="inlineStr">
        <is>
          <t>701+</t>
        </is>
      </c>
      <c r="AJ546" t="n">
        <v>7.1</v>
      </c>
      <c r="AK546" t="inlineStr"/>
      <c r="AL546" t="inlineStr"/>
      <c r="AM546" t="inlineStr"/>
      <c r="AN546" t="inlineStr"/>
      <c r="AO546" t="inlineStr"/>
      <c r="AP546" t="inlineStr">
        <is>
          <t>{"Research &amp; Discovery": [{"indicator_id": "76", "indicator_name": "Academic Reputation", "rank": "601+", "score": "8.3"}, {"indicator_id": "73", "indicator_name": "Citations per Faculty", "rank": "701+", "score": "2.2"}], "Learning Experience": [{"indicator_id": "36", "indicator_name": "Faculty Student Ratio", "rank": "415", "score": "38.3"}], "Employability": [{"indicator_id": "77", "indicator_name": "Employer Reputation", "rank": "97", "score": "71.6"}, {"indicator_id": "3819456", "indicator_name": "Employment Outcomes", "rank": "100", "score": "85.4"}], "Global Engagement": [{"indicator_id": "14", "indicator_name": "International Student Ratio", "rank": "701+", "score": "5"}, {"indicator_id": "15", "indicator_name": "International Research Network", "rank": "701+", "score": "9"}, {"indicator_id": "18", "indicator_name": "International Faculty Ratio", "rank": "616", "score": "18.7"}], "Sustainability": [{"indicator_id": "3897497", "indicator_name": "Sustainability Score", "rank": "701+", "score": "7.1"}]}</t>
        </is>
      </c>
      <c r="AQ5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47">
      <c r="A547" t="n">
        <v>546</v>
      </c>
      <c r="B547" t="n">
        <v>22.7</v>
      </c>
      <c r="C547" t="inlineStr">
        <is>
          <t>Universidad de Zaragoza</t>
        </is>
      </c>
      <c r="D547" t="inlineStr">
        <is>
          <t>Zaragoza, Spain</t>
        </is>
      </c>
      <c r="E547" t="inlineStr">
        <is>
          <t>Spain</t>
        </is>
      </c>
      <c r="F547" t="inlineStr">
        <is>
          <t>Zaragoza</t>
        </is>
      </c>
      <c r="G547" t="inlineStr">
        <is>
          <t>Europe</t>
        </is>
      </c>
      <c r="H547" t="inlineStr">
        <is>
          <t>https://www.topuniversities.com/sites/default/files/universidad-de-zaragoza_691_medium.jpg</t>
        </is>
      </c>
      <c r="I547" t="inlineStr">
        <is>
          <t>/universities/universidad-de-zaragoza</t>
        </is>
      </c>
      <c r="J547" t="inlineStr">
        <is>
          <t>3996046</t>
        </is>
      </c>
      <c r="K547" t="inlineStr">
        <is>
          <t>297124</t>
        </is>
      </c>
      <c r="L547" t="inlineStr">
        <is>
          <t>691</t>
        </is>
      </c>
      <c r="M547" t="n">
        <v>0</v>
      </c>
      <c r="N547">
        <f>544</f>
        <v/>
      </c>
      <c r="O547" t="inlineStr"/>
      <c r="P547" t="b">
        <v>0</v>
      </c>
      <c r="Q547" t="b">
        <v>0</v>
      </c>
      <c r="R547" t="n">
        <v>0</v>
      </c>
      <c r="S547" t="inlineStr">
        <is>
          <t>413</t>
        </is>
      </c>
      <c r="T547" t="n">
        <v>21.3</v>
      </c>
      <c r="U547" t="inlineStr">
        <is>
          <t>701+</t>
        </is>
      </c>
      <c r="V547" t="n">
        <v>7</v>
      </c>
      <c r="W547" t="inlineStr">
        <is>
          <t>262</t>
        </is>
      </c>
      <c r="X547" t="n">
        <v>56.1</v>
      </c>
      <c r="Y547" t="inlineStr">
        <is>
          <t>601+</t>
        </is>
      </c>
      <c r="Z547" t="n">
        <v>5.1</v>
      </c>
      <c r="AA547" t="inlineStr">
        <is>
          <t>701+</t>
        </is>
      </c>
      <c r="AB547" t="n">
        <v>10.7</v>
      </c>
      <c r="AC547" t="inlineStr">
        <is>
          <t>701+</t>
        </is>
      </c>
      <c r="AD547" t="n">
        <v>9</v>
      </c>
      <c r="AE547" t="inlineStr">
        <is>
          <t>174</t>
        </is>
      </c>
      <c r="AF547" t="n">
        <v>89.5</v>
      </c>
      <c r="AG547" t="inlineStr">
        <is>
          <t>701+</t>
        </is>
      </c>
      <c r="AH547" t="n">
        <v>4.5</v>
      </c>
      <c r="AI547" t="inlineStr">
        <is>
          <t>175</t>
        </is>
      </c>
      <c r="AJ547" t="n">
        <v>77.09999999999999</v>
      </c>
      <c r="AK547" t="inlineStr"/>
      <c r="AL547" t="inlineStr"/>
      <c r="AM547" t="inlineStr"/>
      <c r="AN547" t="inlineStr"/>
      <c r="AO547" t="inlineStr"/>
      <c r="AP547" t="inlineStr">
        <is>
          <t>{"Research &amp; Discovery": [{"indicator_id": "76", "indicator_name": "Academic Reputation", "rank": "413", "score": "21.3"}, {"indicator_id": "73", "indicator_name": "Citations per Faculty", "rank": "701+", "score": "7"}], "Learning Experience": [{"indicator_id": "36", "indicator_name": "Faculty Student Ratio", "rank": "262", "score": "56.1"}], "Employability": [{"indicator_id": "77", "indicator_name": "Employer Reputation", "rank": "601+", "score": "5.1"}, {"indicator_id": "3819456", "indicator_name": "Employment Outcomes", "rank": "701+", "score": "10.7"}], "Global Engagement": [{"indicator_id": "14", "indicator_name": "International Student Ratio", "rank": "701+", "score": "9"}, {"indicator_id": "15", "indicator_name": "International Research Network", "rank": "174", "score": "89.5"}, {"indicator_id": "18", "indicator_name": "International Faculty Ratio", "rank": "701+", "score": "4.5"}], "Sustainability": [{"indicator_id": "3897497", "indicator_name": "Sustainability Score", "rank": "175", "score": "77.1"}]}</t>
        </is>
      </c>
      <c r="AQ5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48">
      <c r="A548" t="n">
        <v>547</v>
      </c>
      <c r="B548" t="n">
        <v>22.6</v>
      </c>
      <c r="C548" t="inlineStr">
        <is>
          <t>Northwestern Polytechnical University</t>
        </is>
      </c>
      <c r="D548" t="inlineStr">
        <is>
          <t>Xi'an, China (Mainland)</t>
        </is>
      </c>
      <c r="E548" t="inlineStr">
        <is>
          <t>China (Mainland)</t>
        </is>
      </c>
      <c r="F548" t="inlineStr">
        <is>
          <t>Xi'an</t>
        </is>
      </c>
      <c r="G548" t="inlineStr">
        <is>
          <t>Asia</t>
        </is>
      </c>
      <c r="H548" t="inlineStr">
        <is>
          <t>https://www.topuniversities.com/sites/default/files/northwestern-polytechnical-university_592560cf2aeae70239af5255_medium.jpg</t>
        </is>
      </c>
      <c r="I548" t="inlineStr">
        <is>
          <t>/universities/northwestern-polytechnical-university</t>
        </is>
      </c>
      <c r="J548" t="inlineStr">
        <is>
          <t>3996564</t>
        </is>
      </c>
      <c r="K548" t="inlineStr">
        <is>
          <t>294972</t>
        </is>
      </c>
      <c r="L548" t="inlineStr">
        <is>
          <t>2002</t>
        </is>
      </c>
      <c r="M548" t="n">
        <v>0</v>
      </c>
      <c r="N548">
        <f>547</f>
        <v/>
      </c>
      <c r="O548" t="inlineStr"/>
      <c r="P548" t="b">
        <v>0</v>
      </c>
      <c r="Q548" t="b">
        <v>0</v>
      </c>
      <c r="R548" t="n">
        <v>0</v>
      </c>
      <c r="S548" t="inlineStr">
        <is>
          <t>601+</t>
        </is>
      </c>
      <c r="T548" t="n">
        <v>5.8</v>
      </c>
      <c r="U548" t="inlineStr">
        <is>
          <t>178</t>
        </is>
      </c>
      <c r="V548" t="n">
        <v>63.8</v>
      </c>
      <c r="W548" t="inlineStr">
        <is>
          <t>345</t>
        </is>
      </c>
      <c r="X548" t="n">
        <v>44.8</v>
      </c>
      <c r="Y548" t="inlineStr">
        <is>
          <t>601+</t>
        </is>
      </c>
      <c r="Z548" t="n">
        <v>3.2</v>
      </c>
      <c r="AA548" t="inlineStr">
        <is>
          <t>701+</t>
        </is>
      </c>
      <c r="AB548" t="n">
        <v>6.6</v>
      </c>
      <c r="AC548" t="inlineStr">
        <is>
          <t>701+</t>
        </is>
      </c>
      <c r="AD548" t="n">
        <v>5.2</v>
      </c>
      <c r="AE548" t="inlineStr">
        <is>
          <t>701+</t>
        </is>
      </c>
      <c r="AF548" t="n">
        <v>53.4</v>
      </c>
      <c r="AG548" t="inlineStr">
        <is>
          <t>643</t>
        </is>
      </c>
      <c r="AH548" t="n">
        <v>16.7</v>
      </c>
      <c r="AI548" t="inlineStr">
        <is>
          <t>701+</t>
        </is>
      </c>
      <c r="AJ548" t="n">
        <v>2.4</v>
      </c>
      <c r="AK548" t="inlineStr"/>
      <c r="AL548" t="inlineStr"/>
      <c r="AM548" t="inlineStr"/>
      <c r="AN548" t="inlineStr"/>
      <c r="AO548" t="inlineStr"/>
      <c r="AP548" t="inlineStr">
        <is>
          <t>{"Research &amp; Discovery": [{"indicator_id": "76", "indicator_name": "Academic Reputation", "rank": "601+", "score": "5.8"}, {"indicator_id": "73", "indicator_name": "Citations per Faculty", "rank": "178", "score": "63.8"}], "Learning Experience": [{"indicator_id": "36", "indicator_name": "Faculty Student Ratio", "rank": "345", "score": "44.8"}], "Employability": [{"indicator_id": "77", "indicator_name": "Employer Reputation", "rank": "601+", "score": "3.2"}, {"indicator_id": "3819456", "indicator_name": "Employment Outcomes", "rank": "701+", "score": "6.6"}], "Global Engagement": [{"indicator_id": "14", "indicator_name": "International Student Ratio", "rank": "701+", "score": "5.2"}, {"indicator_id": "15", "indicator_name": "International Research Network", "rank": "701+", "score": "53.4"}, {"indicator_id": "18", "indicator_name": "International Faculty Ratio", "rank": "643", "score": "16.7"}], "Sustainability": [{"indicator_id": "3897497", "indicator_name": "Sustainability Score", "rank": "701+", "score": "2.4"}]}</t>
        </is>
      </c>
      <c r="AQ5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49">
      <c r="A549" t="n">
        <v>548</v>
      </c>
      <c r="B549" t="n">
        <v>22.6</v>
      </c>
      <c r="C549" t="inlineStr">
        <is>
          <t>Tashkent Institute of Irrigation and Agricultural Mechanization Engineers (TIIAME)-National Research University</t>
        </is>
      </c>
      <c r="D549" t="inlineStr">
        <is>
          <t>Tashkent, Uzbekistan</t>
        </is>
      </c>
      <c r="E549" t="inlineStr">
        <is>
          <t>Uzbekistan</t>
        </is>
      </c>
      <c r="F549" t="inlineStr">
        <is>
          <t>Tashkent</t>
        </is>
      </c>
      <c r="G549" t="inlineStr">
        <is>
          <t>Asia</t>
        </is>
      </c>
      <c r="H549" t="inlineStr">
        <is>
          <t>https://www.topuniversities.com/sites/default/files/tashkent-institute-of-irrigation-and-agricultural-mechanization-engineers-tiiame_592560e59988f300e2321bd1_medium.jpg</t>
        </is>
      </c>
      <c r="I549" t="inlineStr">
        <is>
          <t>/universities/tashkent-institute-irrigation-agricultural-mechanization-engineers-tiiame-national-research</t>
        </is>
      </c>
      <c r="J549" t="inlineStr">
        <is>
          <t>3995923</t>
        </is>
      </c>
      <c r="K549" t="inlineStr">
        <is>
          <t>884472</t>
        </is>
      </c>
      <c r="L549" t="inlineStr">
        <is>
          <t>25646</t>
        </is>
      </c>
      <c r="M549" t="n">
        <v>0</v>
      </c>
      <c r="N549">
        <f>547</f>
        <v/>
      </c>
      <c r="O549" t="inlineStr">
        <is>
          <t>4</t>
        </is>
      </c>
      <c r="P549" t="b">
        <v>0</v>
      </c>
      <c r="Q549" t="b">
        <v>0</v>
      </c>
      <c r="R549" t="n">
        <v>0</v>
      </c>
      <c r="S549" t="inlineStr">
        <is>
          <t>290</t>
        </is>
      </c>
      <c r="T549" t="n">
        <v>30.6</v>
      </c>
      <c r="U549" t="inlineStr">
        <is>
          <t>701+</t>
        </is>
      </c>
      <c r="V549" t="n">
        <v>2.2</v>
      </c>
      <c r="W549" t="inlineStr">
        <is>
          <t>144</t>
        </is>
      </c>
      <c r="X549" t="n">
        <v>79</v>
      </c>
      <c r="Y549" t="inlineStr">
        <is>
          <t>456</t>
        </is>
      </c>
      <c r="Z549" t="n">
        <v>19.9</v>
      </c>
      <c r="AA549" t="inlineStr">
        <is>
          <t>659</t>
        </is>
      </c>
      <c r="AB549" t="n">
        <v>15.1</v>
      </c>
      <c r="AC549" t="inlineStr">
        <is>
          <t>701+</t>
        </is>
      </c>
      <c r="AD549" t="n">
        <v>4.1</v>
      </c>
      <c r="AE549" t="inlineStr">
        <is>
          <t>701+</t>
        </is>
      </c>
      <c r="AF549" t="n">
        <v>8.6</v>
      </c>
      <c r="AG549" t="inlineStr">
        <is>
          <t>522</t>
        </is>
      </c>
      <c r="AH549" t="n">
        <v>26.3</v>
      </c>
      <c r="AI549">
        <f>678</f>
        <v/>
      </c>
      <c r="AJ549" t="n">
        <v>9.5</v>
      </c>
      <c r="AK549" t="inlineStr"/>
      <c r="AL549" t="inlineStr"/>
      <c r="AM549" t="inlineStr"/>
      <c r="AN549" t="inlineStr"/>
      <c r="AO549" t="inlineStr"/>
      <c r="AP549" t="inlineStr">
        <is>
          <t>{"Research &amp; Discovery": [{"indicator_id": "76", "indicator_name": "Academic Reputation", "rank": "290", "score": "30.6"}, {"indicator_id": "73", "indicator_name": "Citations per Faculty", "rank": "701+", "score": "2.2"}], "Learning Experience": [{"indicator_id": "36", "indicator_name": "Faculty Student Ratio", "rank": "144", "score": "79"}], "Employability": [{"indicator_id": "77", "indicator_name": "Employer Reputation", "rank": "456", "score": "19.9"}, {"indicator_id": "3819456", "indicator_name": "Employment Outcomes", "rank": "659", "score": "15.1"}], "Global Engagement": [{"indicator_id": "14", "indicator_name": "International Student Ratio", "rank": "701+", "score": "4.1"}, {"indicator_id": "15", "indicator_name": "International Research Network", "rank": "701+", "score": "8.6"}, {"indicator_id": "18", "indicator_name": "International Faculty Ratio", "rank": "522", "score": "26.3"}], "Sustainability": [{"indicator_id": "3897497", "indicator_name": "Sustainability Score", "rank": "=678", "score": "9.5"}]}</t>
        </is>
      </c>
      <c r="AQ5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50">
      <c r="A550" t="n">
        <v>549</v>
      </c>
      <c r="B550" t="n">
        <v>22.6</v>
      </c>
      <c r="C550" t="inlineStr">
        <is>
          <t>University of Genoa</t>
        </is>
      </c>
      <c r="D550" t="inlineStr">
        <is>
          <t>Genoa, Italy</t>
        </is>
      </c>
      <c r="E550" t="inlineStr">
        <is>
          <t>Italy</t>
        </is>
      </c>
      <c r="F550" t="inlineStr">
        <is>
          <t>Genoa</t>
        </is>
      </c>
      <c r="G550" t="inlineStr">
        <is>
          <t>Europe</t>
        </is>
      </c>
      <c r="H550" t="inlineStr">
        <is>
          <t>https://www.topuniversities.com/sites/default/files/university-of-genoa_592560cf2aeae70239af4b62_medium.jpg</t>
        </is>
      </c>
      <c r="I550" t="inlineStr">
        <is>
          <t>/universities/university-genoa</t>
        </is>
      </c>
      <c r="J550" t="inlineStr">
        <is>
          <t>3996112</t>
        </is>
      </c>
      <c r="K550" t="inlineStr">
        <is>
          <t>294360</t>
        </is>
      </c>
      <c r="L550" t="inlineStr">
        <is>
          <t>222</t>
        </is>
      </c>
      <c r="M550" t="n">
        <v>0</v>
      </c>
      <c r="N550">
        <f>547</f>
        <v/>
      </c>
      <c r="O550" t="inlineStr"/>
      <c r="P550" t="b">
        <v>0</v>
      </c>
      <c r="Q550" t="b">
        <v>0</v>
      </c>
      <c r="R550" t="n">
        <v>0</v>
      </c>
      <c r="S550" t="inlineStr">
        <is>
          <t>479</t>
        </is>
      </c>
      <c r="T550" t="n">
        <v>18.8</v>
      </c>
      <c r="U550" t="inlineStr">
        <is>
          <t>314</t>
        </is>
      </c>
      <c r="V550" t="n">
        <v>43.7</v>
      </c>
      <c r="W550" t="inlineStr">
        <is>
          <t>701+</t>
        </is>
      </c>
      <c r="X550" t="n">
        <v>12.7</v>
      </c>
      <c r="Y550" t="inlineStr">
        <is>
          <t>601+</t>
        </is>
      </c>
      <c r="Z550" t="n">
        <v>4.9</v>
      </c>
      <c r="AA550" t="inlineStr">
        <is>
          <t>701+</t>
        </is>
      </c>
      <c r="AB550" t="n">
        <v>10.5</v>
      </c>
      <c r="AC550" t="inlineStr">
        <is>
          <t>701+</t>
        </is>
      </c>
      <c r="AD550" t="n">
        <v>9.199999999999999</v>
      </c>
      <c r="AE550" t="inlineStr">
        <is>
          <t>304</t>
        </is>
      </c>
      <c r="AF550" t="n">
        <v>81.2</v>
      </c>
      <c r="AG550" t="inlineStr">
        <is>
          <t>701+</t>
        </is>
      </c>
      <c r="AH550" t="n">
        <v>5.4</v>
      </c>
      <c r="AI550">
        <f>371</f>
        <v/>
      </c>
      <c r="AJ550" t="n">
        <v>39.5</v>
      </c>
      <c r="AK550" t="inlineStr"/>
      <c r="AL550" t="inlineStr"/>
      <c r="AM550" t="inlineStr"/>
      <c r="AN550" t="inlineStr"/>
      <c r="AO550" t="inlineStr"/>
      <c r="AP550" t="inlineStr">
        <is>
          <t>{"Research &amp; Discovery": [{"indicator_id": "76", "indicator_name": "Academic Reputation", "rank": "479", "score": "18.8"}, {"indicator_id": "73", "indicator_name": "Citations per Faculty", "rank": "314", "score": "43.7"}], "Learning Experience": [{"indicator_id": "36", "indicator_name": "Faculty Student Ratio", "rank": "701+", "score": "12.7"}], "Employability": [{"indicator_id": "77", "indicator_name": "Employer Reputation", "rank": "601+", "score": "4.9"}, {"indicator_id": "3819456", "indicator_name": "Employment Outcomes", "rank": "701+", "score": "10.5"}], "Global Engagement": [{"indicator_id": "14", "indicator_name": "International Student Ratio", "rank": "701+", "score": "9.2"}, {"indicator_id": "15", "indicator_name": "International Research Network", "rank": "304", "score": "81.2"}, {"indicator_id": "18", "indicator_name": "International Faculty Ratio", "rank": "701+", "score": "5.4"}], "Sustainability": [{"indicator_id": "3897497", "indicator_name": "Sustainability Score", "rank": "=371", "score": "39.5"}]}</t>
        </is>
      </c>
      <c r="AQ5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51">
      <c r="A551" t="n">
        <v>550</v>
      </c>
      <c r="B551" t="n">
        <v>22.6</v>
      </c>
      <c r="C551" t="inlineStr">
        <is>
          <t>University of Iceland</t>
        </is>
      </c>
      <c r="D551" t="inlineStr">
        <is>
          <t>Reykjavík, Iceland</t>
        </is>
      </c>
      <c r="E551" t="inlineStr">
        <is>
          <t>Iceland</t>
        </is>
      </c>
      <c r="F551" t="inlineStr">
        <is>
          <t>Reykjavík</t>
        </is>
      </c>
      <c r="G551" t="inlineStr">
        <is>
          <t>Europe</t>
        </is>
      </c>
      <c r="H551" t="inlineStr">
        <is>
          <t>https://www.topuniversities.com/sites/default/files/220317031202pm503917iceland-90x90.jpg</t>
        </is>
      </c>
      <c r="I551" t="inlineStr">
        <is>
          <t>/universities/university-iceland</t>
        </is>
      </c>
      <c r="J551" t="inlineStr">
        <is>
          <t>3996956</t>
        </is>
      </c>
      <c r="K551" t="inlineStr">
        <is>
          <t>295217</t>
        </is>
      </c>
      <c r="L551" t="inlineStr">
        <is>
          <t>2256</t>
        </is>
      </c>
      <c r="M551" t="n">
        <v>0</v>
      </c>
      <c r="N551">
        <f>547</f>
        <v/>
      </c>
      <c r="O551" t="inlineStr"/>
      <c r="P551" t="b">
        <v>0</v>
      </c>
      <c r="Q551" t="b">
        <v>0</v>
      </c>
      <c r="R551" t="n">
        <v>0</v>
      </c>
      <c r="S551" t="inlineStr">
        <is>
          <t>601+</t>
        </is>
      </c>
      <c r="T551" t="n">
        <v>6.8</v>
      </c>
      <c r="U551" t="inlineStr">
        <is>
          <t>701+</t>
        </is>
      </c>
      <c r="V551" t="n">
        <v>6.7</v>
      </c>
      <c r="W551" t="inlineStr">
        <is>
          <t>21</t>
        </is>
      </c>
      <c r="X551" t="n">
        <v>99.90000000000001</v>
      </c>
      <c r="Y551" t="inlineStr">
        <is>
          <t>601+</t>
        </is>
      </c>
      <c r="Z551" t="n">
        <v>2.5</v>
      </c>
      <c r="AA551" t="inlineStr">
        <is>
          <t>108</t>
        </is>
      </c>
      <c r="AB551" t="n">
        <v>83.2</v>
      </c>
      <c r="AC551" t="inlineStr">
        <is>
          <t>701+</t>
        </is>
      </c>
      <c r="AD551" t="n">
        <v>10.3</v>
      </c>
      <c r="AE551" t="inlineStr">
        <is>
          <t>427</t>
        </is>
      </c>
      <c r="AF551" t="n">
        <v>73.5</v>
      </c>
      <c r="AG551" t="inlineStr">
        <is>
          <t>525</t>
        </is>
      </c>
      <c r="AH551" t="n">
        <v>25.7</v>
      </c>
      <c r="AI551" t="inlineStr">
        <is>
          <t>701+</t>
        </is>
      </c>
      <c r="AJ551" t="n">
        <v>5.9</v>
      </c>
      <c r="AK551" t="inlineStr"/>
      <c r="AL551" t="inlineStr"/>
      <c r="AM551" t="inlineStr"/>
      <c r="AN551" t="inlineStr"/>
      <c r="AO551" t="inlineStr"/>
      <c r="AP551" t="inlineStr">
        <is>
          <t>{"Research &amp; Discovery": [{"indicator_id": "76", "indicator_name": "Academic Reputation", "rank": "601+", "score": "6.8"}, {"indicator_id": "73", "indicator_name": "Citations per Faculty", "rank": "701+", "score": "6.7"}], "Learning Experience": [{"indicator_id": "36", "indicator_name": "Faculty Student Ratio", "rank": "21", "score": "99.9"}], "Employability": [{"indicator_id": "77", "indicator_name": "Employer Reputation", "rank": "601+", "score": "2.5"}, {"indicator_id": "3819456", "indicator_name": "Employment Outcomes", "rank": "108", "score": "83.2"}], "Global Engagement": [{"indicator_id": "14", "indicator_name": "International Student Ratio", "rank": "701+", "score": "10.3"}, {"indicator_id": "15", "indicator_name": "International Research Network", "rank": "427", "score": "73.5"}, {"indicator_id": "18", "indicator_name": "International Faculty Ratio", "rank": "525", "score": "25.7"}], "Sustainability": [{"indicator_id": "3897497", "indicator_name": "Sustainability Score", "rank": "701+", "score": "5.9"}]}</t>
        </is>
      </c>
      <c r="AQ5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52">
      <c r="A552" t="n">
        <v>551</v>
      </c>
      <c r="B552" t="n">
        <v>22.6</v>
      </c>
      <c r="C552" t="inlineStr">
        <is>
          <t>University of Windsor</t>
        </is>
      </c>
      <c r="D552" t="inlineStr">
        <is>
          <t>Windsor, Canada</t>
        </is>
      </c>
      <c r="E552" t="inlineStr">
        <is>
          <t>Canada</t>
        </is>
      </c>
      <c r="F552" t="inlineStr">
        <is>
          <t>Windsor</t>
        </is>
      </c>
      <c r="G552" t="inlineStr">
        <is>
          <t>North America</t>
        </is>
      </c>
      <c r="H552" t="inlineStr">
        <is>
          <t>https://www.topuniversities.com/sites/default/files/university-of-windsor_592560cf2aeae70239af5162_medium.jpg</t>
        </is>
      </c>
      <c r="I552" t="inlineStr">
        <is>
          <t>/universities/university-windsor</t>
        </is>
      </c>
      <c r="J552" t="inlineStr">
        <is>
          <t>3997062</t>
        </is>
      </c>
      <c r="K552" t="inlineStr">
        <is>
          <t>296897</t>
        </is>
      </c>
      <c r="L552" t="inlineStr">
        <is>
          <t>1759</t>
        </is>
      </c>
      <c r="M552" t="n">
        <v>0</v>
      </c>
      <c r="N552">
        <f>547</f>
        <v/>
      </c>
      <c r="O552" t="inlineStr"/>
      <c r="P552" t="b">
        <v>0</v>
      </c>
      <c r="Q552" t="b">
        <v>0</v>
      </c>
      <c r="R552" t="n">
        <v>0</v>
      </c>
      <c r="S552" t="inlineStr">
        <is>
          <t>601+</t>
        </is>
      </c>
      <c r="T552" t="n">
        <v>3.9</v>
      </c>
      <c r="U552" t="inlineStr">
        <is>
          <t>378</t>
        </is>
      </c>
      <c r="V552" t="n">
        <v>36.2</v>
      </c>
      <c r="W552" t="inlineStr">
        <is>
          <t>701+</t>
        </is>
      </c>
      <c r="X552" t="n">
        <v>2.2</v>
      </c>
      <c r="Y552" t="inlineStr">
        <is>
          <t>601+</t>
        </is>
      </c>
      <c r="Z552" t="n">
        <v>3.9</v>
      </c>
      <c r="AA552" t="inlineStr">
        <is>
          <t>458</t>
        </is>
      </c>
      <c r="AB552" t="n">
        <v>25.8</v>
      </c>
      <c r="AC552" t="inlineStr">
        <is>
          <t>159</t>
        </is>
      </c>
      <c r="AD552" t="n">
        <v>83.8</v>
      </c>
      <c r="AE552" t="inlineStr">
        <is>
          <t>701+</t>
        </is>
      </c>
      <c r="AF552" t="n">
        <v>51.1</v>
      </c>
      <c r="AG552" t="inlineStr">
        <is>
          <t>199</t>
        </is>
      </c>
      <c r="AH552" t="n">
        <v>88.7</v>
      </c>
      <c r="AI552">
        <f>381</f>
        <v/>
      </c>
      <c r="AJ552" t="n">
        <v>38.5</v>
      </c>
      <c r="AK552" t="inlineStr"/>
      <c r="AL552" t="inlineStr"/>
      <c r="AM552" t="inlineStr"/>
      <c r="AN552" t="inlineStr"/>
      <c r="AO552" t="inlineStr"/>
      <c r="AP552" t="inlineStr">
        <is>
          <t>{"Research &amp; Discovery": [{"indicator_id": "76", "indicator_name": "Academic Reputation", "rank": "601+", "score": "3.9"}, {"indicator_id": "73", "indicator_name": "Citations per Faculty", "rank": "378", "score": "36.2"}], "Learning Experience": [{"indicator_id": "36", "indicator_name": "Faculty Student Ratio", "rank": "701+", "score": "2.2"}], "Employability": [{"indicator_id": "77", "indicator_name": "Employer Reputation", "rank": "601+", "score": "3.9"}, {"indicator_id": "3819456", "indicator_name": "Employment Outcomes", "rank": "458", "score": "25.8"}], "Global Engagement": [{"indicator_id": "14", "indicator_name": "International Student Ratio", "rank": "159", "score": "83.8"}, {"indicator_id": "15", "indicator_name": "International Research Network", "rank": "701+", "score": "51.1"}, {"indicator_id": "18", "indicator_name": "International Faculty Ratio", "rank": "199", "score": "88.7"}], "Sustainability": [{"indicator_id": "3897497", "indicator_name": "Sustainability Score", "rank": "=381", "score": "38.5"}]}</t>
        </is>
      </c>
      <c r="AQ5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53">
      <c r="A553" t="n">
        <v>552</v>
      </c>
      <c r="B553" t="n">
        <v>22.5</v>
      </c>
      <c r="C553" t="inlineStr">
        <is>
          <t>Al Ain University</t>
        </is>
      </c>
      <c r="D553" t="inlineStr">
        <is>
          <t>Al Ain,, United Arab Emirates</t>
        </is>
      </c>
      <c r="E553" t="inlineStr">
        <is>
          <t>United Arab Emirates</t>
        </is>
      </c>
      <c r="F553" t="inlineStr">
        <is>
          <t>Al Ain,</t>
        </is>
      </c>
      <c r="G553" t="inlineStr">
        <is>
          <t>Asia</t>
        </is>
      </c>
      <c r="H553" t="inlineStr">
        <is>
          <t>https://www.topuniversities.com/sites/default/files/al-ain-university_592560e39988f300e2321680_medium.jpg</t>
        </is>
      </c>
      <c r="I553" t="inlineStr">
        <is>
          <t>/universities/al-ain-university</t>
        </is>
      </c>
      <c r="J553" t="inlineStr">
        <is>
          <t>3996030</t>
        </is>
      </c>
      <c r="K553" t="inlineStr">
        <is>
          <t>295319</t>
        </is>
      </c>
      <c r="L553" t="inlineStr">
        <is>
          <t>24365</t>
        </is>
      </c>
      <c r="M553" t="n">
        <v>0</v>
      </c>
      <c r="N553">
        <f>552</f>
        <v/>
      </c>
      <c r="O553" t="inlineStr">
        <is>
          <t>5</t>
        </is>
      </c>
      <c r="P553" t="b">
        <v>0</v>
      </c>
      <c r="Q553" t="b">
        <v>0</v>
      </c>
      <c r="R553" t="n">
        <v>0</v>
      </c>
      <c r="S553" t="inlineStr">
        <is>
          <t>397</t>
        </is>
      </c>
      <c r="T553" t="n">
        <v>22.6</v>
      </c>
      <c r="U553" t="inlineStr">
        <is>
          <t>701+</t>
        </is>
      </c>
      <c r="V553" t="n">
        <v>5.9</v>
      </c>
      <c r="W553" t="inlineStr">
        <is>
          <t>701+</t>
        </is>
      </c>
      <c r="X553" t="n">
        <v>13.4</v>
      </c>
      <c r="Y553" t="inlineStr">
        <is>
          <t>543</t>
        </is>
      </c>
      <c r="Z553" t="n">
        <v>15.7</v>
      </c>
      <c r="AA553" t="inlineStr">
        <is>
          <t>701+</t>
        </is>
      </c>
      <c r="AB553" t="n">
        <v>5.9</v>
      </c>
      <c r="AC553" t="inlineStr">
        <is>
          <t>18</t>
        </is>
      </c>
      <c r="AD553" t="n">
        <v>100</v>
      </c>
      <c r="AE553" t="inlineStr">
        <is>
          <t>701+</t>
        </is>
      </c>
      <c r="AF553" t="n">
        <v>27.5</v>
      </c>
      <c r="AG553">
        <f>1</f>
        <v/>
      </c>
      <c r="AH553" t="n">
        <v>100</v>
      </c>
      <c r="AI553" t="inlineStr">
        <is>
          <t>701+</t>
        </is>
      </c>
      <c r="AJ553" t="n">
        <v>5.2</v>
      </c>
      <c r="AK553" t="inlineStr"/>
      <c r="AL553" t="inlineStr"/>
      <c r="AM553" t="inlineStr"/>
      <c r="AN553" t="inlineStr"/>
      <c r="AO553" t="inlineStr"/>
      <c r="AP553" t="inlineStr">
        <is>
          <t>{"Research &amp; Discovery": [{"indicator_id": "76", "indicator_name": "Academic Reputation", "rank": "397", "score": "22.6"}, {"indicator_id": "73", "indicator_name": "Citations per Faculty", "rank": "701+", "score": "5.9"}], "Learning Experience": [{"indicator_id": "36", "indicator_name": "Faculty Student Ratio", "rank": "701+", "score": "13.4"}], "Employability": [{"indicator_id": "77", "indicator_name": "Employer Reputation", "rank": "543", "score": "15.7"}, {"indicator_id": "3819456", "indicator_name": "Employment Outcomes", "rank": "701+", "score": "5.9"}], "Global Engagement": [{"indicator_id": "14", "indicator_name": "International Student Ratio", "rank": "18", "score": "100"}, {"indicator_id": "15", "indicator_name": "International Research Network", "rank": "701+", "score": "27.5"}, {"indicator_id": "18", "indicator_name": "International Faculty Ratio", "rank": "=1", "score": "100"}], "Sustainability": [{"indicator_id": "3897497", "indicator_name": "Sustainability Score", "rank": "701+", "score": "5.2"}]}</t>
        </is>
      </c>
      <c r="AQ5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54">
      <c r="A554" t="n">
        <v>553</v>
      </c>
      <c r="B554" t="n">
        <v>22.5</v>
      </c>
      <c r="C554" t="inlineStr">
        <is>
          <t>University of Tabriz</t>
        </is>
      </c>
      <c r="D554" t="inlineStr">
        <is>
          <t>Tabriz, Iran</t>
        </is>
      </c>
      <c r="E554" t="inlineStr">
        <is>
          <t>Iran</t>
        </is>
      </c>
      <c r="F554" t="inlineStr">
        <is>
          <t>Tabriz</t>
        </is>
      </c>
      <c r="G554" t="inlineStr">
        <is>
          <t>Asia</t>
        </is>
      </c>
      <c r="H554" t="inlineStr">
        <is>
          <t>https://www.topuniversities.com/sites/default/files/university-of-tabriz_592560cf2aeae70239af4e62_medium.jpg</t>
        </is>
      </c>
      <c r="I554" t="inlineStr">
        <is>
          <t>/universities/university-tabriz</t>
        </is>
      </c>
      <c r="J554" t="inlineStr">
        <is>
          <t>3997047</t>
        </is>
      </c>
      <c r="K554" t="inlineStr">
        <is>
          <t>296790</t>
        </is>
      </c>
      <c r="L554" t="inlineStr">
        <is>
          <t>991</t>
        </is>
      </c>
      <c r="M554" t="n">
        <v>0</v>
      </c>
      <c r="N554">
        <f>552</f>
        <v/>
      </c>
      <c r="O554" t="inlineStr"/>
      <c r="P554" t="b">
        <v>0</v>
      </c>
      <c r="Q554" t="b">
        <v>0</v>
      </c>
      <c r="R554" t="n">
        <v>0</v>
      </c>
      <c r="S554" t="inlineStr">
        <is>
          <t>601+</t>
        </is>
      </c>
      <c r="T554" t="n">
        <v>5.9</v>
      </c>
      <c r="U554" t="inlineStr">
        <is>
          <t>104</t>
        </is>
      </c>
      <c r="V554" t="n">
        <v>81.7</v>
      </c>
      <c r="W554" t="inlineStr">
        <is>
          <t>701+</t>
        </is>
      </c>
      <c r="X554" t="n">
        <v>3.4</v>
      </c>
      <c r="Y554" t="inlineStr">
        <is>
          <t>601+</t>
        </is>
      </c>
      <c r="Z554" t="n">
        <v>5</v>
      </c>
      <c r="AA554" t="inlineStr">
        <is>
          <t>701+</t>
        </is>
      </c>
      <c r="AB554" t="n">
        <v>5.3</v>
      </c>
      <c r="AC554" t="inlineStr">
        <is>
          <t>701+</t>
        </is>
      </c>
      <c r="AD554" t="n">
        <v>6.8</v>
      </c>
      <c r="AE554" t="inlineStr">
        <is>
          <t>453</t>
        </is>
      </c>
      <c r="AF554" t="n">
        <v>71.8</v>
      </c>
      <c r="AG554" t="inlineStr">
        <is>
          <t>701+</t>
        </is>
      </c>
      <c r="AH554" t="n">
        <v>1.5</v>
      </c>
      <c r="AI554" t="inlineStr">
        <is>
          <t>701+</t>
        </is>
      </c>
      <c r="AJ554" t="n">
        <v>1.2</v>
      </c>
      <c r="AK554" t="inlineStr"/>
      <c r="AL554" t="inlineStr"/>
      <c r="AM554" t="inlineStr"/>
      <c r="AN554" t="inlineStr"/>
      <c r="AO554" t="inlineStr"/>
      <c r="AP554" t="inlineStr">
        <is>
          <t>{"Research &amp; Discovery": [{"indicator_id": "76", "indicator_name": "Academic Reputation", "rank": "601+", "score": "5.9"}, {"indicator_id": "73", "indicator_name": "Citations per Faculty", "rank": "104", "score": "81.7"}], "Learning Experience": [{"indicator_id": "36", "indicator_name": "Faculty Student Ratio", "rank": "701+", "score": "3.4"}], "Employability": [{"indicator_id": "77", "indicator_name": "Employer Reputation", "rank": "601+", "score": "5"}, {"indicator_id": "3819456", "indicator_name": "Employment Outcomes", "rank": "701+", "score": "5.3"}], "Global Engagement": [{"indicator_id": "14", "indicator_name": "International Student Ratio", "rank": "701+", "score": "6.8"}, {"indicator_id": "15", "indicator_name": "International Research Network", "rank": "453", "score": "71.8"}, {"indicator_id": "18", "indicator_name": "International Faculty Ratio", "rank": "701+", "score": "1.5"}], "Sustainability": [{"indicator_id": "3897497", "indicator_name": "Sustainability Score", "rank": "701+", "score": "1.2"}]}</t>
        </is>
      </c>
      <c r="AQ5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55">
      <c r="A555" t="n">
        <v>554</v>
      </c>
      <c r="B555" t="n">
        <v>22.4</v>
      </c>
      <c r="C555" t="inlineStr">
        <is>
          <t xml:space="preserve">Hasselt University </t>
        </is>
      </c>
      <c r="D555" t="inlineStr">
        <is>
          <t>Diepenbeek, Belgium</t>
        </is>
      </c>
      <c r="E555" t="inlineStr">
        <is>
          <t>Belgium</t>
        </is>
      </c>
      <c r="F555" t="inlineStr">
        <is>
          <t>Diepenbeek</t>
        </is>
      </c>
      <c r="G555" t="inlineStr">
        <is>
          <t>Europe</t>
        </is>
      </c>
      <c r="H555" t="inlineStr">
        <is>
          <t>https://www.topuniversities.com/sites/default/files/hasselt-university_1255_medium.jpg</t>
        </is>
      </c>
      <c r="I555" t="inlineStr">
        <is>
          <t>/universities/hasselt-university</t>
        </is>
      </c>
      <c r="J555" t="inlineStr">
        <is>
          <t>3996402</t>
        </is>
      </c>
      <c r="K555" t="inlineStr">
        <is>
          <t>296664</t>
        </is>
      </c>
      <c r="L555" t="inlineStr">
        <is>
          <t>1255</t>
        </is>
      </c>
      <c r="M555" t="n">
        <v>0</v>
      </c>
      <c r="N555">
        <f>554</f>
        <v/>
      </c>
      <c r="O555" t="inlineStr"/>
      <c r="P555" t="b">
        <v>0</v>
      </c>
      <c r="Q555" t="b">
        <v>0</v>
      </c>
      <c r="R555" t="n">
        <v>0</v>
      </c>
      <c r="S555" t="inlineStr">
        <is>
          <t>601+</t>
        </is>
      </c>
      <c r="T555" t="n">
        <v>5.8</v>
      </c>
      <c r="U555" t="inlineStr">
        <is>
          <t>630</t>
        </is>
      </c>
      <c r="V555" t="n">
        <v>15.4</v>
      </c>
      <c r="W555" t="inlineStr">
        <is>
          <t>120</t>
        </is>
      </c>
      <c r="X555" t="n">
        <v>82.09999999999999</v>
      </c>
      <c r="Y555" t="inlineStr">
        <is>
          <t>601+</t>
        </is>
      </c>
      <c r="Z555" t="n">
        <v>3.3</v>
      </c>
      <c r="AA555" t="inlineStr">
        <is>
          <t>701+</t>
        </is>
      </c>
      <c r="AB555" t="n">
        <v>2.4</v>
      </c>
      <c r="AC555" t="inlineStr">
        <is>
          <t>476</t>
        </is>
      </c>
      <c r="AD555" t="n">
        <v>25.3</v>
      </c>
      <c r="AE555" t="inlineStr">
        <is>
          <t>490</t>
        </is>
      </c>
      <c r="AF555" t="n">
        <v>69.59999999999999</v>
      </c>
      <c r="AG555" t="inlineStr">
        <is>
          <t>268</t>
        </is>
      </c>
      <c r="AH555" t="n">
        <v>74.2</v>
      </c>
      <c r="AI555">
        <f>473</f>
        <v/>
      </c>
      <c r="AJ555" t="n">
        <v>26.8</v>
      </c>
      <c r="AK555" t="inlineStr"/>
      <c r="AL555" t="inlineStr"/>
      <c r="AM555" t="inlineStr"/>
      <c r="AN555" t="inlineStr"/>
      <c r="AO555" t="inlineStr"/>
      <c r="AP555" t="inlineStr">
        <is>
          <t>{"Research &amp; Discovery": [{"indicator_id": "76", "indicator_name": "Academic Reputation", "rank": "601+", "score": "5.8"}, {"indicator_id": "73", "indicator_name": "Citations per Faculty", "rank": "630", "score": "15.4"}], "Learning Experience": [{"indicator_id": "36", "indicator_name": "Faculty Student Ratio", "rank": "120", "score": "82.1"}], "Employability": [{"indicator_id": "77", "indicator_name": "Employer Reputation", "rank": "601+", "score": "3.3"}, {"indicator_id": "3819456", "indicator_name": "Employment Outcomes", "rank": "701+", "score": "2.4"}], "Global Engagement": [{"indicator_id": "14", "indicator_name": "International Student Ratio", "rank": "476", "score": "25.3"}, {"indicator_id": "15", "indicator_name": "International Research Network", "rank": "490", "score": "69.6"}, {"indicator_id": "18", "indicator_name": "International Faculty Ratio", "rank": "268", "score": "74.2"}], "Sustainability": [{"indicator_id": "3897497", "indicator_name": "Sustainability Score", "rank": "=473", "score": "26.8"}]}</t>
        </is>
      </c>
      <c r="AQ5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56">
      <c r="A556" t="n">
        <v>555</v>
      </c>
      <c r="B556" t="n">
        <v>22.4</v>
      </c>
      <c r="C556" t="inlineStr">
        <is>
          <t>Jordan University of Science &amp; Technology</t>
        </is>
      </c>
      <c r="D556" t="inlineStr">
        <is>
          <t>Irbid, Jordan</t>
        </is>
      </c>
      <c r="E556" t="inlineStr">
        <is>
          <t>Jordan</t>
        </is>
      </c>
      <c r="F556" t="inlineStr">
        <is>
          <t>Irbid</t>
        </is>
      </c>
      <c r="G556" t="inlineStr">
        <is>
          <t>Asia</t>
        </is>
      </c>
      <c r="H556" t="inlineStr">
        <is>
          <t>https://www.topuniversities.com/sites/default/files/241024094456am374600Colored-logo-JPEG-90x90.jpg</t>
        </is>
      </c>
      <c r="I556" t="inlineStr">
        <is>
          <t>/universities/jordan-university-science-technology</t>
        </is>
      </c>
      <c r="J556" t="inlineStr">
        <is>
          <t>3996052</t>
        </is>
      </c>
      <c r="K556" t="inlineStr">
        <is>
          <t>293330</t>
        </is>
      </c>
      <c r="L556" t="inlineStr">
        <is>
          <t>2518</t>
        </is>
      </c>
      <c r="M556" t="n">
        <v>1</v>
      </c>
      <c r="N556">
        <f>554</f>
        <v/>
      </c>
      <c r="O556" t="inlineStr">
        <is>
          <t>6</t>
        </is>
      </c>
      <c r="P556" t="b">
        <v>0</v>
      </c>
      <c r="Q556" t="b">
        <v>0</v>
      </c>
      <c r="R556" t="n">
        <v>0</v>
      </c>
      <c r="S556" t="inlineStr">
        <is>
          <t>419</t>
        </is>
      </c>
      <c r="T556" t="n">
        <v>21</v>
      </c>
      <c r="U556" t="inlineStr">
        <is>
          <t>701+</t>
        </is>
      </c>
      <c r="V556" t="n">
        <v>5.6</v>
      </c>
      <c r="W556" t="inlineStr">
        <is>
          <t>701+</t>
        </is>
      </c>
      <c r="X556" t="n">
        <v>18.8</v>
      </c>
      <c r="Y556" t="inlineStr">
        <is>
          <t>306</t>
        </is>
      </c>
      <c r="Z556" t="n">
        <v>30.7</v>
      </c>
      <c r="AA556" t="inlineStr">
        <is>
          <t>701+</t>
        </is>
      </c>
      <c r="AB556" t="n">
        <v>4.3</v>
      </c>
      <c r="AC556" t="inlineStr">
        <is>
          <t>218</t>
        </is>
      </c>
      <c r="AD556" t="n">
        <v>67.7</v>
      </c>
      <c r="AE556" t="inlineStr">
        <is>
          <t>685</t>
        </is>
      </c>
      <c r="AF556" t="n">
        <v>55.5</v>
      </c>
      <c r="AG556" t="inlineStr">
        <is>
          <t>425</t>
        </is>
      </c>
      <c r="AH556" t="n">
        <v>38.2</v>
      </c>
      <c r="AI556">
        <f>492</f>
        <v/>
      </c>
      <c r="AJ556" t="n">
        <v>24.5</v>
      </c>
      <c r="AK556" t="inlineStr"/>
      <c r="AL556" t="inlineStr"/>
      <c r="AM556" t="inlineStr"/>
      <c r="AN556" t="inlineStr"/>
      <c r="AO556" t="inlineStr"/>
      <c r="AP556" t="inlineStr">
        <is>
          <t>{"Research &amp; Discovery": [{"indicator_id": "76", "indicator_name": "Academic Reputation", "rank": "419", "score": "21"}, {"indicator_id": "73", "indicator_name": "Citations per Faculty", "rank": "701+", "score": "5.6"}], "Learning Experience": [{"indicator_id": "36", "indicator_name": "Faculty Student Ratio", "rank": "701+", "score": "18.8"}], "Employability": [{"indicator_id": "77", "indicator_name": "Employer Reputation", "rank": "306", "score": "30.7"}, {"indicator_id": "3819456", "indicator_name": "Employment Outcomes", "rank": "701+", "score": "4.3"}], "Global Engagement": [{"indicator_id": "14", "indicator_name": "International Student Ratio", "rank": "218", "score": "67.7"}, {"indicator_id": "15", "indicator_name": "International Research Network", "rank": "685", "score": "55.5"}, {"indicator_id": "18", "indicator_name": "International Faculty Ratio", "rank": "425", "score": "38.2"}], "Sustainability": [{"indicator_id": "3897497", "indicator_name": "Sustainability Score", "rank": "=492", "score": "24.5"}]}</t>
        </is>
      </c>
      <c r="AQ5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57">
      <c r="A557" t="n">
        <v>556</v>
      </c>
      <c r="B557" t="n">
        <v>22.4</v>
      </c>
      <c r="C557" t="inlineStr">
        <is>
          <t>Universiti Utara Malaysia (UUM)</t>
        </is>
      </c>
      <c r="D557" t="inlineStr">
        <is>
          <t>Sintok, Malaysia</t>
        </is>
      </c>
      <c r="E557" t="inlineStr">
        <is>
          <t>Malaysia</t>
        </is>
      </c>
      <c r="F557" t="inlineStr">
        <is>
          <t>Sintok</t>
        </is>
      </c>
      <c r="G557" t="inlineStr">
        <is>
          <t>Asia</t>
        </is>
      </c>
      <c r="H557" t="inlineStr">
        <is>
          <t>https://www.topuniversities.com/sites/default/files/universiti-utara-malaysia-uum_388_medium.jpg</t>
        </is>
      </c>
      <c r="I557" t="inlineStr">
        <is>
          <t>/universities/universiti-utara-malaysia-uum</t>
        </is>
      </c>
      <c r="J557" t="inlineStr">
        <is>
          <t>3996035</t>
        </is>
      </c>
      <c r="K557" t="inlineStr">
        <is>
          <t>294872</t>
        </is>
      </c>
      <c r="L557" t="inlineStr">
        <is>
          <t>388</t>
        </is>
      </c>
      <c r="M557" t="n">
        <v>0</v>
      </c>
      <c r="N557">
        <f>554</f>
        <v/>
      </c>
      <c r="O557" t="inlineStr"/>
      <c r="P557" t="b">
        <v>0</v>
      </c>
      <c r="Q557" t="b">
        <v>0</v>
      </c>
      <c r="R557" t="n">
        <v>0</v>
      </c>
      <c r="S557" t="inlineStr">
        <is>
          <t>402</t>
        </is>
      </c>
      <c r="T557" t="n">
        <v>22</v>
      </c>
      <c r="U557" t="inlineStr">
        <is>
          <t>701+</t>
        </is>
      </c>
      <c r="V557" t="n">
        <v>8.199999999999999</v>
      </c>
      <c r="W557" t="inlineStr">
        <is>
          <t>406</t>
        </is>
      </c>
      <c r="X557" t="n">
        <v>38.8</v>
      </c>
      <c r="Y557" t="inlineStr">
        <is>
          <t>373</t>
        </is>
      </c>
      <c r="Z557" t="n">
        <v>25.4</v>
      </c>
      <c r="AA557" t="inlineStr">
        <is>
          <t>701+</t>
        </is>
      </c>
      <c r="AB557" t="n">
        <v>12.3</v>
      </c>
      <c r="AC557" t="inlineStr">
        <is>
          <t>173</t>
        </is>
      </c>
      <c r="AD557" t="n">
        <v>79.3</v>
      </c>
      <c r="AE557" t="inlineStr">
        <is>
          <t>701+</t>
        </is>
      </c>
      <c r="AF557" t="n">
        <v>34.1</v>
      </c>
      <c r="AG557" t="inlineStr">
        <is>
          <t>609</t>
        </is>
      </c>
      <c r="AH557" t="n">
        <v>19.4</v>
      </c>
      <c r="AI557" t="inlineStr">
        <is>
          <t>701+</t>
        </is>
      </c>
      <c r="AJ557" t="n">
        <v>5.3</v>
      </c>
      <c r="AK557" t="inlineStr"/>
      <c r="AL557" t="inlineStr"/>
      <c r="AM557" t="inlineStr"/>
      <c r="AN557" t="inlineStr"/>
      <c r="AO557" t="inlineStr"/>
      <c r="AP557" t="inlineStr">
        <is>
          <t>{"Research &amp; Discovery": [{"indicator_id": "76", "indicator_name": "Academic Reputation", "rank": "402", "score": "22"}, {"indicator_id": "73", "indicator_name": "Citations per Faculty", "rank": "701+", "score": "8.2"}], "Learning Experience": [{"indicator_id": "36", "indicator_name": "Faculty Student Ratio", "rank": "406", "score": "38.8"}], "Employability": [{"indicator_id": "77", "indicator_name": "Employer Reputation", "rank": "373", "score": "25.4"}, {"indicator_id": "3819456", "indicator_name": "Employment Outcomes", "rank": "701+", "score": "12.3"}], "Global Engagement": [{"indicator_id": "14", "indicator_name": "International Student Ratio", "rank": "173", "score": "79.3"}, {"indicator_id": "15", "indicator_name": "International Research Network", "rank": "701+", "score": "34.1"}, {"indicator_id": "18", "indicator_name": "International Faculty Ratio", "rank": "609", "score": "19.4"}], "Sustainability": [{"indicator_id": "3897497", "indicator_name": "Sustainability Score", "rank": "701+", "score": "5.3"}]}</t>
        </is>
      </c>
      <c r="AQ5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58">
      <c r="A558" t="n">
        <v>557</v>
      </c>
      <c r="B558" t="n">
        <v>22.4</v>
      </c>
      <c r="C558" t="inlineStr">
        <is>
          <t>Ulm University</t>
        </is>
      </c>
      <c r="D558" t="inlineStr">
        <is>
          <t>Ulm, Germany</t>
        </is>
      </c>
      <c r="E558" t="inlineStr">
        <is>
          <t>Germany</t>
        </is>
      </c>
      <c r="F558" t="inlineStr">
        <is>
          <t>Ulm</t>
        </is>
      </c>
      <c r="G558" t="inlineStr">
        <is>
          <t>Europe</t>
        </is>
      </c>
      <c r="H558" t="inlineStr">
        <is>
          <t>https://www.topuniversities.com/sites/default/files/university-ulm_638_medium.jpg</t>
        </is>
      </c>
      <c r="I558" t="inlineStr">
        <is>
          <t>/universities/ulm-university</t>
        </is>
      </c>
      <c r="J558" t="inlineStr">
        <is>
          <t>3996904</t>
        </is>
      </c>
      <c r="K558" t="inlineStr">
        <is>
          <t>297223</t>
        </is>
      </c>
      <c r="L558" t="inlineStr">
        <is>
          <t>638</t>
        </is>
      </c>
      <c r="M558" t="n">
        <v>0</v>
      </c>
      <c r="N558">
        <f>554</f>
        <v/>
      </c>
      <c r="O558" t="inlineStr"/>
      <c r="P558" t="b">
        <v>0</v>
      </c>
      <c r="Q558" t="b">
        <v>0</v>
      </c>
      <c r="R558" t="n">
        <v>0</v>
      </c>
      <c r="S558" t="inlineStr">
        <is>
          <t>601+</t>
        </is>
      </c>
      <c r="T558" t="n">
        <v>7.4</v>
      </c>
      <c r="U558" t="inlineStr">
        <is>
          <t>422</t>
        </is>
      </c>
      <c r="V558" t="n">
        <v>31.2</v>
      </c>
      <c r="W558" t="inlineStr">
        <is>
          <t>147</t>
        </is>
      </c>
      <c r="X558" t="n">
        <v>78.5</v>
      </c>
      <c r="Y558" t="inlineStr">
        <is>
          <t>601+</t>
        </is>
      </c>
      <c r="Z558" t="n">
        <v>5.5</v>
      </c>
      <c r="AA558" t="inlineStr">
        <is>
          <t>701+</t>
        </is>
      </c>
      <c r="AB558" t="n">
        <v>2.9</v>
      </c>
      <c r="AC558" t="inlineStr">
        <is>
          <t>528</t>
        </is>
      </c>
      <c r="AD558" t="n">
        <v>21</v>
      </c>
      <c r="AE558" t="inlineStr">
        <is>
          <t>615</t>
        </is>
      </c>
      <c r="AF558" t="n">
        <v>61.1</v>
      </c>
      <c r="AG558" t="inlineStr">
        <is>
          <t>420</t>
        </is>
      </c>
      <c r="AH558" t="n">
        <v>39.6</v>
      </c>
      <c r="AI558" t="inlineStr">
        <is>
          <t>701+</t>
        </is>
      </c>
      <c r="AJ558" t="n">
        <v>2.1</v>
      </c>
      <c r="AK558" t="inlineStr"/>
      <c r="AL558" t="inlineStr"/>
      <c r="AM558" t="inlineStr"/>
      <c r="AN558" t="inlineStr"/>
      <c r="AO558" t="inlineStr"/>
      <c r="AP558" t="inlineStr">
        <is>
          <t>{"Research &amp; Discovery": [{"indicator_id": "76", "indicator_name": "Academic Reputation", "rank": "601+", "score": "7.4"}, {"indicator_id": "73", "indicator_name": "Citations per Faculty", "rank": "422", "score": "31.2"}], "Learning Experience": [{"indicator_id": "36", "indicator_name": "Faculty Student Ratio", "rank": "147", "score": "78.5"}], "Employability": [{"indicator_id": "77", "indicator_name": "Employer Reputation", "rank": "601+", "score": "5.5"}, {"indicator_id": "3819456", "indicator_name": "Employment Outcomes", "rank": "701+", "score": "2.9"}], "Global Engagement": [{"indicator_id": "14", "indicator_name": "International Student Ratio", "rank": "528", "score": "21"}, {"indicator_id": "15", "indicator_name": "International Research Network", "rank": "615", "score": "61.1"}, {"indicator_id": "18", "indicator_name": "International Faculty Ratio", "rank": "420", "score": "39.6"}], "Sustainability": [{"indicator_id": "3897497", "indicator_name": "Sustainability Score", "rank": "701+", "score": "2.1"}]}</t>
        </is>
      </c>
      <c r="AQ5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59">
      <c r="A559" t="n">
        <v>558</v>
      </c>
      <c r="B559" t="n">
        <v>22.4</v>
      </c>
      <c r="C559" t="inlineStr">
        <is>
          <t>University of Dhaka</t>
        </is>
      </c>
      <c r="D559" t="inlineStr">
        <is>
          <t>Dhaka, Bangladesh</t>
        </is>
      </c>
      <c r="E559" t="inlineStr">
        <is>
          <t>Bangladesh</t>
        </is>
      </c>
      <c r="F559" t="inlineStr">
        <is>
          <t>Dhaka</t>
        </is>
      </c>
      <c r="G559" t="inlineStr">
        <is>
          <t>Asia</t>
        </is>
      </c>
      <c r="H559" t="inlineStr">
        <is>
          <t>https://www.topuniversities.com/sites/default/files/university-of-dhaka_158_medium.jpg</t>
        </is>
      </c>
      <c r="I559" t="inlineStr">
        <is>
          <t>/universities/university-dhaka</t>
        </is>
      </c>
      <c r="J559" t="inlineStr">
        <is>
          <t>3996023</t>
        </is>
      </c>
      <c r="K559" t="inlineStr">
        <is>
          <t>294499</t>
        </is>
      </c>
      <c r="L559" t="inlineStr">
        <is>
          <t>158</t>
        </is>
      </c>
      <c r="M559" t="n">
        <v>0</v>
      </c>
      <c r="N559">
        <f>554</f>
        <v/>
      </c>
      <c r="O559" t="inlineStr"/>
      <c r="P559" t="b">
        <v>0</v>
      </c>
      <c r="Q559" t="b">
        <v>0</v>
      </c>
      <c r="R559" t="n">
        <v>0</v>
      </c>
      <c r="S559" t="inlineStr">
        <is>
          <t>390</t>
        </is>
      </c>
      <c r="T559" t="n">
        <v>23</v>
      </c>
      <c r="U559" t="inlineStr">
        <is>
          <t>701+</t>
        </is>
      </c>
      <c r="V559" t="n">
        <v>2.9</v>
      </c>
      <c r="W559" t="inlineStr">
        <is>
          <t>701+</t>
        </is>
      </c>
      <c r="X559" t="n">
        <v>11.2</v>
      </c>
      <c r="Y559" t="inlineStr">
        <is>
          <t>201</t>
        </is>
      </c>
      <c r="Z559" t="n">
        <v>45.6</v>
      </c>
      <c r="AA559" t="inlineStr">
        <is>
          <t>59</t>
        </is>
      </c>
      <c r="AB559" t="n">
        <v>93.7</v>
      </c>
      <c r="AC559" t="inlineStr">
        <is>
          <t>701+</t>
        </is>
      </c>
      <c r="AD559" t="n">
        <v>1</v>
      </c>
      <c r="AE559" t="inlineStr">
        <is>
          <t>701+</t>
        </is>
      </c>
      <c r="AF559" t="n">
        <v>52</v>
      </c>
      <c r="AG559" t="inlineStr">
        <is>
          <t>701+</t>
        </is>
      </c>
      <c r="AH559" t="n">
        <v>1.6</v>
      </c>
      <c r="AI559">
        <f>623</f>
        <v/>
      </c>
      <c r="AJ559" t="n">
        <v>11.8</v>
      </c>
      <c r="AK559" t="inlineStr"/>
      <c r="AL559" t="inlineStr"/>
      <c r="AM559" t="inlineStr"/>
      <c r="AN559" t="inlineStr"/>
      <c r="AO559" t="inlineStr"/>
      <c r="AP559" t="inlineStr">
        <is>
          <t>{"Research &amp; Discovery": [{"indicator_id": "76", "indicator_name": "Academic Reputation", "rank": "390", "score": "23"}, {"indicator_id": "73", "indicator_name": "Citations per Faculty", "rank": "701+", "score": "2.9"}], "Learning Experience": [{"indicator_id": "36", "indicator_name": "Faculty Student Ratio", "rank": "701+", "score": "11.2"}], "Employability": [{"indicator_id": "77", "indicator_name": "Employer Reputation", "rank": "201", "score": "45.6"}, {"indicator_id": "3819456", "indicator_name": "Employment Outcomes", "rank": "59", "score": "93.7"}], "Global Engagement": [{"indicator_id": "14", "indicator_name": "International Student Ratio", "rank": "701+", "score": "1"}, {"indicator_id": "15", "indicator_name": "International Research Network", "rank": "701+", "score": "52"}, {"indicator_id": "18", "indicator_name": "International Faculty Ratio", "rank": "701+", "score": "1.6"}], "Sustainability": [{"indicator_id": "3897497", "indicator_name": "Sustainability Score", "rank": "=623", "score": "11.8"}]}</t>
        </is>
      </c>
      <c r="AQ5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60">
      <c r="A560" t="n">
        <v>559</v>
      </c>
      <c r="B560" t="n">
        <v>22.3</v>
      </c>
      <c r="C560" t="inlineStr">
        <is>
          <t>Peter the Great St. Petersburg Polytechnic University</t>
        </is>
      </c>
      <c r="D560" t="inlineStr">
        <is>
          <t>St. Petersburg, Russia</t>
        </is>
      </c>
      <c r="E560" t="inlineStr">
        <is>
          <t>Russia</t>
        </is>
      </c>
      <c r="F560" t="inlineStr">
        <is>
          <t>St. Petersburg</t>
        </is>
      </c>
      <c r="G560" t="inlineStr">
        <is>
          <t>Europe</t>
        </is>
      </c>
      <c r="H560" t="inlineStr">
        <is>
          <t>https://www.topuniversities.com/sites/default/files/peter-the-great-st.-petersburg-polytechnic-university_592560cf2aeae70239af52ed_medium.jpg</t>
        </is>
      </c>
      <c r="I560" t="inlineStr">
        <is>
          <t>/universities/peter-great-st-petersburg-polytechnic-university</t>
        </is>
      </c>
      <c r="J560" t="inlineStr">
        <is>
          <t>3996184</t>
        </is>
      </c>
      <c r="K560" t="inlineStr">
        <is>
          <t>295116</t>
        </is>
      </c>
      <c r="L560" t="inlineStr">
        <is>
          <t>2153</t>
        </is>
      </c>
      <c r="M560" t="n">
        <v>0</v>
      </c>
      <c r="N560">
        <f>559</f>
        <v/>
      </c>
      <c r="O560" t="inlineStr"/>
      <c r="P560" t="b">
        <v>0</v>
      </c>
      <c r="Q560" t="b">
        <v>1</v>
      </c>
      <c r="R560" t="n">
        <v>0</v>
      </c>
      <c r="S560" t="inlineStr">
        <is>
          <t>551</t>
        </is>
      </c>
      <c r="T560" t="n">
        <v>16</v>
      </c>
      <c r="U560" t="inlineStr">
        <is>
          <t>701+</t>
        </is>
      </c>
      <c r="V560" t="n">
        <v>2.9</v>
      </c>
      <c r="W560" t="inlineStr">
        <is>
          <t>171</t>
        </is>
      </c>
      <c r="X560" t="n">
        <v>74.3</v>
      </c>
      <c r="Y560" t="inlineStr">
        <is>
          <t>601+</t>
        </is>
      </c>
      <c r="Z560" t="n">
        <v>10.9</v>
      </c>
      <c r="AA560" t="inlineStr">
        <is>
          <t>701+</t>
        </is>
      </c>
      <c r="AB560" t="n">
        <v>4.9</v>
      </c>
      <c r="AC560" t="inlineStr">
        <is>
          <t>157</t>
        </is>
      </c>
      <c r="AD560" t="n">
        <v>84</v>
      </c>
      <c r="AE560" t="inlineStr">
        <is>
          <t>562</t>
        </is>
      </c>
      <c r="AF560" t="n">
        <v>64.7</v>
      </c>
      <c r="AG560" t="inlineStr">
        <is>
          <t>681</t>
        </is>
      </c>
      <c r="AH560" t="n">
        <v>14.1</v>
      </c>
      <c r="AI560">
        <f>642</f>
        <v/>
      </c>
      <c r="AJ560" t="n">
        <v>11.2</v>
      </c>
      <c r="AK560" t="inlineStr"/>
      <c r="AL560" t="inlineStr"/>
      <c r="AM560" t="inlineStr"/>
      <c r="AN560" t="inlineStr"/>
      <c r="AO560" t="inlineStr"/>
      <c r="AP560" t="inlineStr">
        <is>
          <t>{"Research &amp; Discovery": [{"indicator_id": "76", "indicator_name": "Academic Reputation", "rank": "551", "score": "16"}, {"indicator_id": "73", "indicator_name": "Citations per Faculty", "rank": "701+", "score": "2.9"}], "Learning Experience": [{"indicator_id": "36", "indicator_name": "Faculty Student Ratio", "rank": "171", "score": "74.3"}], "Employability": [{"indicator_id": "77", "indicator_name": "Employer Reputation", "rank": "601+", "score": "10.9"}, {"indicator_id": "3819456", "indicator_name": "Employment Outcomes", "rank": "701+", "score": "4.9"}], "Global Engagement": [{"indicator_id": "14", "indicator_name": "International Student Ratio", "rank": "157", "score": "84"}, {"indicator_id": "15", "indicator_name": "International Research Network", "rank": "562", "score": "64.7"}, {"indicator_id": "18", "indicator_name": "International Faculty Ratio", "rank": "681", "score": "14.1"}], "Sustainability": [{"indicator_id": "3897497", "indicator_name": "Sustainability Score", "rank": "=642", "score": "11.2"}]}</t>
        </is>
      </c>
      <c r="AQ5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61">
      <c r="A561" t="n">
        <v>560</v>
      </c>
      <c r="B561" t="n">
        <v>22.3</v>
      </c>
      <c r="C561" t="inlineStr">
        <is>
          <t>Ulster University</t>
        </is>
      </c>
      <c r="D561" t="inlineStr">
        <is>
          <t>Coleraine, United Kingdom</t>
        </is>
      </c>
      <c r="E561" t="inlineStr">
        <is>
          <t>United Kingdom</t>
        </is>
      </c>
      <c r="F561" t="inlineStr">
        <is>
          <t>Coleraine</t>
        </is>
      </c>
      <c r="G561" t="inlineStr">
        <is>
          <t>Europe</t>
        </is>
      </c>
      <c r="H561" t="inlineStr">
        <is>
          <t>https://www.topuniversities.com/sites/default/files/ulster-university_1641_medium.jpg</t>
        </is>
      </c>
      <c r="I561" t="inlineStr">
        <is>
          <t>/universities/ulster-university</t>
        </is>
      </c>
      <c r="J561" t="inlineStr">
        <is>
          <t>3996735</t>
        </is>
      </c>
      <c r="K561" t="inlineStr">
        <is>
          <t>296383</t>
        </is>
      </c>
      <c r="L561" t="inlineStr">
        <is>
          <t>1641</t>
        </is>
      </c>
      <c r="M561" t="n">
        <v>0</v>
      </c>
      <c r="N561">
        <f>559</f>
        <v/>
      </c>
      <c r="O561" t="inlineStr"/>
      <c r="P561" t="b">
        <v>0</v>
      </c>
      <c r="Q561" t="b">
        <v>0</v>
      </c>
      <c r="R561" t="n">
        <v>0</v>
      </c>
      <c r="S561" t="inlineStr">
        <is>
          <t>601+</t>
        </is>
      </c>
      <c r="T561" t="n">
        <v>8.1</v>
      </c>
      <c r="U561" t="inlineStr">
        <is>
          <t>701+</t>
        </is>
      </c>
      <c r="V561" t="n">
        <v>11.5</v>
      </c>
      <c r="W561" t="inlineStr">
        <is>
          <t>701+</t>
        </is>
      </c>
      <c r="X561" t="n">
        <v>9.6</v>
      </c>
      <c r="Y561" t="inlineStr">
        <is>
          <t>601+</t>
        </is>
      </c>
      <c r="Z561" t="n">
        <v>11.3</v>
      </c>
      <c r="AA561" t="inlineStr">
        <is>
          <t>701+</t>
        </is>
      </c>
      <c r="AB561" t="n">
        <v>6.8</v>
      </c>
      <c r="AC561" t="inlineStr">
        <is>
          <t>182</t>
        </is>
      </c>
      <c r="AD561" t="n">
        <v>77.59999999999999</v>
      </c>
      <c r="AE561" t="inlineStr">
        <is>
          <t>431</t>
        </is>
      </c>
      <c r="AF561" t="n">
        <v>73.40000000000001</v>
      </c>
      <c r="AG561" t="inlineStr">
        <is>
          <t>91</t>
        </is>
      </c>
      <c r="AH561" t="n">
        <v>99.8</v>
      </c>
      <c r="AI561">
        <f>254</f>
        <v/>
      </c>
      <c r="AJ561" t="n">
        <v>62.2</v>
      </c>
      <c r="AK561" t="inlineStr"/>
      <c r="AL561" t="inlineStr"/>
      <c r="AM561" t="inlineStr"/>
      <c r="AN561" t="inlineStr"/>
      <c r="AO561" t="inlineStr"/>
      <c r="AP561" t="inlineStr">
        <is>
          <t>{"Research &amp; Discovery": [{"indicator_id": "76", "indicator_name": "Academic Reputation", "rank": "601+", "score": "8.1"}, {"indicator_id": "73", "indicator_name": "Citations per Faculty", "rank": "701+", "score": "11.5"}], "Learning Experience": [{"indicator_id": "36", "indicator_name": "Faculty Student Ratio", "rank": "701+", "score": "9.6"}], "Employability": [{"indicator_id": "77", "indicator_name": "Employer Reputation", "rank": "601+", "score": "11.3"}, {"indicator_id": "3819456", "indicator_name": "Employment Outcomes", "rank": "701+", "score": "6.8"}], "Global Engagement": [{"indicator_id": "14", "indicator_name": "International Student Ratio", "rank": "182", "score": "77.6"}, {"indicator_id": "15", "indicator_name": "International Research Network", "rank": "431", "score": "73.4"}, {"indicator_id": "18", "indicator_name": "International Faculty Ratio", "rank": "91", "score": "99.8"}], "Sustainability": [{"indicator_id": "3897497", "indicator_name": "Sustainability Score", "rank": "=254", "score": "62.2"}]}</t>
        </is>
      </c>
      <c r="AQ5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62">
      <c r="A562" t="n">
        <v>561</v>
      </c>
      <c r="B562" t="n">
        <v>22.3</v>
      </c>
      <c r="C562" t="inlineStr">
        <is>
          <t>Umm Al-Qura University</t>
        </is>
      </c>
      <c r="D562" t="inlineStr">
        <is>
          <t>Makkah, Saudi Arabia</t>
        </is>
      </c>
      <c r="E562" t="inlineStr">
        <is>
          <t>Saudi Arabia</t>
        </is>
      </c>
      <c r="F562" t="inlineStr">
        <is>
          <t>Makkah</t>
        </is>
      </c>
      <c r="G562" t="inlineStr">
        <is>
          <t>Asia</t>
        </is>
      </c>
      <c r="H562" t="inlineStr">
        <is>
          <t>https://www.topuniversities.com/sites/default/files/230327012758pm283863UMM-AL-QURA-logo-200x200-90x90.jpg</t>
        </is>
      </c>
      <c r="I562" t="inlineStr">
        <is>
          <t>/universities/umm-al-qura-university</t>
        </is>
      </c>
      <c r="J562" t="inlineStr">
        <is>
          <t>3996056</t>
        </is>
      </c>
      <c r="K562" t="inlineStr">
        <is>
          <t>297377</t>
        </is>
      </c>
      <c r="L562" t="inlineStr">
        <is>
          <t>705</t>
        </is>
      </c>
      <c r="M562" t="n">
        <v>1</v>
      </c>
      <c r="N562">
        <f>559</f>
        <v/>
      </c>
      <c r="O562" t="inlineStr"/>
      <c r="P562" t="b">
        <v>0</v>
      </c>
      <c r="Q562" t="b">
        <v>0</v>
      </c>
      <c r="R562" t="n">
        <v>0</v>
      </c>
      <c r="S562" t="inlineStr">
        <is>
          <t>423</t>
        </is>
      </c>
      <c r="T562" t="n">
        <v>20.7</v>
      </c>
      <c r="U562" t="inlineStr">
        <is>
          <t>701+</t>
        </is>
      </c>
      <c r="V562" t="n">
        <v>2.2</v>
      </c>
      <c r="W562" t="inlineStr">
        <is>
          <t>279</t>
        </is>
      </c>
      <c r="X562" t="n">
        <v>54.7</v>
      </c>
      <c r="Y562" t="inlineStr">
        <is>
          <t>601+</t>
        </is>
      </c>
      <c r="Z562" t="n">
        <v>12.8</v>
      </c>
      <c r="AA562" t="inlineStr">
        <is>
          <t>701+</t>
        </is>
      </c>
      <c r="AB562" t="n">
        <v>6.7</v>
      </c>
      <c r="AC562" t="inlineStr">
        <is>
          <t>606</t>
        </is>
      </c>
      <c r="AD562" t="n">
        <v>16</v>
      </c>
      <c r="AE562" t="inlineStr">
        <is>
          <t>635</t>
        </is>
      </c>
      <c r="AF562" t="n">
        <v>59.7</v>
      </c>
      <c r="AG562" t="inlineStr">
        <is>
          <t>80</t>
        </is>
      </c>
      <c r="AH562" t="n">
        <v>100</v>
      </c>
      <c r="AI562" t="inlineStr">
        <is>
          <t>701+</t>
        </is>
      </c>
      <c r="AJ562" t="n">
        <v>3.1</v>
      </c>
      <c r="AK562" t="inlineStr"/>
      <c r="AL562" t="inlineStr"/>
      <c r="AM562" t="inlineStr"/>
      <c r="AN562" t="inlineStr"/>
      <c r="AO562" t="inlineStr"/>
      <c r="AP562" t="inlineStr">
        <is>
          <t>{"Research &amp; Discovery": [{"indicator_id": "76", "indicator_name": "Academic Reputation", "rank": "423", "score": "20.7"}, {"indicator_id": "73", "indicator_name": "Citations per Faculty", "rank": "701+", "score": "2.2"}], "Learning Experience": [{"indicator_id": "36", "indicator_name": "Faculty Student Ratio", "rank": "279", "score": "54.7"}], "Employability": [{"indicator_id": "77", "indicator_name": "Employer Reputation", "rank": "601+", "score": "12.8"}, {"indicator_id": "3819456", "indicator_name": "Employment Outcomes", "rank": "701+", "score": "6.7"}], "Global Engagement": [{"indicator_id": "14", "indicator_name": "International Student Ratio", "rank": "606", "score": "16"}, {"indicator_id": "15", "indicator_name": "International Research Network", "rank": "635", "score": "59.7"}, {"indicator_id": "18", "indicator_name": "International Faculty Ratio", "rank": "80", "score": "100"}], "Sustainability": [{"indicator_id": "3897497", "indicator_name": "Sustainability Score", "rank": "701+", "score": "3.1"}]}</t>
        </is>
      </c>
      <c r="AQ5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63">
      <c r="A563" t="n">
        <v>562</v>
      </c>
      <c r="B563" t="n">
        <v>22.2</v>
      </c>
      <c r="C563" t="inlineStr">
        <is>
          <t>Universiti Teknologi Brunei</t>
        </is>
      </c>
      <c r="D563" t="inlineStr">
        <is>
          <t>Bandar Seri Begawan, Brunei</t>
        </is>
      </c>
      <c r="E563" t="inlineStr">
        <is>
          <t>Brunei</t>
        </is>
      </c>
      <c r="F563" t="inlineStr">
        <is>
          <t>Bandar Seri Begawan</t>
        </is>
      </c>
      <c r="G563" t="inlineStr">
        <is>
          <t>Asia</t>
        </is>
      </c>
      <c r="H563" t="inlineStr">
        <is>
          <t>https://www.topuniversities.com/sites/default/files/universiti-teknologi-brunei_592560e49988f300e23219b2_medium.jpg</t>
        </is>
      </c>
      <c r="I563" t="inlineStr">
        <is>
          <t>/universities/universiti-teknologi-brunei</t>
        </is>
      </c>
      <c r="J563" t="inlineStr">
        <is>
          <t>3996203</t>
        </is>
      </c>
      <c r="K563" t="inlineStr">
        <is>
          <t>295513</t>
        </is>
      </c>
      <c r="L563" t="inlineStr">
        <is>
          <t>25325</t>
        </is>
      </c>
      <c r="M563" t="n">
        <v>0</v>
      </c>
      <c r="N563">
        <f>562</f>
        <v/>
      </c>
      <c r="O563" t="inlineStr"/>
      <c r="P563" t="b">
        <v>0</v>
      </c>
      <c r="Q563" t="b">
        <v>0</v>
      </c>
      <c r="R563" t="n">
        <v>0</v>
      </c>
      <c r="S563" t="inlineStr">
        <is>
          <t>570</t>
        </is>
      </c>
      <c r="T563" t="n">
        <v>15.4</v>
      </c>
      <c r="U563" t="inlineStr">
        <is>
          <t>701+</t>
        </is>
      </c>
      <c r="V563" t="n">
        <v>9.9</v>
      </c>
      <c r="W563" t="inlineStr">
        <is>
          <t>92</t>
        </is>
      </c>
      <c r="X563" t="n">
        <v>88.5</v>
      </c>
      <c r="Y563" t="inlineStr">
        <is>
          <t>601+</t>
        </is>
      </c>
      <c r="Z563" t="n">
        <v>6.3</v>
      </c>
      <c r="AA563" t="inlineStr">
        <is>
          <t>671</t>
        </is>
      </c>
      <c r="AB563" t="n">
        <v>14.7</v>
      </c>
      <c r="AC563" t="inlineStr">
        <is>
          <t>701+</t>
        </is>
      </c>
      <c r="AD563" t="n">
        <v>5.8</v>
      </c>
      <c r="AE563" t="inlineStr">
        <is>
          <t>701+</t>
        </is>
      </c>
      <c r="AF563" t="n">
        <v>15.9</v>
      </c>
      <c r="AG563" t="inlineStr">
        <is>
          <t>63</t>
        </is>
      </c>
      <c r="AH563" t="n">
        <v>100</v>
      </c>
      <c r="AI563" t="inlineStr">
        <is>
          <t>701+</t>
        </is>
      </c>
      <c r="AJ563" t="n">
        <v>1.4</v>
      </c>
      <c r="AK563" t="inlineStr"/>
      <c r="AL563" t="inlineStr"/>
      <c r="AM563" t="inlineStr"/>
      <c r="AN563" t="inlineStr"/>
      <c r="AO563" t="inlineStr"/>
      <c r="AP563" t="inlineStr">
        <is>
          <t>{"Research &amp; Discovery": [{"indicator_id": "76", "indicator_name": "Academic Reputation", "rank": "570", "score": "15.4"}, {"indicator_id": "73", "indicator_name": "Citations per Faculty", "rank": "701+", "score": "9.9"}], "Learning Experience": [{"indicator_id": "36", "indicator_name": "Faculty Student Ratio", "rank": "92", "score": "88.5"}], "Employability": [{"indicator_id": "77", "indicator_name": "Employer Reputation", "rank": "601+", "score": "6.3"}, {"indicator_id": "3819456", "indicator_name": "Employment Outcomes", "rank": "671", "score": "14.7"}], "Global Engagement": [{"indicator_id": "14", "indicator_name": "International Student Ratio", "rank": "701+", "score": "5.8"}, {"indicator_id": "15", "indicator_name": "International Research Network", "rank": "701+", "score": "15.9"}, {"indicator_id": "18", "indicator_name": "International Faculty Ratio", "rank": "63", "score": "100"}], "Sustainability": [{"indicator_id": "3897497", "indicator_name": "Sustainability Score", "rank": "701+", "score": "1.4"}]}</t>
        </is>
      </c>
      <c r="AQ5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64">
      <c r="A564" t="n">
        <v>563</v>
      </c>
      <c r="B564" t="n">
        <v>22.2</v>
      </c>
      <c r="C564" t="inlineStr">
        <is>
          <t>Université Claude Bernard Lyon 1</t>
        </is>
      </c>
      <c r="D564" t="inlineStr">
        <is>
          <t>Villeurbanne, France</t>
        </is>
      </c>
      <c r="E564" t="inlineStr">
        <is>
          <t>France</t>
        </is>
      </c>
      <c r="F564" t="inlineStr">
        <is>
          <t>Villeurbanne</t>
        </is>
      </c>
      <c r="G564" t="inlineStr">
        <is>
          <t>Europe</t>
        </is>
      </c>
      <c r="H564" t="inlineStr">
        <is>
          <t>https://www.topuniversities.com/sites/default/files/universit-claude-bernard-lyon-1_373_medium.jpg</t>
        </is>
      </c>
      <c r="I564" t="inlineStr">
        <is>
          <t>/universities/universite-claude-bernard-lyon-1</t>
        </is>
      </c>
      <c r="J564" t="inlineStr">
        <is>
          <t>3996135</t>
        </is>
      </c>
      <c r="K564" t="inlineStr">
        <is>
          <t>293992</t>
        </is>
      </c>
      <c r="L564" t="inlineStr">
        <is>
          <t>373</t>
        </is>
      </c>
      <c r="M564" t="n">
        <v>0</v>
      </c>
      <c r="N564">
        <f>562</f>
        <v/>
      </c>
      <c r="O564" t="inlineStr"/>
      <c r="P564" t="b">
        <v>0</v>
      </c>
      <c r="Q564" t="b">
        <v>0</v>
      </c>
      <c r="R564" t="n">
        <v>0</v>
      </c>
      <c r="S564" t="inlineStr">
        <is>
          <t>502</t>
        </is>
      </c>
      <c r="T564" t="n">
        <v>18.1</v>
      </c>
      <c r="U564" t="inlineStr">
        <is>
          <t>276</t>
        </is>
      </c>
      <c r="V564" t="n">
        <v>48.3</v>
      </c>
      <c r="W564" t="inlineStr">
        <is>
          <t>701+</t>
        </is>
      </c>
      <c r="X564" t="n">
        <v>7.9</v>
      </c>
      <c r="Y564" t="inlineStr">
        <is>
          <t>601+</t>
        </is>
      </c>
      <c r="Z564" t="n">
        <v>3.7</v>
      </c>
      <c r="AA564" t="inlineStr">
        <is>
          <t>701+</t>
        </is>
      </c>
      <c r="AB564" t="n">
        <v>12.4</v>
      </c>
      <c r="AC564" t="inlineStr">
        <is>
          <t>681</t>
        </is>
      </c>
      <c r="AD564" t="n">
        <v>12</v>
      </c>
      <c r="AE564" t="inlineStr">
        <is>
          <t>106</t>
        </is>
      </c>
      <c r="AF564" t="n">
        <v>93.7</v>
      </c>
      <c r="AG564" t="inlineStr">
        <is>
          <t>701+</t>
        </is>
      </c>
      <c r="AH564" t="n">
        <v>7.4</v>
      </c>
      <c r="AI564">
        <f>644</f>
        <v/>
      </c>
      <c r="AJ564" t="n">
        <v>11</v>
      </c>
      <c r="AK564" t="inlineStr"/>
      <c r="AL564" t="inlineStr"/>
      <c r="AM564" t="inlineStr"/>
      <c r="AN564" t="inlineStr"/>
      <c r="AO564" t="inlineStr"/>
      <c r="AP564" t="inlineStr">
        <is>
          <t>{"Research &amp; Discovery": [{"indicator_id": "76", "indicator_name": "Academic Reputation", "rank": "502", "score": "18.1"}, {"indicator_id": "73", "indicator_name": "Citations per Faculty", "rank": "276", "score": "48.3"}], "Learning Experience": [{"indicator_id": "36", "indicator_name": "Faculty Student Ratio", "rank": "701+", "score": "7.9"}], "Employability": [{"indicator_id": "77", "indicator_name": "Employer Reputation", "rank": "601+", "score": "3.7"}, {"indicator_id": "3819456", "indicator_name": "Employment Outcomes", "rank": "701+", "score": "12.4"}], "Global Engagement": [{"indicator_id": "14", "indicator_name": "International Student Ratio", "rank": "681", "score": "12"}, {"indicator_id": "15", "indicator_name": "International Research Network", "rank": "106", "score": "93.7"}, {"indicator_id": "18", "indicator_name": "International Faculty Ratio", "rank": "701+", "score": "7.4"}], "Sustainability": [{"indicator_id": "3897497", "indicator_name": "Sustainability Score", "rank": "=644", "score": "11"}]}</t>
        </is>
      </c>
      <c r="AQ5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65">
      <c r="A565" t="n">
        <v>564</v>
      </c>
      <c r="B565" t="n">
        <v>22.1</v>
      </c>
      <c r="C565" t="inlineStr">
        <is>
          <t>Eötvös Loránd University</t>
        </is>
      </c>
      <c r="D565" t="inlineStr">
        <is>
          <t>Budapest, Hungary</t>
        </is>
      </c>
      <c r="E565" t="inlineStr">
        <is>
          <t>Hungary</t>
        </is>
      </c>
      <c r="F565" t="inlineStr">
        <is>
          <t>Budapest</t>
        </is>
      </c>
      <c r="G565" t="inlineStr">
        <is>
          <t>Europe</t>
        </is>
      </c>
      <c r="H565" t="inlineStr">
        <is>
          <t>https://www.topuniversities.com/sites/default/files/etvs-lornd-university_366_medium.jpg</t>
        </is>
      </c>
      <c r="I565" t="inlineStr">
        <is>
          <t>/universities/eotvos-lorand-university</t>
        </is>
      </c>
      <c r="J565" t="inlineStr">
        <is>
          <t>3996015</t>
        </is>
      </c>
      <c r="K565" t="inlineStr">
        <is>
          <t>294013</t>
        </is>
      </c>
      <c r="L565" t="inlineStr">
        <is>
          <t>366</t>
        </is>
      </c>
      <c r="M565" t="n">
        <v>0</v>
      </c>
      <c r="N565" t="inlineStr">
        <is>
          <t>564</t>
        </is>
      </c>
      <c r="O565" t="inlineStr"/>
      <c r="P565" t="b">
        <v>0</v>
      </c>
      <c r="Q565" t="b">
        <v>0</v>
      </c>
      <c r="R565" t="n">
        <v>0</v>
      </c>
      <c r="S565" t="inlineStr">
        <is>
          <t>382</t>
        </is>
      </c>
      <c r="T565" t="n">
        <v>23.3</v>
      </c>
      <c r="U565" t="inlineStr">
        <is>
          <t>701+</t>
        </is>
      </c>
      <c r="V565" t="n">
        <v>6.1</v>
      </c>
      <c r="W565" t="inlineStr">
        <is>
          <t>701+</t>
        </is>
      </c>
      <c r="X565" t="n">
        <v>10.7</v>
      </c>
      <c r="Y565" t="inlineStr">
        <is>
          <t>414</t>
        </is>
      </c>
      <c r="Z565" t="n">
        <v>22.6</v>
      </c>
      <c r="AA565" t="inlineStr">
        <is>
          <t>198</t>
        </is>
      </c>
      <c r="AB565" t="n">
        <v>60.9</v>
      </c>
      <c r="AC565" t="inlineStr">
        <is>
          <t>701+</t>
        </is>
      </c>
      <c r="AD565" t="n">
        <v>11</v>
      </c>
      <c r="AE565" t="inlineStr">
        <is>
          <t>464</t>
        </is>
      </c>
      <c r="AF565" t="n">
        <v>71.3</v>
      </c>
      <c r="AG565" t="inlineStr">
        <is>
          <t>701+</t>
        </is>
      </c>
      <c r="AH565" t="n">
        <v>5.2</v>
      </c>
      <c r="AI565">
        <f>258</f>
        <v/>
      </c>
      <c r="AJ565" t="n">
        <v>61.9</v>
      </c>
      <c r="AK565" t="inlineStr"/>
      <c r="AL565" t="inlineStr"/>
      <c r="AM565" t="inlineStr"/>
      <c r="AN565" t="inlineStr"/>
      <c r="AO565" t="inlineStr"/>
      <c r="AP565" t="inlineStr">
        <is>
          <t>{"Research &amp; Discovery": [{"indicator_id": "76", "indicator_name": "Academic Reputation", "rank": "382", "score": "23.3"}, {"indicator_id": "73", "indicator_name": "Citations per Faculty", "rank": "701+", "score": "6.1"}], "Learning Experience": [{"indicator_id": "36", "indicator_name": "Faculty Student Ratio", "rank": "701+", "score": "10.7"}], "Employability": [{"indicator_id": "77", "indicator_name": "Employer Reputation", "rank": "414", "score": "22.6"}, {"indicator_id": "3819456", "indicator_name": "Employment Outcomes", "rank": "198", "score": "60.9"}], "Global Engagement": [{"indicator_id": "14", "indicator_name": "International Student Ratio", "rank": "701+", "score": "11"}, {"indicator_id": "15", "indicator_name": "International Research Network", "rank": "464", "score": "71.3"}, {"indicator_id": "18", "indicator_name": "International Faculty Ratio", "rank": "701+", "score": "5.2"}], "Sustainability": [{"indicator_id": "3897497", "indicator_name": "Sustainability Score", "rank": "=258", "score": "61.9"}]}</t>
        </is>
      </c>
      <c r="AQ5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66">
      <c r="A566" t="n">
        <v>565</v>
      </c>
      <c r="B566" t="n">
        <v>22</v>
      </c>
      <c r="C566" t="inlineStr">
        <is>
          <t>Nanjing University of Science and Technology</t>
        </is>
      </c>
      <c r="D566" t="inlineStr">
        <is>
          <t>Nanjing, China (Mainland)</t>
        </is>
      </c>
      <c r="E566" t="inlineStr">
        <is>
          <t>China (Mainland)</t>
        </is>
      </c>
      <c r="F566" t="inlineStr">
        <is>
          <t>Nanjing</t>
        </is>
      </c>
      <c r="G566" t="inlineStr">
        <is>
          <t>Asia</t>
        </is>
      </c>
      <c r="H566" t="inlineStr">
        <is>
          <t>https://www.topuniversities.com/sites/default/files/nanjing-university-of-science-and-technology_592560cf2aeae70239af525a_medium.jpg</t>
        </is>
      </c>
      <c r="I566" t="inlineStr">
        <is>
          <t>/universities/nanjing-university-science-technology</t>
        </is>
      </c>
      <c r="J566" t="inlineStr">
        <is>
          <t>3996537</t>
        </is>
      </c>
      <c r="K566" t="inlineStr">
        <is>
          <t>294977</t>
        </is>
      </c>
      <c r="L566" t="inlineStr">
        <is>
          <t>2007</t>
        </is>
      </c>
      <c r="M566" t="n">
        <v>0</v>
      </c>
      <c r="N566">
        <f>565</f>
        <v/>
      </c>
      <c r="O566" t="inlineStr"/>
      <c r="P566" t="b">
        <v>0</v>
      </c>
      <c r="Q566" t="b">
        <v>0</v>
      </c>
      <c r="R566" t="n">
        <v>0</v>
      </c>
      <c r="S566" t="inlineStr">
        <is>
          <t>601+</t>
        </is>
      </c>
      <c r="T566" t="n">
        <v>5.7</v>
      </c>
      <c r="U566" t="inlineStr">
        <is>
          <t>78</t>
        </is>
      </c>
      <c r="V566" t="n">
        <v>89.3</v>
      </c>
      <c r="W566" t="inlineStr">
        <is>
          <t>701+</t>
        </is>
      </c>
      <c r="X566" t="n">
        <v>8.9</v>
      </c>
      <c r="Y566" t="inlineStr">
        <is>
          <t>601+</t>
        </is>
      </c>
      <c r="Z566" t="n">
        <v>2.5</v>
      </c>
      <c r="AA566" t="inlineStr">
        <is>
          <t>701+</t>
        </is>
      </c>
      <c r="AB566" t="n">
        <v>3.7</v>
      </c>
      <c r="AC566" t="inlineStr">
        <is>
          <t>n/a</t>
        </is>
      </c>
      <c r="AD566" t="inlineStr"/>
      <c r="AE566" t="inlineStr">
        <is>
          <t>701+</t>
        </is>
      </c>
      <c r="AF566" t="n">
        <v>38.7</v>
      </c>
      <c r="AG566" t="inlineStr">
        <is>
          <t>n/a</t>
        </is>
      </c>
      <c r="AH566" t="inlineStr"/>
      <c r="AI566" t="inlineStr">
        <is>
          <t>701+</t>
        </is>
      </c>
      <c r="AJ566" t="n">
        <v>2.3</v>
      </c>
      <c r="AK566" t="inlineStr"/>
      <c r="AL566" t="inlineStr"/>
      <c r="AM566" t="inlineStr"/>
      <c r="AN566" t="inlineStr"/>
      <c r="AO566" t="inlineStr"/>
      <c r="AP566" t="inlineStr">
        <is>
          <t>{"Research &amp; Discovery": [{"indicator_id": "76", "indicator_name": "Academic Reputation", "rank": "601+", "score": "5.7"}, {"indicator_id": "73", "indicator_name": "Citations per Faculty", "rank": "78", "score": "89.3"}], "Learning Experience": [{"indicator_id": "36", "indicator_name": "Faculty Student Ratio", "rank": "701+", "score": "8.9"}], "Employability": [{"indicator_id": "77", "indicator_name": "Employer Reputation", "rank": "601+", "score": "2.5"}, {"indicator_id": "3819456", "indicator_name": "Employment Outcomes", "rank": "701+", "score": "3.7"}], "Global Engagement": [{"indicator_id": "14", "indicator_name": "International Student Ratio", "rank": "n/a", "score": "n/a"}, {"indicator_id": "15", "indicator_name": "International Research Network", "rank": "701+", "score": "38.7"}, {"indicator_id": "18", "indicator_name": "International Faculty Ratio", "rank": "n/a", "score": "n/a"}], "Sustainability": [{"indicator_id": "3897497", "indicator_name": "Sustainability Score", "rank": "701+", "score": "2.3"}]}</t>
        </is>
      </c>
      <c r="AQ5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67">
      <c r="A567" t="n">
        <v>566</v>
      </c>
      <c r="B567" t="n">
        <v>22</v>
      </c>
      <c r="C567" t="inlineStr">
        <is>
          <t>University of Connecticut</t>
        </is>
      </c>
      <c r="D567" t="inlineStr">
        <is>
          <t>Storrs, United States</t>
        </is>
      </c>
      <c r="E567" t="inlineStr">
        <is>
          <t>United States</t>
        </is>
      </c>
      <c r="F567" t="inlineStr">
        <is>
          <t>Storrs</t>
        </is>
      </c>
      <c r="G567" t="inlineStr">
        <is>
          <t>North America</t>
        </is>
      </c>
      <c r="H567" t="inlineStr">
        <is>
          <t>https://www.topuniversities.com/sites/default/files/university-of-connecticut_140_medium.jpg</t>
        </is>
      </c>
      <c r="I567" t="inlineStr">
        <is>
          <t>/universities/university-connecticut</t>
        </is>
      </c>
      <c r="J567" t="inlineStr">
        <is>
          <t>3996233</t>
        </is>
      </c>
      <c r="K567" t="inlineStr">
        <is>
          <t>294517</t>
        </is>
      </c>
      <c r="L567" t="inlineStr">
        <is>
          <t>140</t>
        </is>
      </c>
      <c r="M567" t="n">
        <v>0</v>
      </c>
      <c r="N567">
        <f>565</f>
        <v/>
      </c>
      <c r="O567" t="inlineStr"/>
      <c r="P567" t="b">
        <v>0</v>
      </c>
      <c r="Q567" t="b">
        <v>0</v>
      </c>
      <c r="R567" t="n">
        <v>0</v>
      </c>
      <c r="S567" t="inlineStr">
        <is>
          <t>600</t>
        </is>
      </c>
      <c r="T567" t="n">
        <v>14.4</v>
      </c>
      <c r="U567" t="inlineStr">
        <is>
          <t>438</t>
        </is>
      </c>
      <c r="V567" t="n">
        <v>29.8</v>
      </c>
      <c r="W567" t="inlineStr">
        <is>
          <t>701+</t>
        </is>
      </c>
      <c r="X567" t="n">
        <v>18.2</v>
      </c>
      <c r="Y567" t="inlineStr">
        <is>
          <t>601+</t>
        </is>
      </c>
      <c r="Z567" t="n">
        <v>8.1</v>
      </c>
      <c r="AA567" t="inlineStr">
        <is>
          <t>487</t>
        </is>
      </c>
      <c r="AB567" t="n">
        <v>23.3</v>
      </c>
      <c r="AC567" t="inlineStr">
        <is>
          <t>556</t>
        </is>
      </c>
      <c r="AD567" t="n">
        <v>19.4</v>
      </c>
      <c r="AE567" t="inlineStr">
        <is>
          <t>198</t>
        </is>
      </c>
      <c r="AF567" t="n">
        <v>88</v>
      </c>
      <c r="AG567" t="inlineStr">
        <is>
          <t>514</t>
        </is>
      </c>
      <c r="AH567" t="n">
        <v>27.4</v>
      </c>
      <c r="AI567">
        <f>388</f>
        <v/>
      </c>
      <c r="AJ567" t="n">
        <v>37.6</v>
      </c>
      <c r="AK567" t="inlineStr"/>
      <c r="AL567" t="inlineStr"/>
      <c r="AM567" t="inlineStr"/>
      <c r="AN567" t="inlineStr"/>
      <c r="AO567" t="inlineStr"/>
      <c r="AP567" t="inlineStr">
        <is>
          <t>{"Research &amp; Discovery": [{"indicator_id": "76", "indicator_name": "Academic Reputation", "rank": "600", "score": "14.4"}, {"indicator_id": "73", "indicator_name": "Citations per Faculty", "rank": "438", "score": "29.8"}], "Learning Experience": [{"indicator_id": "36", "indicator_name": "Faculty Student Ratio", "rank": "701+", "score": "18.2"}], "Employability": [{"indicator_id": "77", "indicator_name": "Employer Reputation", "rank": "601+", "score": "8.1"}, {"indicator_id": "3819456", "indicator_name": "Employment Outcomes", "rank": "487", "score": "23.3"}], "Global Engagement": [{"indicator_id": "14", "indicator_name": "International Student Ratio", "rank": "556", "score": "19.4"}, {"indicator_id": "15", "indicator_name": "International Research Network", "rank": "198", "score": "88"}, {"indicator_id": "18", "indicator_name": "International Faculty Ratio", "rank": "514", "score": "27.4"}], "Sustainability": [{"indicator_id": "3897497", "indicator_name": "Sustainability Score", "rank": "=388", "score": "37.6"}]}</t>
        </is>
      </c>
      <c r="AQ5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68">
      <c r="A568" t="n">
        <v>567</v>
      </c>
      <c r="B568" t="n">
        <v>21.9</v>
      </c>
      <c r="C568" t="inlineStr">
        <is>
          <t>Chiang Mai University</t>
        </is>
      </c>
      <c r="D568" t="inlineStr">
        <is>
          <t>Chiang Mai, Thailand</t>
        </is>
      </c>
      <c r="E568" t="inlineStr">
        <is>
          <t>Thailand</t>
        </is>
      </c>
      <c r="F568" t="inlineStr">
        <is>
          <t>Chiang Mai</t>
        </is>
      </c>
      <c r="G568" t="inlineStr">
        <is>
          <t>Asia</t>
        </is>
      </c>
      <c r="H568" t="inlineStr">
        <is>
          <t>https://www.topuniversities.com/sites/default/files/chiang-mai-university_118_medium.jpg</t>
        </is>
      </c>
      <c r="I568" t="inlineStr">
        <is>
          <t>/universities/chiang-mai-university</t>
        </is>
      </c>
      <c r="J568" t="inlineStr">
        <is>
          <t>3995885</t>
        </is>
      </c>
      <c r="K568" t="inlineStr">
        <is>
          <t>294538</t>
        </is>
      </c>
      <c r="L568" t="inlineStr">
        <is>
          <t>118</t>
        </is>
      </c>
      <c r="M568" t="n">
        <v>0</v>
      </c>
      <c r="N568">
        <f>567</f>
        <v/>
      </c>
      <c r="O568" t="inlineStr"/>
      <c r="P568" t="b">
        <v>0</v>
      </c>
      <c r="Q568" t="b">
        <v>0</v>
      </c>
      <c r="R568" t="n">
        <v>0</v>
      </c>
      <c r="S568" t="inlineStr">
        <is>
          <t>252</t>
        </is>
      </c>
      <c r="T568" t="n">
        <v>34.8</v>
      </c>
      <c r="U568" t="inlineStr">
        <is>
          <t>701+</t>
        </is>
      </c>
      <c r="V568" t="n">
        <v>4.2</v>
      </c>
      <c r="W568" t="inlineStr">
        <is>
          <t>701+</t>
        </is>
      </c>
      <c r="X568" t="n">
        <v>17.3</v>
      </c>
      <c r="Y568" t="inlineStr">
        <is>
          <t>501</t>
        </is>
      </c>
      <c r="Z568" t="n">
        <v>17.1</v>
      </c>
      <c r="AA568" t="inlineStr">
        <is>
          <t>578</t>
        </is>
      </c>
      <c r="AB568" t="n">
        <v>19.1</v>
      </c>
      <c r="AC568" t="inlineStr">
        <is>
          <t>701+</t>
        </is>
      </c>
      <c r="AD568" t="n">
        <v>4.2</v>
      </c>
      <c r="AE568" t="inlineStr">
        <is>
          <t>596</t>
        </is>
      </c>
      <c r="AF568" t="n">
        <v>62.5</v>
      </c>
      <c r="AG568" t="inlineStr">
        <is>
          <t>701+</t>
        </is>
      </c>
      <c r="AH568" t="n">
        <v>4.8</v>
      </c>
      <c r="AI568">
        <f>282</f>
        <v/>
      </c>
      <c r="AJ568" t="n">
        <v>56.1</v>
      </c>
      <c r="AK568" t="inlineStr"/>
      <c r="AL568" t="inlineStr"/>
      <c r="AM568" t="inlineStr"/>
      <c r="AN568" t="inlineStr"/>
      <c r="AO568" t="inlineStr"/>
      <c r="AP568" t="inlineStr">
        <is>
          <t>{"Research &amp; Discovery": [{"indicator_id": "76", "indicator_name": "Academic Reputation", "rank": "252", "score": "34.8"}, {"indicator_id": "73", "indicator_name": "Citations per Faculty", "rank": "701+", "score": "4.2"}], "Learning Experience": [{"indicator_id": "36", "indicator_name": "Faculty Student Ratio", "rank": "701+", "score": "17.3"}], "Employability": [{"indicator_id": "77", "indicator_name": "Employer Reputation", "rank": "501", "score": "17.1"}, {"indicator_id": "3819456", "indicator_name": "Employment Outcomes", "rank": "578", "score": "19.1"}], "Global Engagement": [{"indicator_id": "14", "indicator_name": "International Student Ratio", "rank": "701+", "score": "4.2"}, {"indicator_id": "15", "indicator_name": "International Research Network", "rank": "596", "score": "62.5"}, {"indicator_id": "18", "indicator_name": "International Faculty Ratio", "rank": "701+", "score": "4.8"}], "Sustainability": [{"indicator_id": "3897497", "indicator_name": "Sustainability Score", "rank": "=282", "score": "56.1"}]}</t>
        </is>
      </c>
      <c r="AQ5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69">
      <c r="A569" t="n">
        <v>568</v>
      </c>
      <c r="B569" t="n">
        <v>21.9</v>
      </c>
      <c r="C569" t="inlineStr">
        <is>
          <t>Lebanese University</t>
        </is>
      </c>
      <c r="D569" t="inlineStr">
        <is>
          <t>Beirut, Lebanon</t>
        </is>
      </c>
      <c r="E569" t="inlineStr">
        <is>
          <t>Lebanon</t>
        </is>
      </c>
      <c r="F569" t="inlineStr">
        <is>
          <t>Beirut</t>
        </is>
      </c>
      <c r="G569" t="inlineStr">
        <is>
          <t>Asia</t>
        </is>
      </c>
      <c r="H569" t="inlineStr">
        <is>
          <t>https://www.topuniversities.com/sites/default/files/lebanese-university_592560cf2aeae70239af4eec_medium.jpg</t>
        </is>
      </c>
      <c r="I569" t="inlineStr">
        <is>
          <t>/universities/lebanese-university</t>
        </is>
      </c>
      <c r="J569" t="inlineStr">
        <is>
          <t>3995937</t>
        </is>
      </c>
      <c r="K569" t="inlineStr">
        <is>
          <t>297145</t>
        </is>
      </c>
      <c r="L569" t="inlineStr">
        <is>
          <t>1129</t>
        </is>
      </c>
      <c r="M569" t="n">
        <v>0</v>
      </c>
      <c r="N569">
        <f>567</f>
        <v/>
      </c>
      <c r="O569" t="inlineStr"/>
      <c r="P569" t="b">
        <v>0</v>
      </c>
      <c r="Q569" t="b">
        <v>0</v>
      </c>
      <c r="R569" t="n">
        <v>0</v>
      </c>
      <c r="S569" t="inlineStr">
        <is>
          <t>304</t>
        </is>
      </c>
      <c r="T569" t="n">
        <v>29</v>
      </c>
      <c r="U569" t="inlineStr">
        <is>
          <t>701+</t>
        </is>
      </c>
      <c r="V569" t="n">
        <v>2.2</v>
      </c>
      <c r="W569" t="inlineStr">
        <is>
          <t>701+</t>
        </is>
      </c>
      <c r="X569" t="n">
        <v>10.1</v>
      </c>
      <c r="Y569" t="inlineStr">
        <is>
          <t>274</t>
        </is>
      </c>
      <c r="Z569" t="n">
        <v>34.4</v>
      </c>
      <c r="AA569" t="inlineStr">
        <is>
          <t>418</t>
        </is>
      </c>
      <c r="AB569" t="n">
        <v>29.9</v>
      </c>
      <c r="AC569" t="inlineStr">
        <is>
          <t>435</t>
        </is>
      </c>
      <c r="AD569" t="n">
        <v>29.5</v>
      </c>
      <c r="AE569" t="inlineStr">
        <is>
          <t>701+</t>
        </is>
      </c>
      <c r="AF569" t="n">
        <v>43.7</v>
      </c>
      <c r="AG569" t="inlineStr">
        <is>
          <t>402</t>
        </is>
      </c>
      <c r="AH569" t="n">
        <v>43.8</v>
      </c>
      <c r="AI569" t="inlineStr">
        <is>
          <t>701+</t>
        </is>
      </c>
      <c r="AJ569" t="n">
        <v>5.8</v>
      </c>
      <c r="AK569" t="inlineStr"/>
      <c r="AL569" t="inlineStr"/>
      <c r="AM569" t="inlineStr"/>
      <c r="AN569" t="inlineStr"/>
      <c r="AO569" t="inlineStr"/>
      <c r="AP569" t="inlineStr">
        <is>
          <t>{"Research &amp; Discovery": [{"indicator_id": "76", "indicator_name": "Academic Reputation", "rank": "304", "score": "29"}, {"indicator_id": "73", "indicator_name": "Citations per Faculty", "rank": "701+", "score": "2.2"}], "Learning Experience": [{"indicator_id": "36", "indicator_name": "Faculty Student Ratio", "rank": "701+", "score": "10.1"}], "Employability": [{"indicator_id": "77", "indicator_name": "Employer Reputation", "rank": "274", "score": "34.4"}, {"indicator_id": "3819456", "indicator_name": "Employment Outcomes", "rank": "418", "score": "29.9"}], "Global Engagement": [{"indicator_id": "14", "indicator_name": "International Student Ratio", "rank": "435", "score": "29.5"}, {"indicator_id": "15", "indicator_name": "International Research Network", "rank": "701+", "score": "43.7"}, {"indicator_id": "18", "indicator_name": "International Faculty Ratio", "rank": "402", "score": "43.8"}], "Sustainability": [{"indicator_id": "3897497", "indicator_name": "Sustainability Score", "rank": "701+", "score": "5.8"}]}</t>
        </is>
      </c>
      <c r="AQ5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70">
      <c r="A570" t="n">
        <v>569</v>
      </c>
      <c r="B570" t="n">
        <v>21.9</v>
      </c>
      <c r="C570" t="inlineStr">
        <is>
          <t>MGIMO University</t>
        </is>
      </c>
      <c r="D570" t="inlineStr">
        <is>
          <t>Moscow, Russia</t>
        </is>
      </c>
      <c r="E570" t="inlineStr">
        <is>
          <t>Russia</t>
        </is>
      </c>
      <c r="F570" t="inlineStr">
        <is>
          <t>Moscow</t>
        </is>
      </c>
      <c r="G570" t="inlineStr">
        <is>
          <t>Europe</t>
        </is>
      </c>
      <c r="H570" t="inlineStr">
        <is>
          <t>https://www.topuniversities.com/sites/default/files/moscow-state-institute-of-international-relations-mgimo-university_2156_medium.jpg</t>
        </is>
      </c>
      <c r="I570" t="inlineStr">
        <is>
          <t>/universities/mgimo-university</t>
        </is>
      </c>
      <c r="J570" t="inlineStr">
        <is>
          <t>3996504</t>
        </is>
      </c>
      <c r="K570" t="inlineStr">
        <is>
          <t>295119</t>
        </is>
      </c>
      <c r="L570" t="inlineStr">
        <is>
          <t>2156</t>
        </is>
      </c>
      <c r="M570" t="n">
        <v>0</v>
      </c>
      <c r="N570">
        <f>567</f>
        <v/>
      </c>
      <c r="O570" t="inlineStr"/>
      <c r="P570" t="b">
        <v>0</v>
      </c>
      <c r="Q570" t="b">
        <v>1</v>
      </c>
      <c r="R570" t="n">
        <v>0</v>
      </c>
      <c r="S570" t="inlineStr">
        <is>
          <t>601+</t>
        </is>
      </c>
      <c r="T570" t="n">
        <v>9.800000000000001</v>
      </c>
      <c r="U570" t="inlineStr">
        <is>
          <t>701+</t>
        </is>
      </c>
      <c r="V570" t="n">
        <v>1.3</v>
      </c>
      <c r="W570" t="inlineStr">
        <is>
          <t>18</t>
        </is>
      </c>
      <c r="X570" t="n">
        <v>100</v>
      </c>
      <c r="Y570" t="inlineStr">
        <is>
          <t>372</t>
        </is>
      </c>
      <c r="Z570" t="n">
        <v>25.4</v>
      </c>
      <c r="AA570" t="inlineStr">
        <is>
          <t>204</t>
        </is>
      </c>
      <c r="AB570" t="n">
        <v>60</v>
      </c>
      <c r="AC570" t="inlineStr">
        <is>
          <t>346</t>
        </is>
      </c>
      <c r="AD570" t="n">
        <v>41.3</v>
      </c>
      <c r="AE570" t="inlineStr">
        <is>
          <t>701+</t>
        </is>
      </c>
      <c r="AF570" t="n">
        <v>5.7</v>
      </c>
      <c r="AG570" t="inlineStr">
        <is>
          <t>701+</t>
        </is>
      </c>
      <c r="AH570" t="n">
        <v>11.3</v>
      </c>
      <c r="AI570" t="inlineStr">
        <is>
          <t>701+</t>
        </is>
      </c>
      <c r="AJ570" t="n">
        <v>1</v>
      </c>
      <c r="AK570" t="inlineStr"/>
      <c r="AL570" t="inlineStr"/>
      <c r="AM570" t="inlineStr"/>
      <c r="AN570" t="inlineStr"/>
      <c r="AO570" t="inlineStr"/>
      <c r="AP570" t="inlineStr">
        <is>
          <t>{"Research &amp; Discovery": [{"indicator_id": "76", "indicator_name": "Academic Reputation", "rank": "601+", "score": "9.8"}, {"indicator_id": "73", "indicator_name": "Citations per Faculty", "rank": "701+", "score": "1.3"}], "Learning Experience": [{"indicator_id": "36", "indicator_name": "Faculty Student Ratio", "rank": "18", "score": "100"}], "Employability": [{"indicator_id": "77", "indicator_name": "Employer Reputation", "rank": "372", "score": "25.4"}, {"indicator_id": "3819456", "indicator_name": "Employment Outcomes", "rank": "204", "score": "60"}], "Global Engagement": [{"indicator_id": "14", "indicator_name": "International Student Ratio", "rank": "346", "score": "41.3"}, {"indicator_id": "15", "indicator_name": "International Research Network", "rank": "701+", "score": "5.7"}, {"indicator_id": "18", "indicator_name": "International Faculty Ratio", "rank": "701+", "score": "11.3"}], "Sustainability": [{"indicator_id": "3897497", "indicator_name": "Sustainability Score", "rank": "701+", "score": "1"}]}</t>
        </is>
      </c>
      <c r="AQ5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71">
      <c r="A571" t="n">
        <v>570</v>
      </c>
      <c r="B571" t="n">
        <v>21.8</v>
      </c>
      <c r="C571" t="inlineStr">
        <is>
          <t>University of Chemistry and Technology, Prague</t>
        </is>
      </c>
      <c r="D571" t="inlineStr">
        <is>
          <t>Prague, Czechia</t>
        </is>
      </c>
      <c r="E571" t="inlineStr">
        <is>
          <t>Czechia</t>
        </is>
      </c>
      <c r="F571" t="inlineStr">
        <is>
          <t>Prague</t>
        </is>
      </c>
      <c r="G571" t="inlineStr">
        <is>
          <t>Europe</t>
        </is>
      </c>
      <c r="H571" t="inlineStr">
        <is>
          <t>https://www.topuniversities.com/sites/default/files/university-of-chemistry-and-technology-prague_592560cf2aeae70239af4f53_medium.jpg</t>
        </is>
      </c>
      <c r="I571" t="inlineStr">
        <is>
          <t>/universities/university-chemistry-technology-prague</t>
        </is>
      </c>
      <c r="J571" t="inlineStr">
        <is>
          <t>3996927</t>
        </is>
      </c>
      <c r="K571" t="inlineStr">
        <is>
          <t>297524</t>
        </is>
      </c>
      <c r="L571" t="inlineStr">
        <is>
          <t>1232</t>
        </is>
      </c>
      <c r="M571" t="n">
        <v>0</v>
      </c>
      <c r="N571">
        <f>570</f>
        <v/>
      </c>
      <c r="O571" t="inlineStr"/>
      <c r="P571" t="b">
        <v>0</v>
      </c>
      <c r="Q571" t="b">
        <v>0</v>
      </c>
      <c r="R571" t="n">
        <v>0</v>
      </c>
      <c r="S571" t="inlineStr">
        <is>
          <t>601+</t>
        </is>
      </c>
      <c r="T571" t="n">
        <v>5.6</v>
      </c>
      <c r="U571" t="inlineStr">
        <is>
          <t>661</t>
        </is>
      </c>
      <c r="V571" t="n">
        <v>13.5</v>
      </c>
      <c r="W571" t="inlineStr">
        <is>
          <t>44</t>
        </is>
      </c>
      <c r="X571" t="n">
        <v>98.40000000000001</v>
      </c>
      <c r="Y571" t="inlineStr">
        <is>
          <t>601+</t>
        </is>
      </c>
      <c r="Z571" t="n">
        <v>9.300000000000001</v>
      </c>
      <c r="AA571" t="inlineStr">
        <is>
          <t>701+</t>
        </is>
      </c>
      <c r="AB571" t="n">
        <v>4.2</v>
      </c>
      <c r="AC571" t="inlineStr">
        <is>
          <t>179</t>
        </is>
      </c>
      <c r="AD571" t="n">
        <v>78.40000000000001</v>
      </c>
      <c r="AE571" t="inlineStr">
        <is>
          <t>701+</t>
        </is>
      </c>
      <c r="AF571" t="n">
        <v>34.9</v>
      </c>
      <c r="AG571" t="inlineStr">
        <is>
          <t>547</t>
        </is>
      </c>
      <c r="AH571" t="n">
        <v>23.9</v>
      </c>
      <c r="AI571" t="inlineStr">
        <is>
          <t>701+</t>
        </is>
      </c>
      <c r="AJ571" t="n">
        <v>3.4</v>
      </c>
      <c r="AK571" t="inlineStr"/>
      <c r="AL571" t="inlineStr"/>
      <c r="AM571" t="inlineStr"/>
      <c r="AN571" t="inlineStr"/>
      <c r="AO571" t="inlineStr"/>
      <c r="AP571" t="inlineStr">
        <is>
          <t>{"Research &amp; Discovery": [{"indicator_id": "76", "indicator_name": "Academic Reputation", "rank": "601+", "score": "5.6"}, {"indicator_id": "73", "indicator_name": "Citations per Faculty", "rank": "661", "score": "13.5"}], "Learning Experience": [{"indicator_id": "36", "indicator_name": "Faculty Student Ratio", "rank": "44", "score": "98.4"}], "Employability": [{"indicator_id": "77", "indicator_name": "Employer Reputation", "rank": "601+", "score": "9.3"}, {"indicator_id": "3819456", "indicator_name": "Employment Outcomes", "rank": "701+", "score": "4.2"}], "Global Engagement": [{"indicator_id": "14", "indicator_name": "International Student Ratio", "rank": "179", "score": "78.4"}, {"indicator_id": "15", "indicator_name": "International Research Network", "rank": "701+", "score": "34.9"}, {"indicator_id": "18", "indicator_name": "International Faculty Ratio", "rank": "547", "score": "23.9"}], "Sustainability": [{"indicator_id": "3897497", "indicator_name": "Sustainability Score", "rank": "701+", "score": "3.4"}]}</t>
        </is>
      </c>
      <c r="AQ5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72">
      <c r="A572" t="n">
        <v>571</v>
      </c>
      <c r="B572" t="n">
        <v>21.8</v>
      </c>
      <c r="C572" t="inlineStr">
        <is>
          <t>University of Szeged</t>
        </is>
      </c>
      <c r="D572" t="inlineStr">
        <is>
          <t>Szeged, Hungary</t>
        </is>
      </c>
      <c r="E572" t="inlineStr">
        <is>
          <t>Hungary</t>
        </is>
      </c>
      <c r="F572" t="inlineStr">
        <is>
          <t>Szeged</t>
        </is>
      </c>
      <c r="G572" t="inlineStr">
        <is>
          <t>Europe</t>
        </is>
      </c>
      <c r="H572" t="inlineStr">
        <is>
          <t>https://www.topuniversities.com/sites/default/files/university-of-szeged_592560cf2aeae70239af4cd1_medium.jpg</t>
        </is>
      </c>
      <c r="I572" t="inlineStr">
        <is>
          <t>/universities/university-szeged</t>
        </is>
      </c>
      <c r="J572" t="inlineStr">
        <is>
          <t>3996124</t>
        </is>
      </c>
      <c r="K572" t="inlineStr">
        <is>
          <t>297272</t>
        </is>
      </c>
      <c r="L572" t="inlineStr">
        <is>
          <t>589</t>
        </is>
      </c>
      <c r="M572" t="n">
        <v>0</v>
      </c>
      <c r="N572">
        <f>570</f>
        <v/>
      </c>
      <c r="O572" t="inlineStr"/>
      <c r="P572" t="b">
        <v>0</v>
      </c>
      <c r="Q572" t="b">
        <v>0</v>
      </c>
      <c r="R572" t="n">
        <v>0</v>
      </c>
      <c r="S572" t="inlineStr">
        <is>
          <t>491</t>
        </is>
      </c>
      <c r="T572" t="n">
        <v>18.5</v>
      </c>
      <c r="U572" t="inlineStr">
        <is>
          <t>701+</t>
        </is>
      </c>
      <c r="V572" t="n">
        <v>4.8</v>
      </c>
      <c r="W572" t="inlineStr">
        <is>
          <t>434</t>
        </is>
      </c>
      <c r="X572" t="n">
        <v>37</v>
      </c>
      <c r="Y572" t="inlineStr">
        <is>
          <t>510</t>
        </is>
      </c>
      <c r="Z572" t="n">
        <v>16.8</v>
      </c>
      <c r="AA572" t="inlineStr">
        <is>
          <t>663</t>
        </is>
      </c>
      <c r="AB572" t="n">
        <v>15</v>
      </c>
      <c r="AC572" t="inlineStr">
        <is>
          <t>347</t>
        </is>
      </c>
      <c r="AD572" t="n">
        <v>41.2</v>
      </c>
      <c r="AE572" t="inlineStr">
        <is>
          <t>440</t>
        </is>
      </c>
      <c r="AF572" t="n">
        <v>73.09999999999999</v>
      </c>
      <c r="AG572" t="inlineStr">
        <is>
          <t>701+</t>
        </is>
      </c>
      <c r="AH572" t="n">
        <v>11.8</v>
      </c>
      <c r="AI572">
        <f>258</f>
        <v/>
      </c>
      <c r="AJ572" t="n">
        <v>61.9</v>
      </c>
      <c r="AK572" t="inlineStr"/>
      <c r="AL572" t="inlineStr"/>
      <c r="AM572" t="inlineStr"/>
      <c r="AN572" t="inlineStr"/>
      <c r="AO572" t="inlineStr"/>
      <c r="AP572" t="inlineStr">
        <is>
          <t>{"Research &amp; Discovery": [{"indicator_id": "76", "indicator_name": "Academic Reputation", "rank": "491", "score": "18.5"}, {"indicator_id": "73", "indicator_name": "Citations per Faculty", "rank": "701+", "score": "4.8"}], "Learning Experience": [{"indicator_id": "36", "indicator_name": "Faculty Student Ratio", "rank": "434", "score": "37"}], "Employability": [{"indicator_id": "77", "indicator_name": "Employer Reputation", "rank": "510", "score": "16.8"}, {"indicator_id": "3819456", "indicator_name": "Employment Outcomes", "rank": "663", "score": "15"}], "Global Engagement": [{"indicator_id": "14", "indicator_name": "International Student Ratio", "rank": "347", "score": "41.2"}, {"indicator_id": "15", "indicator_name": "International Research Network", "rank": "440", "score": "73.1"}, {"indicator_id": "18", "indicator_name": "International Faculty Ratio", "rank": "701+", "score": "11.8"}], "Sustainability": [{"indicator_id": "3897497", "indicator_name": "Sustainability Score", "rank": "=258", "score": "61.9"}]}</t>
        </is>
      </c>
      <c r="AQ5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73">
      <c r="A573" t="n">
        <v>572</v>
      </c>
      <c r="B573" t="n">
        <v>21.8</v>
      </c>
      <c r="C573" t="inlineStr">
        <is>
          <t>University of the Punjab</t>
        </is>
      </c>
      <c r="D573" t="inlineStr">
        <is>
          <t>Lahore, Pakistan</t>
        </is>
      </c>
      <c r="E573" t="inlineStr">
        <is>
          <t>Pakistan</t>
        </is>
      </c>
      <c r="F573" t="inlineStr">
        <is>
          <t>Lahore</t>
        </is>
      </c>
      <c r="G573" t="inlineStr">
        <is>
          <t>Asia</t>
        </is>
      </c>
      <c r="H573" t="inlineStr">
        <is>
          <t>https://www.topuniversities.com/sites/default/files/university-of-the-punjab_592560cf2aeae70239af4f07_medium.jpg</t>
        </is>
      </c>
      <c r="I573" t="inlineStr">
        <is>
          <t>/universities/university-punjab</t>
        </is>
      </c>
      <c r="J573" t="inlineStr">
        <is>
          <t>3996199</t>
        </is>
      </c>
      <c r="K573" t="inlineStr">
        <is>
          <t>296700</t>
        </is>
      </c>
      <c r="L573" t="inlineStr">
        <is>
          <t>1155</t>
        </is>
      </c>
      <c r="M573" t="n">
        <v>0</v>
      </c>
      <c r="N573">
        <f>570</f>
        <v/>
      </c>
      <c r="O573" t="inlineStr"/>
      <c r="P573" t="b">
        <v>0</v>
      </c>
      <c r="Q573" t="b">
        <v>0</v>
      </c>
      <c r="R573" t="n">
        <v>0</v>
      </c>
      <c r="S573" t="inlineStr">
        <is>
          <t>566</t>
        </is>
      </c>
      <c r="T573" t="n">
        <v>15.6</v>
      </c>
      <c r="U573" t="inlineStr">
        <is>
          <t>701+</t>
        </is>
      </c>
      <c r="V573" t="n">
        <v>11.6</v>
      </c>
      <c r="W573" t="inlineStr">
        <is>
          <t>701+</t>
        </is>
      </c>
      <c r="X573" t="n">
        <v>4.5</v>
      </c>
      <c r="Y573" t="inlineStr">
        <is>
          <t>162</t>
        </is>
      </c>
      <c r="Z573" t="n">
        <v>52.2</v>
      </c>
      <c r="AA573" t="inlineStr">
        <is>
          <t>118</t>
        </is>
      </c>
      <c r="AB573" t="n">
        <v>81.40000000000001</v>
      </c>
      <c r="AC573" t="inlineStr">
        <is>
          <t>701+</t>
        </is>
      </c>
      <c r="AD573" t="n">
        <v>1.3</v>
      </c>
      <c r="AE573" t="inlineStr">
        <is>
          <t>603</t>
        </is>
      </c>
      <c r="AF573" t="n">
        <v>62.2</v>
      </c>
      <c r="AG573" t="inlineStr">
        <is>
          <t>701+</t>
        </is>
      </c>
      <c r="AH573" t="n">
        <v>3.2</v>
      </c>
      <c r="AI573" t="inlineStr">
        <is>
          <t>701+</t>
        </is>
      </c>
      <c r="AJ573" t="n">
        <v>4.3</v>
      </c>
      <c r="AK573" t="inlineStr"/>
      <c r="AL573" t="inlineStr"/>
      <c r="AM573" t="inlineStr"/>
      <c r="AN573" t="inlineStr"/>
      <c r="AO573" t="inlineStr"/>
      <c r="AP573" t="inlineStr">
        <is>
          <t>{"Research &amp; Discovery": [{"indicator_id": "76", "indicator_name": "Academic Reputation", "rank": "566", "score": "15.6"}, {"indicator_id": "73", "indicator_name": "Citations per Faculty", "rank": "701+", "score": "11.6"}], "Learning Experience": [{"indicator_id": "36", "indicator_name": "Faculty Student Ratio", "rank": "701+", "score": "4.5"}], "Employability": [{"indicator_id": "77", "indicator_name": "Employer Reputation", "rank": "162", "score": "52.2"}, {"indicator_id": "3819456", "indicator_name": "Employment Outcomes", "rank": "118", "score": "81.4"}], "Global Engagement": [{"indicator_id": "14", "indicator_name": "International Student Ratio", "rank": "701+", "score": "1.3"}, {"indicator_id": "15", "indicator_name": "International Research Network", "rank": "603", "score": "62.2"}, {"indicator_id": "18", "indicator_name": "International Faculty Ratio", "rank": "701+", "score": "3.2"}], "Sustainability": [{"indicator_id": "3897497", "indicator_name": "Sustainability Score", "rank": "701+", "score": "4.3"}]}</t>
        </is>
      </c>
      <c r="AQ5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74">
      <c r="A574" t="n">
        <v>573</v>
      </c>
      <c r="B574" t="n">
        <v>21.6</v>
      </c>
      <c r="C574" t="inlineStr">
        <is>
          <t>Florida State University</t>
        </is>
      </c>
      <c r="D574" t="inlineStr">
        <is>
          <t>Tallahassee, United States</t>
        </is>
      </c>
      <c r="E574" t="inlineStr">
        <is>
          <t>United States</t>
        </is>
      </c>
      <c r="F574" t="inlineStr">
        <is>
          <t>Tallahassee</t>
        </is>
      </c>
      <c r="G574" t="inlineStr">
        <is>
          <t>North America</t>
        </is>
      </c>
      <c r="H574" t="inlineStr">
        <is>
          <t>https://www.topuniversities.com/sites/default/files/florida-state-university_211_medium.jpg</t>
        </is>
      </c>
      <c r="I574" t="inlineStr">
        <is>
          <t>/universities/florida-state-university</t>
        </is>
      </c>
      <c r="J574" t="inlineStr">
        <is>
          <t>3995979</t>
        </is>
      </c>
      <c r="K574" t="inlineStr">
        <is>
          <t>294402</t>
        </is>
      </c>
      <c r="L574" t="inlineStr">
        <is>
          <t>211</t>
        </is>
      </c>
      <c r="M574" t="n">
        <v>0</v>
      </c>
      <c r="N574" t="inlineStr">
        <is>
          <t>573</t>
        </is>
      </c>
      <c r="O574" t="inlineStr"/>
      <c r="P574" t="b">
        <v>0</v>
      </c>
      <c r="Q574" t="b">
        <v>0</v>
      </c>
      <c r="R574" t="n">
        <v>0</v>
      </c>
      <c r="S574" t="inlineStr">
        <is>
          <t>346</t>
        </is>
      </c>
      <c r="T574" t="n">
        <v>25.6</v>
      </c>
      <c r="U574" t="inlineStr">
        <is>
          <t>500</t>
        </is>
      </c>
      <c r="V574" t="n">
        <v>24.8</v>
      </c>
      <c r="W574" t="inlineStr">
        <is>
          <t>701+</t>
        </is>
      </c>
      <c r="X574" t="n">
        <v>7.2</v>
      </c>
      <c r="Y574" t="inlineStr">
        <is>
          <t>485</t>
        </is>
      </c>
      <c r="Z574" t="n">
        <v>18.1</v>
      </c>
      <c r="AA574" t="inlineStr">
        <is>
          <t>595</t>
        </is>
      </c>
      <c r="AB574" t="n">
        <v>18.4</v>
      </c>
      <c r="AC574" t="inlineStr">
        <is>
          <t>701+</t>
        </is>
      </c>
      <c r="AD574" t="n">
        <v>4.2</v>
      </c>
      <c r="AE574" t="inlineStr">
        <is>
          <t>452</t>
        </is>
      </c>
      <c r="AF574" t="n">
        <v>71.90000000000001</v>
      </c>
      <c r="AG574" t="inlineStr">
        <is>
          <t>701+</t>
        </is>
      </c>
      <c r="AH574" t="n">
        <v>10</v>
      </c>
      <c r="AI574">
        <f>473</f>
        <v/>
      </c>
      <c r="AJ574" t="n">
        <v>26.8</v>
      </c>
      <c r="AK574" t="inlineStr"/>
      <c r="AL574" t="inlineStr"/>
      <c r="AM574" t="inlineStr"/>
      <c r="AN574" t="inlineStr"/>
      <c r="AO574" t="inlineStr"/>
      <c r="AP574" t="inlineStr">
        <is>
          <t>{"Research &amp; Discovery": [{"indicator_id": "76", "indicator_name": "Academic Reputation", "rank": "346", "score": "25.6"}, {"indicator_id": "73", "indicator_name": "Citations per Faculty", "rank": "500", "score": "24.8"}], "Learning Experience": [{"indicator_id": "36", "indicator_name": "Faculty Student Ratio", "rank": "701+", "score": "7.2"}], "Employability": [{"indicator_id": "77", "indicator_name": "Employer Reputation", "rank": "485", "score": "18.1"}, {"indicator_id": "3819456", "indicator_name": "Employment Outcomes", "rank": "595", "score": "18.4"}], "Global Engagement": [{"indicator_id": "14", "indicator_name": "International Student Ratio", "rank": "701+", "score": "4.2"}, {"indicator_id": "15", "indicator_name": "International Research Network", "rank": "452", "score": "71.9"}, {"indicator_id": "18", "indicator_name": "International Faculty Ratio", "rank": "701+", "score": "10"}], "Sustainability": [{"indicator_id": "3897497", "indicator_name": "Sustainability Score", "rank": "=473", "score": "26.8"}]}</t>
        </is>
      </c>
      <c r="AQ5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75">
      <c r="A575" t="n">
        <v>574</v>
      </c>
      <c r="B575" t="n">
        <v>21.5</v>
      </c>
      <c r="C575" t="inlineStr">
        <is>
          <t>Florida International University</t>
        </is>
      </c>
      <c r="D575" t="inlineStr">
        <is>
          <t>Miami, United States</t>
        </is>
      </c>
      <c r="E575" t="inlineStr">
        <is>
          <t>United States</t>
        </is>
      </c>
      <c r="F575" t="inlineStr">
        <is>
          <t>Miami</t>
        </is>
      </c>
      <c r="G575" t="inlineStr">
        <is>
          <t>North America</t>
        </is>
      </c>
      <c r="H575" t="inlineStr">
        <is>
          <t>https://www.topuniversities.com/sites/default/files/florida-international-university_592560cf2aeae70239af4b55_medium.jpg</t>
        </is>
      </c>
      <c r="I575" t="inlineStr">
        <is>
          <t>/universities/florida-international-university</t>
        </is>
      </c>
      <c r="J575" t="inlineStr">
        <is>
          <t>3996206</t>
        </is>
      </c>
      <c r="K575" t="inlineStr">
        <is>
          <t>294404</t>
        </is>
      </c>
      <c r="L575" t="inlineStr">
        <is>
          <t>210</t>
        </is>
      </c>
      <c r="M575" t="n">
        <v>0</v>
      </c>
      <c r="N575">
        <f>574</f>
        <v/>
      </c>
      <c r="O575" t="inlineStr"/>
      <c r="P575" t="b">
        <v>0</v>
      </c>
      <c r="Q575" t="b">
        <v>0</v>
      </c>
      <c r="R575" t="n">
        <v>0</v>
      </c>
      <c r="S575" t="inlineStr">
        <is>
          <t>573</t>
        </is>
      </c>
      <c r="T575" t="n">
        <v>15.3</v>
      </c>
      <c r="U575" t="inlineStr">
        <is>
          <t>680</t>
        </is>
      </c>
      <c r="V575" t="n">
        <v>12.6</v>
      </c>
      <c r="W575" t="inlineStr">
        <is>
          <t>701+</t>
        </is>
      </c>
      <c r="X575" t="n">
        <v>11.8</v>
      </c>
      <c r="Y575" t="inlineStr">
        <is>
          <t>417</t>
        </is>
      </c>
      <c r="Z575" t="n">
        <v>22.5</v>
      </c>
      <c r="AA575" t="inlineStr">
        <is>
          <t>621</t>
        </is>
      </c>
      <c r="AB575" t="n">
        <v>16.6</v>
      </c>
      <c r="AC575" t="inlineStr">
        <is>
          <t>661</t>
        </is>
      </c>
      <c r="AD575" t="n">
        <v>12.9</v>
      </c>
      <c r="AE575" t="inlineStr">
        <is>
          <t>217</t>
        </is>
      </c>
      <c r="AF575" t="n">
        <v>86.7</v>
      </c>
      <c r="AG575" t="inlineStr">
        <is>
          <t>593</t>
        </is>
      </c>
      <c r="AH575" t="n">
        <v>20.3</v>
      </c>
      <c r="AI575">
        <f>148</f>
        <v/>
      </c>
      <c r="AJ575" t="n">
        <v>81.2</v>
      </c>
      <c r="AK575" t="inlineStr"/>
      <c r="AL575" t="inlineStr"/>
      <c r="AM575" t="inlineStr"/>
      <c r="AN575" t="inlineStr"/>
      <c r="AO575" t="inlineStr"/>
      <c r="AP575" t="inlineStr">
        <is>
          <t>{"Research &amp; Discovery": [{"indicator_id": "76", "indicator_name": "Academic Reputation", "rank": "573", "score": "15.3"}, {"indicator_id": "73", "indicator_name": "Citations per Faculty", "rank": "680", "score": "12.6"}], "Learning Experience": [{"indicator_id": "36", "indicator_name": "Faculty Student Ratio", "rank": "701+", "score": "11.8"}], "Employability": [{"indicator_id": "77", "indicator_name": "Employer Reputation", "rank": "417", "score": "22.5"}, {"indicator_id": "3819456", "indicator_name": "Employment Outcomes", "rank": "621", "score": "16.6"}], "Global Engagement": [{"indicator_id": "14", "indicator_name": "International Student Ratio", "rank": "661", "score": "12.9"}, {"indicator_id": "15", "indicator_name": "International Research Network", "rank": "217", "score": "86.7"}, {"indicator_id": "18", "indicator_name": "International Faculty Ratio", "rank": "593", "score": "20.3"}], "Sustainability": [{"indicator_id": "3897497", "indicator_name": "Sustainability Score", "rank": "=148", "score": "81.2"}]}</t>
        </is>
      </c>
      <c r="AQ5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76">
      <c r="A576" t="n">
        <v>575</v>
      </c>
      <c r="B576" t="n">
        <v>21.5</v>
      </c>
      <c r="C576" t="inlineStr">
        <is>
          <t>University of Debrecen</t>
        </is>
      </c>
      <c r="D576" t="inlineStr">
        <is>
          <t>Debrecen, Hungary</t>
        </is>
      </c>
      <c r="E576" t="inlineStr">
        <is>
          <t>Hungary</t>
        </is>
      </c>
      <c r="F576" t="inlineStr">
        <is>
          <t>Debrecen</t>
        </is>
      </c>
      <c r="G576" t="inlineStr">
        <is>
          <t>Europe</t>
        </is>
      </c>
      <c r="H576" t="inlineStr">
        <is>
          <t>https://www.topuniversities.com/sites/default/files/university-of-debrecen_592560cf2aeae70239af4fec_medium.jpg</t>
        </is>
      </c>
      <c r="I576" t="inlineStr">
        <is>
          <t>/universities/university-debrecen</t>
        </is>
      </c>
      <c r="J576" t="inlineStr">
        <is>
          <t>3996138</t>
        </is>
      </c>
      <c r="K576" t="inlineStr">
        <is>
          <t>297396</t>
        </is>
      </c>
      <c r="L576" t="inlineStr">
        <is>
          <t>1384</t>
        </is>
      </c>
      <c r="M576" t="n">
        <v>0</v>
      </c>
      <c r="N576">
        <f>574</f>
        <v/>
      </c>
      <c r="O576" t="inlineStr"/>
      <c r="P576" t="b">
        <v>0</v>
      </c>
      <c r="Q576" t="b">
        <v>0</v>
      </c>
      <c r="R576" t="n">
        <v>0</v>
      </c>
      <c r="S576" t="inlineStr">
        <is>
          <t>505</t>
        </is>
      </c>
      <c r="T576" t="n">
        <v>17.9</v>
      </c>
      <c r="U576" t="inlineStr">
        <is>
          <t>701+</t>
        </is>
      </c>
      <c r="V576" t="n">
        <v>3.9</v>
      </c>
      <c r="W576" t="inlineStr">
        <is>
          <t>464</t>
        </is>
      </c>
      <c r="X576" t="n">
        <v>34</v>
      </c>
      <c r="Y576" t="inlineStr">
        <is>
          <t>588</t>
        </is>
      </c>
      <c r="Z576" t="n">
        <v>13.9</v>
      </c>
      <c r="AA576" t="inlineStr">
        <is>
          <t>537</t>
        </is>
      </c>
      <c r="AB576" t="n">
        <v>21.4</v>
      </c>
      <c r="AC576" t="inlineStr">
        <is>
          <t>209</t>
        </is>
      </c>
      <c r="AD576" t="n">
        <v>70</v>
      </c>
      <c r="AE576" t="inlineStr">
        <is>
          <t>385</t>
        </is>
      </c>
      <c r="AF576" t="n">
        <v>76.7</v>
      </c>
      <c r="AG576" t="inlineStr">
        <is>
          <t>701+</t>
        </is>
      </c>
      <c r="AH576" t="n">
        <v>10.6</v>
      </c>
      <c r="AI576">
        <f>371</f>
        <v/>
      </c>
      <c r="AJ576" t="n">
        <v>39.5</v>
      </c>
      <c r="AK576" t="inlineStr"/>
      <c r="AL576" t="inlineStr"/>
      <c r="AM576" t="inlineStr"/>
      <c r="AN576" t="inlineStr"/>
      <c r="AO576" t="inlineStr"/>
      <c r="AP576" t="inlineStr">
        <is>
          <t>{"Research &amp; Discovery": [{"indicator_id": "76", "indicator_name": "Academic Reputation", "rank": "505", "score": "17.9"}, {"indicator_id": "73", "indicator_name": "Citations per Faculty", "rank": "701+", "score": "3.9"}], "Learning Experience": [{"indicator_id": "36", "indicator_name": "Faculty Student Ratio", "rank": "464", "score": "34"}], "Employability": [{"indicator_id": "77", "indicator_name": "Employer Reputation", "rank": "588", "score": "13.9"}, {"indicator_id": "3819456", "indicator_name": "Employment Outcomes", "rank": "537", "score": "21.4"}], "Global Engagement": [{"indicator_id": "14", "indicator_name": "International Student Ratio", "rank": "209", "score": "70"}, {"indicator_id": "15", "indicator_name": "International Research Network", "rank": "385", "score": "76.7"}, {"indicator_id": "18", "indicator_name": "International Faculty Ratio", "rank": "701+", "score": "10.6"}], "Sustainability": [{"indicator_id": "3897497", "indicator_name": "Sustainability Score", "rank": "=371", "score": "39.5"}]}</t>
        </is>
      </c>
      <c r="AQ5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77">
      <c r="A577" t="n">
        <v>576</v>
      </c>
      <c r="B577" t="n">
        <v>21.4</v>
      </c>
      <c r="C577" t="inlineStr">
        <is>
          <t>National Research Tomsk Polytechnic University</t>
        </is>
      </c>
      <c r="D577" t="inlineStr">
        <is>
          <t>Tomsk, Russia</t>
        </is>
      </c>
      <c r="E577" t="inlineStr">
        <is>
          <t>Russia</t>
        </is>
      </c>
      <c r="F577" t="inlineStr">
        <is>
          <t>Tomsk</t>
        </is>
      </c>
      <c r="G577" t="inlineStr">
        <is>
          <t>Europe</t>
        </is>
      </c>
      <c r="H577" t="inlineStr">
        <is>
          <t>https://www.topuniversities.com/sites/default/files/221212044114am573109200x200%2BTPU-logo-sign-color-rgb-90x90.jpg</t>
        </is>
      </c>
      <c r="I577" t="inlineStr">
        <is>
          <t>/universities/national-research-tomsk-polytechnic-university</t>
        </is>
      </c>
      <c r="J577" t="inlineStr">
        <is>
          <t>3996545</t>
        </is>
      </c>
      <c r="K577" t="inlineStr">
        <is>
          <t>293643</t>
        </is>
      </c>
      <c r="L577" t="inlineStr">
        <is>
          <t>14158</t>
        </is>
      </c>
      <c r="M577" t="n">
        <v>0</v>
      </c>
      <c r="N577">
        <f>576</f>
        <v/>
      </c>
      <c r="O577" t="inlineStr"/>
      <c r="P577" t="b">
        <v>0</v>
      </c>
      <c r="Q577" t="b">
        <v>1</v>
      </c>
      <c r="R577" t="n">
        <v>0</v>
      </c>
      <c r="S577" t="inlineStr">
        <is>
          <t>601+</t>
        </is>
      </c>
      <c r="T577" t="n">
        <v>8.9</v>
      </c>
      <c r="U577" t="inlineStr">
        <is>
          <t>701+</t>
        </is>
      </c>
      <c r="V577" t="n">
        <v>3.7</v>
      </c>
      <c r="W577" t="inlineStr">
        <is>
          <t>61</t>
        </is>
      </c>
      <c r="X577" t="n">
        <v>95.09999999999999</v>
      </c>
      <c r="Y577" t="inlineStr">
        <is>
          <t>601+</t>
        </is>
      </c>
      <c r="Z577" t="n">
        <v>8.4</v>
      </c>
      <c r="AA577" t="inlineStr">
        <is>
          <t>701+</t>
        </is>
      </c>
      <c r="AB577" t="n">
        <v>2</v>
      </c>
      <c r="AC577" t="inlineStr">
        <is>
          <t>163</t>
        </is>
      </c>
      <c r="AD577" t="n">
        <v>82.8</v>
      </c>
      <c r="AE577" t="inlineStr">
        <is>
          <t>592</t>
        </is>
      </c>
      <c r="AF577" t="n">
        <v>62.7</v>
      </c>
      <c r="AG577" t="inlineStr">
        <is>
          <t>701+</t>
        </is>
      </c>
      <c r="AH577" t="n">
        <v>10.9</v>
      </c>
      <c r="AI577" t="inlineStr">
        <is>
          <t>701+</t>
        </is>
      </c>
      <c r="AJ577" t="n">
        <v>7.1</v>
      </c>
      <c r="AK577" t="inlineStr"/>
      <c r="AL577" t="inlineStr"/>
      <c r="AM577" t="inlineStr"/>
      <c r="AN577" t="inlineStr"/>
      <c r="AO577" t="inlineStr"/>
      <c r="AP577" t="inlineStr">
        <is>
          <t>{"Research &amp; Discovery": [{"indicator_id": "76", "indicator_name": "Academic Reputation", "rank": "601+", "score": "8.9"}, {"indicator_id": "73", "indicator_name": "Citations per Faculty", "rank": "701+", "score": "3.7"}], "Learning Experience": [{"indicator_id": "36", "indicator_name": "Faculty Student Ratio", "rank": "61", "score": "95.1"}], "Employability": [{"indicator_id": "77", "indicator_name": "Employer Reputation", "rank": "601+", "score": "8.4"}, {"indicator_id": "3819456", "indicator_name": "Employment Outcomes", "rank": "701+", "score": "2"}], "Global Engagement": [{"indicator_id": "14", "indicator_name": "International Student Ratio", "rank": "163", "score": "82.8"}, {"indicator_id": "15", "indicator_name": "International Research Network", "rank": "592", "score": "62.7"}, {"indicator_id": "18", "indicator_name": "International Faculty Ratio", "rank": "701+", "score": "10.9"}], "Sustainability": [{"indicator_id": "3897497", "indicator_name": "Sustainability Score", "rank": "701+", "score": "7.1"}]}</t>
        </is>
      </c>
      <c r="AQ5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78">
      <c r="A578" t="n">
        <v>577</v>
      </c>
      <c r="B578" t="n">
        <v>21.4</v>
      </c>
      <c r="C578" t="inlineStr">
        <is>
          <t>Sogang University</t>
        </is>
      </c>
      <c r="D578" t="inlineStr">
        <is>
          <t>Seoul, South Korea</t>
        </is>
      </c>
      <c r="E578" t="inlineStr">
        <is>
          <t>South Korea</t>
        </is>
      </c>
      <c r="F578" t="inlineStr">
        <is>
          <t>Seoul</t>
        </is>
      </c>
      <c r="G578" t="inlineStr">
        <is>
          <t>Asia</t>
        </is>
      </c>
      <c r="H578" t="inlineStr">
        <is>
          <t>https://www.topuniversities.com/sites/default/files/sogang-university_565_medium.jpg</t>
        </is>
      </c>
      <c r="I578" t="inlineStr">
        <is>
          <t>/universities/sogang-university</t>
        </is>
      </c>
      <c r="J578" t="inlineStr">
        <is>
          <t>3996149</t>
        </is>
      </c>
      <c r="K578" t="inlineStr">
        <is>
          <t>297290</t>
        </is>
      </c>
      <c r="L578" t="inlineStr">
        <is>
          <t>565</t>
        </is>
      </c>
      <c r="M578" t="n">
        <v>0</v>
      </c>
      <c r="N578">
        <f>576</f>
        <v/>
      </c>
      <c r="O578" t="inlineStr"/>
      <c r="P578" t="b">
        <v>0</v>
      </c>
      <c r="Q578" t="b">
        <v>0</v>
      </c>
      <c r="R578" t="n">
        <v>0</v>
      </c>
      <c r="S578" t="inlineStr">
        <is>
          <t>516</t>
        </is>
      </c>
      <c r="T578" t="n">
        <v>17.5</v>
      </c>
      <c r="U578" t="inlineStr">
        <is>
          <t>701+</t>
        </is>
      </c>
      <c r="V578" t="n">
        <v>5.1</v>
      </c>
      <c r="W578" t="inlineStr">
        <is>
          <t>260</t>
        </is>
      </c>
      <c r="X578" t="n">
        <v>56.7</v>
      </c>
      <c r="Y578" t="inlineStr">
        <is>
          <t>202</t>
        </is>
      </c>
      <c r="Z578" t="n">
        <v>45.5</v>
      </c>
      <c r="AA578" t="inlineStr">
        <is>
          <t>635</t>
        </is>
      </c>
      <c r="AB578" t="n">
        <v>16</v>
      </c>
      <c r="AC578" t="inlineStr">
        <is>
          <t>552</t>
        </is>
      </c>
      <c r="AD578" t="n">
        <v>19.6</v>
      </c>
      <c r="AE578" t="inlineStr">
        <is>
          <t>701+</t>
        </is>
      </c>
      <c r="AF578" t="n">
        <v>13.8</v>
      </c>
      <c r="AG578" t="inlineStr">
        <is>
          <t>701+</t>
        </is>
      </c>
      <c r="AH578" t="n">
        <v>7.1</v>
      </c>
      <c r="AI578">
        <f>557</f>
        <v/>
      </c>
      <c r="AJ578" t="n">
        <v>17.7</v>
      </c>
      <c r="AK578" t="inlineStr"/>
      <c r="AL578" t="inlineStr"/>
      <c r="AM578" t="inlineStr"/>
      <c r="AN578" t="inlineStr"/>
      <c r="AO578" t="inlineStr"/>
      <c r="AP578" t="inlineStr">
        <is>
          <t>{"Research &amp; Discovery": [{"indicator_id": "76", "indicator_name": "Academic Reputation", "rank": "516", "score": "17.5"}, {"indicator_id": "73", "indicator_name": "Citations per Faculty", "rank": "701+", "score": "5.1"}], "Learning Experience": [{"indicator_id": "36", "indicator_name": "Faculty Student Ratio", "rank": "260", "score": "56.7"}], "Employability": [{"indicator_id": "77", "indicator_name": "Employer Reputation", "rank": "202", "score": "45.5"}, {"indicator_id": "3819456", "indicator_name": "Employment Outcomes", "rank": "635", "score": "16"}], "Global Engagement": [{"indicator_id": "14", "indicator_name": "International Student Ratio", "rank": "552", "score": "19.6"}, {"indicator_id": "15", "indicator_name": "International Research Network", "rank": "701+", "score": "13.8"}, {"indicator_id": "18", "indicator_name": "International Faculty Ratio", "rank": "701+", "score": "7.1"}], "Sustainability": [{"indicator_id": "3897497", "indicator_name": "Sustainability Score", "rank": "=557", "score": "17.7"}]}</t>
        </is>
      </c>
      <c r="AQ5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79">
      <c r="A579" t="n">
        <v>578</v>
      </c>
      <c r="B579" t="n">
        <v>21.4</v>
      </c>
      <c r="C579" t="inlineStr">
        <is>
          <t>Southern Cross University</t>
        </is>
      </c>
      <c r="D579" t="inlineStr">
        <is>
          <t>Lismore, Australia</t>
        </is>
      </c>
      <c r="E579" t="inlineStr">
        <is>
          <t>Australia</t>
        </is>
      </c>
      <c r="F579" t="inlineStr">
        <is>
          <t>Lismore</t>
        </is>
      </c>
      <c r="G579" t="inlineStr">
        <is>
          <t>Oceania</t>
        </is>
      </c>
      <c r="H579" t="inlineStr">
        <is>
          <t>https://www.topuniversities.com/sites/default/files/southern-cross-university-_592560cf2aeae70239af4dcf_medium.jpg</t>
        </is>
      </c>
      <c r="I579" t="inlineStr">
        <is>
          <t>/universities/southern-cross-university</t>
        </is>
      </c>
      <c r="J579" t="inlineStr">
        <is>
          <t>3996662</t>
        </is>
      </c>
      <c r="K579" t="inlineStr">
        <is>
          <t>296819</t>
        </is>
      </c>
      <c r="L579" t="inlineStr">
        <is>
          <t>842</t>
        </is>
      </c>
      <c r="M579" t="n">
        <v>1</v>
      </c>
      <c r="N579">
        <f>576</f>
        <v/>
      </c>
      <c r="O579" t="inlineStr">
        <is>
          <t>5</t>
        </is>
      </c>
      <c r="P579" t="b">
        <v>0</v>
      </c>
      <c r="Q579" t="b">
        <v>0</v>
      </c>
      <c r="R579" t="n">
        <v>0</v>
      </c>
      <c r="S579" t="inlineStr">
        <is>
          <t>601+</t>
        </is>
      </c>
      <c r="T579" t="n">
        <v>4.4</v>
      </c>
      <c r="U579" t="inlineStr">
        <is>
          <t>299</t>
        </is>
      </c>
      <c r="V579" t="n">
        <v>46.3</v>
      </c>
      <c r="W579" t="inlineStr">
        <is>
          <t>701+</t>
        </is>
      </c>
      <c r="X579" t="n">
        <v>2.9</v>
      </c>
      <c r="Y579" t="inlineStr">
        <is>
          <t>601+</t>
        </is>
      </c>
      <c r="Z579" t="n">
        <v>2.8</v>
      </c>
      <c r="AA579" t="inlineStr">
        <is>
          <t>701+</t>
        </is>
      </c>
      <c r="AB579" t="n">
        <v>4.8</v>
      </c>
      <c r="AC579" t="inlineStr">
        <is>
          <t>327</t>
        </is>
      </c>
      <c r="AD579" t="n">
        <v>44.8</v>
      </c>
      <c r="AE579" t="inlineStr">
        <is>
          <t>701+</t>
        </is>
      </c>
      <c r="AF579" t="n">
        <v>44.2</v>
      </c>
      <c r="AG579" t="inlineStr">
        <is>
          <t>234</t>
        </is>
      </c>
      <c r="AH579" t="n">
        <v>81.09999999999999</v>
      </c>
      <c r="AI579" t="inlineStr">
        <is>
          <t>327</t>
        </is>
      </c>
      <c r="AJ579" t="n">
        <v>48.2</v>
      </c>
      <c r="AK579" t="inlineStr"/>
      <c r="AL579" t="inlineStr"/>
      <c r="AM579" t="inlineStr"/>
      <c r="AN579" t="inlineStr"/>
      <c r="AO579" t="inlineStr"/>
      <c r="AP579" t="inlineStr">
        <is>
          <t>{"Research &amp; Discovery": [{"indicator_id": "76", "indicator_name": "Academic Reputation", "rank": "601+", "score": "4.4"}, {"indicator_id": "73", "indicator_name": "Citations per Faculty", "rank": "299", "score": "46.3"}], "Learning Experience": [{"indicator_id": "36", "indicator_name": "Faculty Student Ratio", "rank": "701+", "score": "2.9"}], "Employability": [{"indicator_id": "77", "indicator_name": "Employer Reputation", "rank": "601+", "score": "2.8"}, {"indicator_id": "3819456", "indicator_name": "Employment Outcomes", "rank": "701+", "score": "4.8"}], "Global Engagement": [{"indicator_id": "14", "indicator_name": "International Student Ratio", "rank": "327", "score": "44.8"}, {"indicator_id": "15", "indicator_name": "International Research Network", "rank": "701+", "score": "44.2"}, {"indicator_id": "18", "indicator_name": "International Faculty Ratio", "rank": "234", "score": "81.1"}], "Sustainability": [{"indicator_id": "3897497", "indicator_name": "Sustainability Score", "rank": "327", "score": "48.2"}]}</t>
        </is>
      </c>
      <c r="AQ5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80">
      <c r="A580" t="n">
        <v>579</v>
      </c>
      <c r="B580" t="n">
        <v>21.4</v>
      </c>
      <c r="C580" t="inlineStr">
        <is>
          <t>Universidad Adolfo Ibáñez</t>
        </is>
      </c>
      <c r="D580" t="inlineStr">
        <is>
          <t>Santiago, Chile</t>
        </is>
      </c>
      <c r="E580" t="inlineStr">
        <is>
          <t>Chile</t>
        </is>
      </c>
      <c r="F580" t="inlineStr">
        <is>
          <t>Santiago</t>
        </is>
      </c>
      <c r="G580" t="inlineStr">
        <is>
          <t>Latin America</t>
        </is>
      </c>
      <c r="H580" t="inlineStr">
        <is>
          <t>https://www.topuniversities.com/sites/default/files/universidad-adolfo-ibez-_11_medium.jpg</t>
        </is>
      </c>
      <c r="I580" t="inlineStr">
        <is>
          <t>/universities/universidad-adolfo-ibanez</t>
        </is>
      </c>
      <c r="J580" t="inlineStr">
        <is>
          <t>3996061</t>
        </is>
      </c>
      <c r="K580" t="inlineStr">
        <is>
          <t>294642</t>
        </is>
      </c>
      <c r="L580" t="inlineStr">
        <is>
          <t>11</t>
        </is>
      </c>
      <c r="M580" t="n">
        <v>0</v>
      </c>
      <c r="N580">
        <f>576</f>
        <v/>
      </c>
      <c r="O580" t="inlineStr"/>
      <c r="P580" t="b">
        <v>0</v>
      </c>
      <c r="Q580" t="b">
        <v>0</v>
      </c>
      <c r="R580" t="n">
        <v>0</v>
      </c>
      <c r="S580" t="inlineStr">
        <is>
          <t>428</t>
        </is>
      </c>
      <c r="T580" t="n">
        <v>20.6</v>
      </c>
      <c r="U580" t="inlineStr">
        <is>
          <t>701+</t>
        </is>
      </c>
      <c r="V580" t="n">
        <v>4.6</v>
      </c>
      <c r="W580" t="inlineStr">
        <is>
          <t>701+</t>
        </is>
      </c>
      <c r="X580" t="n">
        <v>4.7</v>
      </c>
      <c r="Y580" t="inlineStr">
        <is>
          <t>141</t>
        </is>
      </c>
      <c r="Z580" t="n">
        <v>57</v>
      </c>
      <c r="AA580" t="inlineStr">
        <is>
          <t>237</t>
        </is>
      </c>
      <c r="AB580" t="n">
        <v>53.3</v>
      </c>
      <c r="AC580" t="inlineStr">
        <is>
          <t>701+</t>
        </is>
      </c>
      <c r="AD580" t="n">
        <v>3.9</v>
      </c>
      <c r="AE580" t="inlineStr">
        <is>
          <t>701+</t>
        </is>
      </c>
      <c r="AF580" t="n">
        <v>31.5</v>
      </c>
      <c r="AG580" t="inlineStr">
        <is>
          <t>433</t>
        </is>
      </c>
      <c r="AH580" t="n">
        <v>36.9</v>
      </c>
      <c r="AI580" t="inlineStr">
        <is>
          <t>701+</t>
        </is>
      </c>
      <c r="AJ580" t="n">
        <v>2</v>
      </c>
      <c r="AK580" t="inlineStr"/>
      <c r="AL580" t="inlineStr"/>
      <c r="AM580" t="inlineStr"/>
      <c r="AN580" t="inlineStr"/>
      <c r="AO580" t="inlineStr"/>
      <c r="AP580" t="inlineStr">
        <is>
          <t>{"Research &amp; Discovery": [{"indicator_id": "76", "indicator_name": "Academic Reputation", "rank": "428", "score": "20.6"}, {"indicator_id": "73", "indicator_name": "Citations per Faculty", "rank": "701+", "score": "4.6"}], "Learning Experience": [{"indicator_id": "36", "indicator_name": "Faculty Student Ratio", "rank": "701+", "score": "4.7"}], "Employability": [{"indicator_id": "77", "indicator_name": "Employer Reputation", "rank": "141", "score": "57"}, {"indicator_id": "3819456", "indicator_name": "Employment Outcomes", "rank": "237", "score": "53.3"}], "Global Engagement": [{"indicator_id": "14", "indicator_name": "International Student Ratio", "rank": "701+", "score": "3.9"}, {"indicator_id": "15", "indicator_name": "International Research Network", "rank": "701+", "score": "31.5"}, {"indicator_id": "18", "indicator_name": "International Faculty Ratio", "rank": "433", "score": "36.9"}], "Sustainability": [{"indicator_id": "3897497", "indicator_name": "Sustainability Score", "rank": "701+", "score": "2"}]}</t>
        </is>
      </c>
      <c r="AQ5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81">
      <c r="A581" t="n">
        <v>580</v>
      </c>
      <c r="B581" t="n">
        <v>21.3</v>
      </c>
      <c r="C581" t="inlineStr">
        <is>
          <t>Jawaharlal Nehru University</t>
        </is>
      </c>
      <c r="D581" t="inlineStr">
        <is>
          <t>New Delhi, India</t>
        </is>
      </c>
      <c r="E581" t="inlineStr">
        <is>
          <t>India</t>
        </is>
      </c>
      <c r="F581" t="inlineStr">
        <is>
          <t>New Delhi</t>
        </is>
      </c>
      <c r="G581" t="inlineStr">
        <is>
          <t>Asia</t>
        </is>
      </c>
      <c r="H581" t="inlineStr">
        <is>
          <t>https://www.topuniversities.com/sites/default/files/jawaharlal-nehru-university_302_medium.jpg</t>
        </is>
      </c>
      <c r="I581" t="inlineStr">
        <is>
          <t>/universities/jawaharlal-nehru-university</t>
        </is>
      </c>
      <c r="J581" t="inlineStr">
        <is>
          <t>3995920</t>
        </is>
      </c>
      <c r="K581" t="inlineStr">
        <is>
          <t>294191</t>
        </is>
      </c>
      <c r="L581" t="inlineStr">
        <is>
          <t>302</t>
        </is>
      </c>
      <c r="M581" t="n">
        <v>0</v>
      </c>
      <c r="N581">
        <f>580</f>
        <v/>
      </c>
      <c r="O581" t="inlineStr"/>
      <c r="P581" t="b">
        <v>0</v>
      </c>
      <c r="Q581" t="b">
        <v>0</v>
      </c>
      <c r="R581" t="n">
        <v>0</v>
      </c>
      <c r="S581" t="inlineStr">
        <is>
          <t>287</t>
        </is>
      </c>
      <c r="T581" t="n">
        <v>31</v>
      </c>
      <c r="U581" t="inlineStr">
        <is>
          <t>448</t>
        </is>
      </c>
      <c r="V581" t="n">
        <v>28.9</v>
      </c>
      <c r="W581" t="inlineStr">
        <is>
          <t>701+</t>
        </is>
      </c>
      <c r="X581" t="n">
        <v>10</v>
      </c>
      <c r="Y581" t="inlineStr">
        <is>
          <t>571</t>
        </is>
      </c>
      <c r="Z581" t="n">
        <v>14.4</v>
      </c>
      <c r="AA581" t="inlineStr">
        <is>
          <t>672</t>
        </is>
      </c>
      <c r="AB581" t="n">
        <v>14.7</v>
      </c>
      <c r="AC581" t="inlineStr">
        <is>
          <t>701+</t>
        </is>
      </c>
      <c r="AD581" t="n">
        <v>1.3</v>
      </c>
      <c r="AE581" t="inlineStr">
        <is>
          <t>701+</t>
        </is>
      </c>
      <c r="AF581" t="n">
        <v>47.4</v>
      </c>
      <c r="AG581" t="inlineStr">
        <is>
          <t>n/a</t>
        </is>
      </c>
      <c r="AH581" t="inlineStr"/>
      <c r="AI581">
        <f>537</f>
        <v/>
      </c>
      <c r="AJ581" t="n">
        <v>19.7</v>
      </c>
      <c r="AK581" t="inlineStr"/>
      <c r="AL581" t="inlineStr"/>
      <c r="AM581" t="inlineStr"/>
      <c r="AN581" t="inlineStr"/>
      <c r="AO581" t="inlineStr"/>
      <c r="AP581" t="inlineStr">
        <is>
          <t>{"Research &amp; Discovery": [{"indicator_id": "76", "indicator_name": "Academic Reputation", "rank": "287", "score": "31"}, {"indicator_id": "73", "indicator_name": "Citations per Faculty", "rank": "448", "score": "28.9"}], "Learning Experience": [{"indicator_id": "36", "indicator_name": "Faculty Student Ratio", "rank": "701+", "score": "10"}], "Employability": [{"indicator_id": "77", "indicator_name": "Employer Reputation", "rank": "571", "score": "14.4"}, {"indicator_id": "3819456", "indicator_name": "Employment Outcomes", "rank": "672", "score": "14.7"}], "Global Engagement": [{"indicator_id": "14", "indicator_name": "International Student Ratio", "rank": "701+", "score": "1.3"}, {"indicator_id": "15", "indicator_name": "International Research Network", "rank": "701+", "score": "47.4"}, {"indicator_id": "18", "indicator_name": "International Faculty Ratio", "rank": "n/a", "score": "n/a"}], "Sustainability": [{"indicator_id": "3897497", "indicator_name": "Sustainability Score", "rank": "=537", "score": "19.7"}]}</t>
        </is>
      </c>
      <c r="AQ5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82">
      <c r="A582" t="n">
        <v>581</v>
      </c>
      <c r="B582" t="n">
        <v>21.3</v>
      </c>
      <c r="C582" t="inlineStr">
        <is>
          <t>Jinan University (China)</t>
        </is>
      </c>
      <c r="D582" t="inlineStr">
        <is>
          <t>Guangzhou, China (Mainland)</t>
        </is>
      </c>
      <c r="E582" t="inlineStr">
        <is>
          <t>China (Mainland)</t>
        </is>
      </c>
      <c r="F582" t="inlineStr">
        <is>
          <t>Guangzhou</t>
        </is>
      </c>
      <c r="G582" t="inlineStr">
        <is>
          <t>Asia</t>
        </is>
      </c>
      <c r="H582" t="inlineStr">
        <is>
          <t>https://www.topuniversities.com/sites/default/files/jinan-university-china_592560cf2aeae70239af5298_medium.jpg</t>
        </is>
      </c>
      <c r="I582" t="inlineStr">
        <is>
          <t>/universities/jinan-university-china</t>
        </is>
      </c>
      <c r="J582" t="inlineStr">
        <is>
          <t>3996453</t>
        </is>
      </c>
      <c r="K582" t="inlineStr">
        <is>
          <t>295038</t>
        </is>
      </c>
      <c r="L582" t="inlineStr">
        <is>
          <t>2068</t>
        </is>
      </c>
      <c r="M582" t="n">
        <v>0</v>
      </c>
      <c r="N582">
        <f>580</f>
        <v/>
      </c>
      <c r="O582" t="inlineStr"/>
      <c r="P582" t="b">
        <v>0</v>
      </c>
      <c r="Q582" t="b">
        <v>0</v>
      </c>
      <c r="R582" t="n">
        <v>0</v>
      </c>
      <c r="S582" t="inlineStr">
        <is>
          <t>601+</t>
        </is>
      </c>
      <c r="T582" t="n">
        <v>5.2</v>
      </c>
      <c r="U582" t="inlineStr">
        <is>
          <t>244</t>
        </is>
      </c>
      <c r="V582" t="n">
        <v>52.7</v>
      </c>
      <c r="W582" t="inlineStr">
        <is>
          <t>701+</t>
        </is>
      </c>
      <c r="X582" t="n">
        <v>8.9</v>
      </c>
      <c r="Y582" t="inlineStr">
        <is>
          <t>601+</t>
        </is>
      </c>
      <c r="Z582" t="n">
        <v>2.7</v>
      </c>
      <c r="AA582" t="inlineStr">
        <is>
          <t>701+</t>
        </is>
      </c>
      <c r="AB582" t="n">
        <v>6.5</v>
      </c>
      <c r="AC582" t="inlineStr">
        <is>
          <t>162</t>
        </is>
      </c>
      <c r="AD582" t="n">
        <v>83.09999999999999</v>
      </c>
      <c r="AE582" t="inlineStr">
        <is>
          <t>701+</t>
        </is>
      </c>
      <c r="AF582" t="n">
        <v>52.8</v>
      </c>
      <c r="AG582" t="inlineStr">
        <is>
          <t>470</t>
        </is>
      </c>
      <c r="AH582" t="n">
        <v>34</v>
      </c>
      <c r="AI582" t="inlineStr">
        <is>
          <t>701+</t>
        </is>
      </c>
      <c r="AJ582" t="n">
        <v>3.1</v>
      </c>
      <c r="AK582" t="inlineStr"/>
      <c r="AL582" t="inlineStr"/>
      <c r="AM582" t="inlineStr"/>
      <c r="AN582" t="inlineStr"/>
      <c r="AO582" t="inlineStr"/>
      <c r="AP582" t="inlineStr">
        <is>
          <t>{"Research &amp; Discovery": [{"indicator_id": "76", "indicator_name": "Academic Reputation", "rank": "601+", "score": "5.2"}, {"indicator_id": "73", "indicator_name": "Citations per Faculty", "rank": "244", "score": "52.7"}], "Learning Experience": [{"indicator_id": "36", "indicator_name": "Faculty Student Ratio", "rank": "701+", "score": "8.9"}], "Employability": [{"indicator_id": "77", "indicator_name": "Employer Reputation", "rank": "601+", "score": "2.7"}, {"indicator_id": "3819456", "indicator_name": "Employment Outcomes", "rank": "701+", "score": "6.5"}], "Global Engagement": [{"indicator_id": "14", "indicator_name": "International Student Ratio", "rank": "162", "score": "83.1"}, {"indicator_id": "15", "indicator_name": "International Research Network", "rank": "701+", "score": "52.8"}, {"indicator_id": "18", "indicator_name": "International Faculty Ratio", "rank": "470", "score": "34"}], "Sustainability": [{"indicator_id": "3897497", "indicator_name": "Sustainability Score", "rank": "701+", "score": "3.1"}]}</t>
        </is>
      </c>
      <c r="AQ5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83">
      <c r="A583" t="n">
        <v>582</v>
      </c>
      <c r="B583" t="n">
        <v>21.3</v>
      </c>
      <c r="C583" t="inlineStr">
        <is>
          <t>Management and Science University</t>
        </is>
      </c>
      <c r="D583" t="inlineStr">
        <is>
          <t>Shah Alam, Malaysia</t>
        </is>
      </c>
      <c r="E583" t="inlineStr">
        <is>
          <t>Malaysia</t>
        </is>
      </c>
      <c r="F583" t="inlineStr">
        <is>
          <t>Shah Alam</t>
        </is>
      </c>
      <c r="G583" t="inlineStr">
        <is>
          <t>Asia</t>
        </is>
      </c>
      <c r="H583" t="inlineStr">
        <is>
          <t>https://www.topuniversities.com/sites/default/files/management-and-science-university_22618_medium.jpg</t>
        </is>
      </c>
      <c r="I583" t="inlineStr">
        <is>
          <t>/universities/management-science-university</t>
        </is>
      </c>
      <c r="J583" t="inlineStr">
        <is>
          <t>3996214</t>
        </is>
      </c>
      <c r="K583" t="inlineStr">
        <is>
          <t>295796</t>
        </is>
      </c>
      <c r="L583" t="inlineStr">
        <is>
          <t>22618</t>
        </is>
      </c>
      <c r="M583" t="n">
        <v>1</v>
      </c>
      <c r="N583">
        <f>580</f>
        <v/>
      </c>
      <c r="O583" t="inlineStr">
        <is>
          <t>5</t>
        </is>
      </c>
      <c r="P583" t="b">
        <v>0</v>
      </c>
      <c r="Q583" t="b">
        <v>0</v>
      </c>
      <c r="R583" t="n">
        <v>0</v>
      </c>
      <c r="S583" t="inlineStr">
        <is>
          <t>581</t>
        </is>
      </c>
      <c r="T583" t="n">
        <v>15.1</v>
      </c>
      <c r="U583" t="inlineStr">
        <is>
          <t>701+</t>
        </is>
      </c>
      <c r="V583" t="n">
        <v>1.8</v>
      </c>
      <c r="W583" t="inlineStr">
        <is>
          <t>389</t>
        </is>
      </c>
      <c r="X583" t="n">
        <v>40.2</v>
      </c>
      <c r="Y583" t="inlineStr">
        <is>
          <t>487</t>
        </is>
      </c>
      <c r="Z583" t="n">
        <v>18.1</v>
      </c>
      <c r="AA583" t="inlineStr">
        <is>
          <t>701+</t>
        </is>
      </c>
      <c r="AB583" t="n">
        <v>4.2</v>
      </c>
      <c r="AC583" t="inlineStr">
        <is>
          <t>51</t>
        </is>
      </c>
      <c r="AD583" t="n">
        <v>99.40000000000001</v>
      </c>
      <c r="AE583" t="inlineStr">
        <is>
          <t>701+</t>
        </is>
      </c>
      <c r="AF583" t="n">
        <v>12.1</v>
      </c>
      <c r="AG583" t="inlineStr">
        <is>
          <t>126</t>
        </is>
      </c>
      <c r="AH583" t="n">
        <v>97.3</v>
      </c>
      <c r="AI583" t="inlineStr">
        <is>
          <t>701+</t>
        </is>
      </c>
      <c r="AJ583" t="n">
        <v>1.2</v>
      </c>
      <c r="AK583" t="inlineStr"/>
      <c r="AL583" t="inlineStr"/>
      <c r="AM583" t="inlineStr"/>
      <c r="AN583" t="inlineStr"/>
      <c r="AO583" t="inlineStr"/>
      <c r="AP583" t="inlineStr">
        <is>
          <t>{"Research &amp; Discovery": [{"indicator_id": "76", "indicator_name": "Academic Reputation", "rank": "581", "score": "15.1"}, {"indicator_id": "73", "indicator_name": "Citations per Faculty", "rank": "701+", "score": "1.8"}], "Learning Experience": [{"indicator_id": "36", "indicator_name": "Faculty Student Ratio", "rank": "389", "score": "40.2"}], "Employability": [{"indicator_id": "77", "indicator_name": "Employer Reputation", "rank": "487", "score": "18.1"}, {"indicator_id": "3819456", "indicator_name": "Employment Outcomes", "rank": "701+", "score": "4.2"}], "Global Engagement": [{"indicator_id": "14", "indicator_name": "International Student Ratio", "rank": "51", "score": "99.4"}, {"indicator_id": "15", "indicator_name": "International Research Network", "rank": "701+", "score": "12.1"}, {"indicator_id": "18", "indicator_name": "International Faculty Ratio", "rank": "126", "score": "97.3"}], "Sustainability": [{"indicator_id": "3897497", "indicator_name": "Sustainability Score", "rank": "701+", "score": "1.2"}]}</t>
        </is>
      </c>
      <c r="AQ5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84">
      <c r="A584" t="n">
        <v>583</v>
      </c>
      <c r="B584" t="n">
        <v>21.3</v>
      </c>
      <c r="C584" t="inlineStr">
        <is>
          <t>Politecnico di Bari</t>
        </is>
      </c>
      <c r="D584" t="inlineStr">
        <is>
          <t>Bari, Italy</t>
        </is>
      </c>
      <c r="E584" t="inlineStr">
        <is>
          <t>Italy</t>
        </is>
      </c>
      <c r="F584" t="inlineStr">
        <is>
          <t>Bari</t>
        </is>
      </c>
      <c r="G584" t="inlineStr">
        <is>
          <t>Europe</t>
        </is>
      </c>
      <c r="H584" t="inlineStr">
        <is>
          <t>https://www.topuniversities.com/sites/default/files/politecnico-di-bari_592560cf2aeae70239af5002_medium.jpg</t>
        </is>
      </c>
      <c r="I584" t="inlineStr">
        <is>
          <t>/universities/politecnico-di-bari</t>
        </is>
      </c>
      <c r="J584" t="inlineStr">
        <is>
          <t>3996585</t>
        </is>
      </c>
      <c r="K584" t="inlineStr">
        <is>
          <t>296557</t>
        </is>
      </c>
      <c r="L584" t="inlineStr">
        <is>
          <t>1406</t>
        </is>
      </c>
      <c r="M584" t="n">
        <v>0</v>
      </c>
      <c r="N584">
        <f>580</f>
        <v/>
      </c>
      <c r="O584" t="inlineStr"/>
      <c r="P584" t="b">
        <v>0</v>
      </c>
      <c r="Q584" t="b">
        <v>0</v>
      </c>
      <c r="R584" t="n">
        <v>0</v>
      </c>
      <c r="S584" t="inlineStr">
        <is>
          <t>601+</t>
        </is>
      </c>
      <c r="T584" t="n">
        <v>6.9</v>
      </c>
      <c r="U584" t="inlineStr">
        <is>
          <t>129</t>
        </is>
      </c>
      <c r="V584" t="n">
        <v>76.5</v>
      </c>
      <c r="W584" t="inlineStr">
        <is>
          <t>701+</t>
        </is>
      </c>
      <c r="X584" t="n">
        <v>11.3</v>
      </c>
      <c r="Y584" t="inlineStr">
        <is>
          <t>601+</t>
        </is>
      </c>
      <c r="Z584" t="n">
        <v>4.8</v>
      </c>
      <c r="AA584" t="inlineStr">
        <is>
          <t>701+</t>
        </is>
      </c>
      <c r="AB584" t="n">
        <v>3.5</v>
      </c>
      <c r="AC584" t="inlineStr">
        <is>
          <t>701+</t>
        </is>
      </c>
      <c r="AD584" t="n">
        <v>7.2</v>
      </c>
      <c r="AE584" t="inlineStr">
        <is>
          <t>701+</t>
        </is>
      </c>
      <c r="AF584" t="n">
        <v>46.6</v>
      </c>
      <c r="AG584" t="inlineStr">
        <is>
          <t>701+</t>
        </is>
      </c>
      <c r="AH584" t="n">
        <v>4.6</v>
      </c>
      <c r="AI584" t="inlineStr">
        <is>
          <t>701+</t>
        </is>
      </c>
      <c r="AJ584" t="n">
        <v>1.3</v>
      </c>
      <c r="AK584" t="inlineStr"/>
      <c r="AL584" t="inlineStr"/>
      <c r="AM584" t="inlineStr"/>
      <c r="AN584" t="inlineStr"/>
      <c r="AO584" t="inlineStr"/>
      <c r="AP584" t="inlineStr">
        <is>
          <t>{"Research &amp; Discovery": [{"indicator_id": "76", "indicator_name": "Academic Reputation", "rank": "601+", "score": "6.9"}, {"indicator_id": "73", "indicator_name": "Citations per Faculty", "rank": "129", "score": "76.5"}], "Learning Experience": [{"indicator_id": "36", "indicator_name": "Faculty Student Ratio", "rank": "701+", "score": "11.3"}], "Employability": [{"indicator_id": "77", "indicator_name": "Employer Reputation", "rank": "601+", "score": "4.8"}, {"indicator_id": "3819456", "indicator_name": "Employment Outcomes", "rank": "701+", "score": "3.5"}], "Global Engagement": [{"indicator_id": "14", "indicator_name": "International Student Ratio", "rank": "701+", "score": "7.2"}, {"indicator_id": "15", "indicator_name": "International Research Network", "rank": "701+", "score": "46.6"}, {"indicator_id": "18", "indicator_name": "International Faculty Ratio", "rank": "701+", "score": "4.6"}], "Sustainability": [{"indicator_id": "3897497", "indicator_name": "Sustainability Score", "rank": "701+", "score": "1.3"}]}</t>
        </is>
      </c>
      <c r="AQ5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85">
      <c r="A585" t="n">
        <v>584</v>
      </c>
      <c r="B585" t="n">
        <v>21.3</v>
      </c>
      <c r="C585" t="inlineStr">
        <is>
          <t>Université Paul Sabatier Toulouse III</t>
        </is>
      </c>
      <c r="D585" t="inlineStr">
        <is>
          <t>Toulouse, France</t>
        </is>
      </c>
      <c r="E585" t="inlineStr">
        <is>
          <t>France</t>
        </is>
      </c>
      <c r="F585" t="inlineStr">
        <is>
          <t>Toulouse</t>
        </is>
      </c>
      <c r="G585" t="inlineStr">
        <is>
          <t>Europe</t>
        </is>
      </c>
      <c r="H585" t="inlineStr">
        <is>
          <t>https://www.topuniversities.com/sites/default/files/universit-paul-sabatier-toulouse-iii_622_medium.jpg</t>
        </is>
      </c>
      <c r="I585" t="inlineStr">
        <is>
          <t>/universities/universite-paul-sabatier-toulouse-iii</t>
        </is>
      </c>
      <c r="J585" t="inlineStr">
        <is>
          <t>3996143</t>
        </is>
      </c>
      <c r="K585" t="inlineStr">
        <is>
          <t>297239</t>
        </is>
      </c>
      <c r="L585" t="inlineStr">
        <is>
          <t>622</t>
        </is>
      </c>
      <c r="M585" t="n">
        <v>0</v>
      </c>
      <c r="N585">
        <f>580</f>
        <v/>
      </c>
      <c r="O585" t="inlineStr"/>
      <c r="P585" t="b">
        <v>0</v>
      </c>
      <c r="Q585" t="b">
        <v>0</v>
      </c>
      <c r="R585" t="n">
        <v>0</v>
      </c>
      <c r="S585" t="inlineStr">
        <is>
          <t>510</t>
        </is>
      </c>
      <c r="T585" t="n">
        <v>17.7</v>
      </c>
      <c r="U585" t="inlineStr">
        <is>
          <t>465</t>
        </is>
      </c>
      <c r="V585" t="n">
        <v>28</v>
      </c>
      <c r="W585" t="inlineStr">
        <is>
          <t>411</t>
        </is>
      </c>
      <c r="X585" t="n">
        <v>38.5</v>
      </c>
      <c r="Y585" t="inlineStr">
        <is>
          <t>601+</t>
        </is>
      </c>
      <c r="Z585" t="n">
        <v>3.4</v>
      </c>
      <c r="AA585" t="inlineStr">
        <is>
          <t>701+</t>
        </is>
      </c>
      <c r="AB585" t="n">
        <v>6</v>
      </c>
      <c r="AC585" t="inlineStr">
        <is>
          <t>521</t>
        </is>
      </c>
      <c r="AD585" t="n">
        <v>21.5</v>
      </c>
      <c r="AE585" t="inlineStr">
        <is>
          <t>18</t>
        </is>
      </c>
      <c r="AF585" t="n">
        <v>98.5</v>
      </c>
      <c r="AG585" t="inlineStr">
        <is>
          <t>701+</t>
        </is>
      </c>
      <c r="AH585" t="n">
        <v>5.1</v>
      </c>
      <c r="AI585">
        <f>658</f>
        <v/>
      </c>
      <c r="AJ585" t="n">
        <v>10.3</v>
      </c>
      <c r="AK585" t="inlineStr"/>
      <c r="AL585" t="inlineStr"/>
      <c r="AM585" t="inlineStr"/>
      <c r="AN585" t="inlineStr"/>
      <c r="AO585" t="inlineStr"/>
      <c r="AP585" t="inlineStr">
        <is>
          <t>{"Research &amp; Discovery": [{"indicator_id": "76", "indicator_name": "Academic Reputation", "rank": "510", "score": "17.7"}, {"indicator_id": "73", "indicator_name": "Citations per Faculty", "rank": "465", "score": "28"}], "Learning Experience": [{"indicator_id": "36", "indicator_name": "Faculty Student Ratio", "rank": "411", "score": "38.5"}], "Employability": [{"indicator_id": "77", "indicator_name": "Employer Reputation", "rank": "601+", "score": "3.4"}, {"indicator_id": "3819456", "indicator_name": "Employment Outcomes", "rank": "701+", "score": "6"}], "Global Engagement": [{"indicator_id": "14", "indicator_name": "International Student Ratio", "rank": "521", "score": "21.5"}, {"indicator_id": "15", "indicator_name": "International Research Network", "rank": "18", "score": "98.5"}, {"indicator_id": "18", "indicator_name": "International Faculty Ratio", "rank": "701+", "score": "5.1"}], "Sustainability": [{"indicator_id": "3897497", "indicator_name": "Sustainability Score", "rank": "=658", "score": "10.3"}]}</t>
        </is>
      </c>
      <c r="AQ5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86">
      <c r="A586" t="n">
        <v>585</v>
      </c>
      <c r="B586" t="n">
        <v>21.2</v>
      </c>
      <c r="C586" t="inlineStr">
        <is>
          <t>Institut Teknologi Sepuluh Nopember (ITS Surabaya)</t>
        </is>
      </c>
      <c r="D586" t="inlineStr">
        <is>
          <t>Surabaya, Indonesia</t>
        </is>
      </c>
      <c r="E586" t="inlineStr">
        <is>
          <t>Indonesia</t>
        </is>
      </c>
      <c r="F586" t="inlineStr">
        <is>
          <t>Surabaya</t>
        </is>
      </c>
      <c r="G586" t="inlineStr">
        <is>
          <t>Asia</t>
        </is>
      </c>
      <c r="H586" t="inlineStr">
        <is>
          <t>https://www.topuniversities.com/sites/default/files/institut-teknologi-sepuluh-nopember_592560cf2aeae70239af4e31_medium.jpg</t>
        </is>
      </c>
      <c r="I586" t="inlineStr">
        <is>
          <t>/universities/institut-teknologi-sepuluh-nopember-its-surabaya</t>
        </is>
      </c>
      <c r="J586" t="inlineStr">
        <is>
          <t>3996152</t>
        </is>
      </c>
      <c r="K586" t="inlineStr">
        <is>
          <t>296976</t>
        </is>
      </c>
      <c r="L586" t="inlineStr">
        <is>
          <t>942</t>
        </is>
      </c>
      <c r="M586" t="n">
        <v>0</v>
      </c>
      <c r="N586">
        <f>585</f>
        <v/>
      </c>
      <c r="O586" t="inlineStr"/>
      <c r="P586" t="b">
        <v>0</v>
      </c>
      <c r="Q586" t="b">
        <v>0</v>
      </c>
      <c r="R586" t="n">
        <v>0</v>
      </c>
      <c r="S586" t="inlineStr">
        <is>
          <t>519</t>
        </is>
      </c>
      <c r="T586" t="n">
        <v>17.3</v>
      </c>
      <c r="U586" t="inlineStr">
        <is>
          <t>701+</t>
        </is>
      </c>
      <c r="V586" t="n">
        <v>1.6</v>
      </c>
      <c r="W586" t="inlineStr">
        <is>
          <t>325</t>
        </is>
      </c>
      <c r="X586" t="n">
        <v>47.8</v>
      </c>
      <c r="Y586" t="inlineStr">
        <is>
          <t>184</t>
        </is>
      </c>
      <c r="Z586" t="n">
        <v>48.9</v>
      </c>
      <c r="AA586" t="inlineStr">
        <is>
          <t>701+</t>
        </is>
      </c>
      <c r="AB586" t="n">
        <v>13</v>
      </c>
      <c r="AC586" t="inlineStr">
        <is>
          <t>701+</t>
        </is>
      </c>
      <c r="AD586" t="n">
        <v>5.3</v>
      </c>
      <c r="AE586" t="inlineStr">
        <is>
          <t>701+</t>
        </is>
      </c>
      <c r="AF586" t="n">
        <v>12</v>
      </c>
      <c r="AG586" t="inlineStr">
        <is>
          <t>376</t>
        </is>
      </c>
      <c r="AH586" t="n">
        <v>47.5</v>
      </c>
      <c r="AI586">
        <f>577</f>
        <v/>
      </c>
      <c r="AJ586" t="n">
        <v>16.1</v>
      </c>
      <c r="AK586" t="inlineStr"/>
      <c r="AL586" t="inlineStr"/>
      <c r="AM586" t="inlineStr"/>
      <c r="AN586" t="inlineStr"/>
      <c r="AO586" t="inlineStr"/>
      <c r="AP586" t="inlineStr">
        <is>
          <t>{"Research &amp; Discovery": [{"indicator_id": "76", "indicator_name": "Academic Reputation", "rank": "519", "score": "17.3"}, {"indicator_id": "73", "indicator_name": "Citations per Faculty", "rank": "701+", "score": "1.6"}], "Learning Experience": [{"indicator_id": "36", "indicator_name": "Faculty Student Ratio", "rank": "325", "score": "47.8"}], "Employability": [{"indicator_id": "77", "indicator_name": "Employer Reputation", "rank": "184", "score": "48.9"}, {"indicator_id": "3819456", "indicator_name": "Employment Outcomes", "rank": "701+", "score": "13"}], "Global Engagement": [{"indicator_id": "14", "indicator_name": "International Student Ratio", "rank": "701+", "score": "5.3"}, {"indicator_id": "15", "indicator_name": "International Research Network", "rank": "701+", "score": "12"}, {"indicator_id": "18", "indicator_name": "International Faculty Ratio", "rank": "376", "score": "47.5"}], "Sustainability": [{"indicator_id": "3897497", "indicator_name": "Sustainability Score", "rank": "=577", "score": "16.1"}]}</t>
        </is>
      </c>
      <c r="AQ5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87">
      <c r="A587" t="n">
        <v>586</v>
      </c>
      <c r="B587" t="n">
        <v>21.2</v>
      </c>
      <c r="C587" t="inlineStr">
        <is>
          <t>Singapore Management University</t>
        </is>
      </c>
      <c r="D587" t="inlineStr">
        <is>
          <t>Singapore, Singapore</t>
        </is>
      </c>
      <c r="E587" t="inlineStr">
        <is>
          <t>Singapore</t>
        </is>
      </c>
      <c r="F587" t="inlineStr">
        <is>
          <t>Singapore</t>
        </is>
      </c>
      <c r="G587" t="inlineStr">
        <is>
          <t>Asia</t>
        </is>
      </c>
      <c r="H587" t="inlineStr">
        <is>
          <t>https://www.topuniversities.com/sites/default/files/singapore-management-university_1177_medium.jpg</t>
        </is>
      </c>
      <c r="I587" t="inlineStr">
        <is>
          <t>/universities/singapore-management-university</t>
        </is>
      </c>
      <c r="J587" t="inlineStr">
        <is>
          <t>3996647</t>
        </is>
      </c>
      <c r="K587" t="inlineStr">
        <is>
          <t>297648</t>
        </is>
      </c>
      <c r="L587" t="inlineStr">
        <is>
          <t>1177</t>
        </is>
      </c>
      <c r="M587" t="n">
        <v>1</v>
      </c>
      <c r="N587">
        <f>585</f>
        <v/>
      </c>
      <c r="O587" t="inlineStr"/>
      <c r="P587" t="b">
        <v>0</v>
      </c>
      <c r="Q587" t="b">
        <v>0</v>
      </c>
      <c r="R587" t="n">
        <v>0</v>
      </c>
      <c r="S587" t="inlineStr">
        <is>
          <t>601+</t>
        </is>
      </c>
      <c r="T587" t="n">
        <v>12.3</v>
      </c>
      <c r="U587" t="inlineStr">
        <is>
          <t>572</t>
        </is>
      </c>
      <c r="V587" t="n">
        <v>18.8</v>
      </c>
      <c r="W587" t="inlineStr">
        <is>
          <t>701+</t>
        </is>
      </c>
      <c r="X587" t="n">
        <v>10.2</v>
      </c>
      <c r="Y587" t="inlineStr">
        <is>
          <t>578</t>
        </is>
      </c>
      <c r="Z587" t="n">
        <v>14.2</v>
      </c>
      <c r="AA587" t="inlineStr">
        <is>
          <t>443</t>
        </is>
      </c>
      <c r="AB587" t="n">
        <v>27.1</v>
      </c>
      <c r="AC587" t="inlineStr">
        <is>
          <t>251</t>
        </is>
      </c>
      <c r="AD587" t="n">
        <v>58.9</v>
      </c>
      <c r="AE587" t="inlineStr">
        <is>
          <t>701+</t>
        </is>
      </c>
      <c r="AF587" t="n">
        <v>20.8</v>
      </c>
      <c r="AG587" t="inlineStr">
        <is>
          <t>46</t>
        </is>
      </c>
      <c r="AH587" t="n">
        <v>100</v>
      </c>
      <c r="AI587">
        <f>478</f>
        <v/>
      </c>
      <c r="AJ587" t="n">
        <v>26.3</v>
      </c>
      <c r="AK587" t="inlineStr"/>
      <c r="AL587" t="inlineStr"/>
      <c r="AM587" t="inlineStr"/>
      <c r="AN587" t="inlineStr"/>
      <c r="AO587" t="inlineStr"/>
      <c r="AP587" t="inlineStr">
        <is>
          <t>{"Research &amp; Discovery": [{"indicator_id": "76", "indicator_name": "Academic Reputation", "rank": "601+", "score": "12.3"}, {"indicator_id": "73", "indicator_name": "Citations per Faculty", "rank": "572", "score": "18.8"}], "Learning Experience": [{"indicator_id": "36", "indicator_name": "Faculty Student Ratio", "rank": "701+", "score": "10.2"}], "Employability": [{"indicator_id": "77", "indicator_name": "Employer Reputation", "rank": "578", "score": "14.2"}, {"indicator_id": "3819456", "indicator_name": "Employment Outcomes", "rank": "443", "score": "27.1"}], "Global Engagement": [{"indicator_id": "14", "indicator_name": "International Student Ratio", "rank": "251", "score": "58.9"}, {"indicator_id": "15", "indicator_name": "International Research Network", "rank": "701+", "score": "20.8"}, {"indicator_id": "18", "indicator_name": "International Faculty Ratio", "rank": "46", "score": "100"}], "Sustainability": [{"indicator_id": "3897497", "indicator_name": "Sustainability Score", "rank": "=478", "score": "26.3"}]}</t>
        </is>
      </c>
      <c r="AQ5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88">
      <c r="A588" t="n">
        <v>587</v>
      </c>
      <c r="B588" t="n">
        <v>21.1</v>
      </c>
      <c r="C588" t="inlineStr">
        <is>
          <t>Bond University</t>
        </is>
      </c>
      <c r="D588" t="inlineStr">
        <is>
          <t>Gold Coast, Australia</t>
        </is>
      </c>
      <c r="E588" t="inlineStr">
        <is>
          <t>Australia</t>
        </is>
      </c>
      <c r="F588" t="inlineStr">
        <is>
          <t>Gold Coast</t>
        </is>
      </c>
      <c r="G588" t="inlineStr">
        <is>
          <t>Oceania</t>
        </is>
      </c>
      <c r="H588" t="inlineStr">
        <is>
          <t>https://www.topuniversities.com/sites/default/files/bond-university_715_medium.jpg</t>
        </is>
      </c>
      <c r="I588" t="inlineStr">
        <is>
          <t>/universities/bond-university</t>
        </is>
      </c>
      <c r="J588" t="inlineStr">
        <is>
          <t>3996295</t>
        </is>
      </c>
      <c r="K588" t="inlineStr">
        <is>
          <t>297113</t>
        </is>
      </c>
      <c r="L588" t="inlineStr">
        <is>
          <t>715</t>
        </is>
      </c>
      <c r="M588" t="n">
        <v>0</v>
      </c>
      <c r="N588">
        <f>587</f>
        <v/>
      </c>
      <c r="O588" t="inlineStr">
        <is>
          <t>5</t>
        </is>
      </c>
      <c r="P588" t="b">
        <v>0</v>
      </c>
      <c r="Q588" t="b">
        <v>0</v>
      </c>
      <c r="R588" t="n">
        <v>0</v>
      </c>
      <c r="S588" t="inlineStr">
        <is>
          <t>601+</t>
        </is>
      </c>
      <c r="T588" t="n">
        <v>4.3</v>
      </c>
      <c r="U588" t="inlineStr">
        <is>
          <t>450</t>
        </is>
      </c>
      <c r="V588" t="n">
        <v>28.8</v>
      </c>
      <c r="W588" t="inlineStr">
        <is>
          <t>326</t>
        </is>
      </c>
      <c r="X588" t="n">
        <v>47.8</v>
      </c>
      <c r="Y588" t="inlineStr">
        <is>
          <t>601+</t>
        </is>
      </c>
      <c r="Z588" t="n">
        <v>4.6</v>
      </c>
      <c r="AA588" t="inlineStr">
        <is>
          <t>701+</t>
        </is>
      </c>
      <c r="AB588" t="n">
        <v>8.4</v>
      </c>
      <c r="AC588" t="inlineStr">
        <is>
          <t>144</t>
        </is>
      </c>
      <c r="AD588" t="n">
        <v>86.59999999999999</v>
      </c>
      <c r="AE588" t="inlineStr">
        <is>
          <t>701+</t>
        </is>
      </c>
      <c r="AF588" t="n">
        <v>26.5</v>
      </c>
      <c r="AG588" t="inlineStr">
        <is>
          <t>283</t>
        </is>
      </c>
      <c r="AH588" t="n">
        <v>70.40000000000001</v>
      </c>
      <c r="AI588" t="inlineStr">
        <is>
          <t>701+</t>
        </is>
      </c>
      <c r="AJ588" t="n">
        <v>1</v>
      </c>
      <c r="AK588" t="inlineStr"/>
      <c r="AL588" t="inlineStr"/>
      <c r="AM588" t="inlineStr"/>
      <c r="AN588" t="inlineStr"/>
      <c r="AO588" t="inlineStr"/>
      <c r="AP588" t="inlineStr">
        <is>
          <t>{"Research &amp; Discovery": [{"indicator_id": "76", "indicator_name": "Academic Reputation", "rank": "601+", "score": "4.3"}, {"indicator_id": "73", "indicator_name": "Citations per Faculty", "rank": "450", "score": "28.8"}], "Learning Experience": [{"indicator_id": "36", "indicator_name": "Faculty Student Ratio", "rank": "326", "score": "47.8"}], "Employability": [{"indicator_id": "77", "indicator_name": "Employer Reputation", "rank": "601+", "score": "4.6"}, {"indicator_id": "3819456", "indicator_name": "Employment Outcomes", "rank": "701+", "score": "8.4"}], "Global Engagement": [{"indicator_id": "14", "indicator_name": "International Student Ratio", "rank": "144", "score": "86.6"}, {"indicator_id": "15", "indicator_name": "International Research Network", "rank": "701+", "score": "26.5"}, {"indicator_id": "18", "indicator_name": "International Faculty Ratio", "rank": "283", "score": "70.4"}], "Sustainability": [{"indicator_id": "3897497", "indicator_name": "Sustainability Score", "rank": "701+", "score": "1"}]}</t>
        </is>
      </c>
      <c r="AQ5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89">
      <c r="A589" t="n">
        <v>588</v>
      </c>
      <c r="B589" t="n">
        <v>21.1</v>
      </c>
      <c r="C589" t="inlineStr">
        <is>
          <t>Shoolini University of Biotechnology and Management Sciences</t>
        </is>
      </c>
      <c r="D589" t="inlineStr">
        <is>
          <t>Solan, India</t>
        </is>
      </c>
      <c r="E589" t="inlineStr">
        <is>
          <t>India</t>
        </is>
      </c>
      <c r="F589" t="inlineStr">
        <is>
          <t>Solan</t>
        </is>
      </c>
      <c r="G589" t="inlineStr">
        <is>
          <t>Asia</t>
        </is>
      </c>
      <c r="H589" t="inlineStr">
        <is>
          <t>https://www.topuniversities.com/sites/default/files/shoolini-university-of-biotechnology-and-management-sciences_5b278febcb4de72fdd143864_medium.jpg</t>
        </is>
      </c>
      <c r="I589" t="inlineStr">
        <is>
          <t>/universities/shoolini-university-biotechnology-management-sciences</t>
        </is>
      </c>
      <c r="J589" t="inlineStr">
        <is>
          <t>3996642</t>
        </is>
      </c>
      <c r="K589" t="inlineStr">
        <is>
          <t>926532</t>
        </is>
      </c>
      <c r="L589" t="inlineStr">
        <is>
          <t>36972</t>
        </is>
      </c>
      <c r="M589" t="n">
        <v>0</v>
      </c>
      <c r="N589">
        <f>587</f>
        <v/>
      </c>
      <c r="O589" t="inlineStr"/>
      <c r="P589" t="b">
        <v>0</v>
      </c>
      <c r="Q589" t="b">
        <v>0</v>
      </c>
      <c r="R589" t="n">
        <v>0</v>
      </c>
      <c r="S589" t="inlineStr">
        <is>
          <t>601+</t>
        </is>
      </c>
      <c r="T589" t="n">
        <v>10</v>
      </c>
      <c r="U589" t="inlineStr">
        <is>
          <t>224</t>
        </is>
      </c>
      <c r="V589" t="n">
        <v>55.9</v>
      </c>
      <c r="W589" t="inlineStr">
        <is>
          <t>701+</t>
        </is>
      </c>
      <c r="X589" t="n">
        <v>8.1</v>
      </c>
      <c r="Y589" t="inlineStr">
        <is>
          <t>561</t>
        </is>
      </c>
      <c r="Z589" t="n">
        <v>14.9</v>
      </c>
      <c r="AA589" t="inlineStr">
        <is>
          <t>701+</t>
        </is>
      </c>
      <c r="AB589" t="n">
        <v>2</v>
      </c>
      <c r="AC589" t="inlineStr">
        <is>
          <t>701+</t>
        </is>
      </c>
      <c r="AD589" t="n">
        <v>1.7</v>
      </c>
      <c r="AE589" t="inlineStr">
        <is>
          <t>701+</t>
        </is>
      </c>
      <c r="AF589" t="n">
        <v>44.8</v>
      </c>
      <c r="AG589" t="inlineStr">
        <is>
          <t>476</t>
        </is>
      </c>
      <c r="AH589" t="n">
        <v>33.3</v>
      </c>
      <c r="AI589">
        <f>570</f>
        <v/>
      </c>
      <c r="AJ589" t="n">
        <v>16.3</v>
      </c>
      <c r="AK589" t="inlineStr"/>
      <c r="AL589" t="inlineStr"/>
      <c r="AM589" t="inlineStr"/>
      <c r="AN589" t="inlineStr"/>
      <c r="AO589" t="inlineStr"/>
      <c r="AP589" t="inlineStr">
        <is>
          <t>{"Research &amp; Discovery": [{"indicator_id": "76", "indicator_name": "Academic Reputation", "rank": "601+", "score": "10"}, {"indicator_id": "73", "indicator_name": "Citations per Faculty", "rank": "224", "score": "55.9"}], "Learning Experience": [{"indicator_id": "36", "indicator_name": "Faculty Student Ratio", "rank": "701+", "score": "8.1"}], "Employability": [{"indicator_id": "77", "indicator_name": "Employer Reputation", "rank": "561", "score": "14.9"}, {"indicator_id": "3819456", "indicator_name": "Employment Outcomes", "rank": "701+", "score": "2"}], "Global Engagement": [{"indicator_id": "14", "indicator_name": "International Student Ratio", "rank": "701+", "score": "1.7"}, {"indicator_id": "15", "indicator_name": "International Research Network", "rank": "701+", "score": "44.8"}, {"indicator_id": "18", "indicator_name": "International Faculty Ratio", "rank": "476", "score": "33.3"}], "Sustainability": [{"indicator_id": "3897497", "indicator_name": "Sustainability Score", "rank": "=570", "score": "16.3"}]}</t>
        </is>
      </c>
      <c r="AQ5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90">
      <c r="A590" t="n">
        <v>589</v>
      </c>
      <c r="B590" t="n">
        <v>21.1</v>
      </c>
      <c r="C590" t="inlineStr">
        <is>
          <t>The University of Georgia</t>
        </is>
      </c>
      <c r="D590" t="inlineStr">
        <is>
          <t>Athens, United States</t>
        </is>
      </c>
      <c r="E590" t="inlineStr">
        <is>
          <t>United States</t>
        </is>
      </c>
      <c r="F590" t="inlineStr">
        <is>
          <t>Athens</t>
        </is>
      </c>
      <c r="G590" t="inlineStr">
        <is>
          <t>North America</t>
        </is>
      </c>
      <c r="H590" t="inlineStr">
        <is>
          <t>https://www.topuniversities.com/sites/default/files/the-university-of-georgia_227_medium.jpg</t>
        </is>
      </c>
      <c r="I590" t="inlineStr">
        <is>
          <t>/universities/university-georgia</t>
        </is>
      </c>
      <c r="J590" t="inlineStr">
        <is>
          <t>3996060</t>
        </is>
      </c>
      <c r="K590" t="inlineStr">
        <is>
          <t>294337</t>
        </is>
      </c>
      <c r="L590" t="inlineStr">
        <is>
          <t>227</t>
        </is>
      </c>
      <c r="M590" t="n">
        <v>0</v>
      </c>
      <c r="N590">
        <f>587</f>
        <v/>
      </c>
      <c r="O590" t="inlineStr"/>
      <c r="P590" t="b">
        <v>0</v>
      </c>
      <c r="Q590" t="b">
        <v>0</v>
      </c>
      <c r="R590" t="n">
        <v>0</v>
      </c>
      <c r="S590" t="inlineStr">
        <is>
          <t>427</t>
        </is>
      </c>
      <c r="T590" t="n">
        <v>20.6</v>
      </c>
      <c r="U590" t="inlineStr">
        <is>
          <t>504</t>
        </is>
      </c>
      <c r="V590" t="n">
        <v>24.4</v>
      </c>
      <c r="W590" t="inlineStr">
        <is>
          <t>701+</t>
        </is>
      </c>
      <c r="X590" t="n">
        <v>9.800000000000001</v>
      </c>
      <c r="Y590" t="inlineStr">
        <is>
          <t>473</t>
        </is>
      </c>
      <c r="Z590" t="n">
        <v>18.6</v>
      </c>
      <c r="AA590" t="inlineStr">
        <is>
          <t>531</t>
        </is>
      </c>
      <c r="AB590" t="n">
        <v>21.5</v>
      </c>
      <c r="AC590" t="inlineStr">
        <is>
          <t>701+</t>
        </is>
      </c>
      <c r="AD590" t="n">
        <v>4.5</v>
      </c>
      <c r="AE590" t="inlineStr">
        <is>
          <t>267</t>
        </is>
      </c>
      <c r="AF590" t="n">
        <v>83.7</v>
      </c>
      <c r="AG590" t="inlineStr">
        <is>
          <t>701+</t>
        </is>
      </c>
      <c r="AH590" t="n">
        <v>6.7</v>
      </c>
      <c r="AI590">
        <f>440</f>
        <v/>
      </c>
      <c r="AJ590" t="n">
        <v>30.7</v>
      </c>
      <c r="AK590" t="inlineStr"/>
      <c r="AL590" t="inlineStr"/>
      <c r="AM590" t="inlineStr"/>
      <c r="AN590" t="inlineStr"/>
      <c r="AO590" t="inlineStr"/>
      <c r="AP590" t="inlineStr">
        <is>
          <t>{"Research &amp; Discovery": [{"indicator_id": "76", "indicator_name": "Academic Reputation", "rank": "427", "score": "20.6"}, {"indicator_id": "73", "indicator_name": "Citations per Faculty", "rank": "504", "score": "24.4"}], "Learning Experience": [{"indicator_id": "36", "indicator_name": "Faculty Student Ratio", "rank": "701+", "score": "9.8"}], "Employability": [{"indicator_id": "77", "indicator_name": "Employer Reputation", "rank": "473", "score": "18.6"}, {"indicator_id": "3819456", "indicator_name": "Employment Outcomes", "rank": "531", "score": "21.5"}], "Global Engagement": [{"indicator_id": "14", "indicator_name": "International Student Ratio", "rank": "701+", "score": "4.5"}, {"indicator_id": "15", "indicator_name": "International Research Network", "rank": "267", "score": "83.7"}, {"indicator_id": "18", "indicator_name": "International Faculty Ratio", "rank": "701+", "score": "6.7"}], "Sustainability": [{"indicator_id": "3897497", "indicator_name": "Sustainability Score", "rank": "=440", "score": "30.7"}]}</t>
        </is>
      </c>
      <c r="AQ5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91">
      <c r="A591" t="n">
        <v>590</v>
      </c>
      <c r="B591" t="n">
        <v>21.1</v>
      </c>
      <c r="C591" t="inlineStr">
        <is>
          <t>Universiti Teknologi MARA - UiTM</t>
        </is>
      </c>
      <c r="D591" t="inlineStr">
        <is>
          <t>Shah Alam, Malaysia</t>
        </is>
      </c>
      <c r="E591" t="inlineStr">
        <is>
          <t>Malaysia</t>
        </is>
      </c>
      <c r="F591" t="inlineStr">
        <is>
          <t>Shah Alam</t>
        </is>
      </c>
      <c r="G591" t="inlineStr">
        <is>
          <t>Asia</t>
        </is>
      </c>
      <c r="H591" t="inlineStr">
        <is>
          <t>https://www.topuniversities.com/sites/default/files/universiti-teknologi-mara-uitm_732_medium.jpg</t>
        </is>
      </c>
      <c r="I591" t="inlineStr">
        <is>
          <t>/universities/universiti-teknologi-mara-uitm</t>
        </is>
      </c>
      <c r="J591" t="inlineStr">
        <is>
          <t>3995921</t>
        </is>
      </c>
      <c r="K591" t="inlineStr">
        <is>
          <t>297097</t>
        </is>
      </c>
      <c r="L591" t="inlineStr">
        <is>
          <t>732</t>
        </is>
      </c>
      <c r="M591" t="n">
        <v>0</v>
      </c>
      <c r="N591">
        <f>587</f>
        <v/>
      </c>
      <c r="O591" t="inlineStr"/>
      <c r="P591" t="b">
        <v>0</v>
      </c>
      <c r="Q591" t="b">
        <v>0</v>
      </c>
      <c r="R591" t="n">
        <v>0</v>
      </c>
      <c r="S591" t="inlineStr">
        <is>
          <t>288</t>
        </is>
      </c>
      <c r="T591" t="n">
        <v>30.8</v>
      </c>
      <c r="U591" t="inlineStr">
        <is>
          <t>701+</t>
        </is>
      </c>
      <c r="V591" t="n">
        <v>2.8</v>
      </c>
      <c r="W591" t="inlineStr">
        <is>
          <t>701+</t>
        </is>
      </c>
      <c r="X591" t="n">
        <v>17.6</v>
      </c>
      <c r="Y591" t="inlineStr">
        <is>
          <t>234</t>
        </is>
      </c>
      <c r="Z591" t="n">
        <v>40.4</v>
      </c>
      <c r="AA591" t="inlineStr">
        <is>
          <t>701+</t>
        </is>
      </c>
      <c r="AB591" t="n">
        <v>3.6</v>
      </c>
      <c r="AC591" t="inlineStr">
        <is>
          <t>701+</t>
        </is>
      </c>
      <c r="AD591" t="n">
        <v>2.1</v>
      </c>
      <c r="AE591" t="inlineStr">
        <is>
          <t>503</t>
        </is>
      </c>
      <c r="AF591" t="n">
        <v>68.59999999999999</v>
      </c>
      <c r="AG591" t="inlineStr">
        <is>
          <t>701+</t>
        </is>
      </c>
      <c r="AH591" t="n">
        <v>1.7</v>
      </c>
      <c r="AI591">
        <f>590</f>
        <v/>
      </c>
      <c r="AJ591" t="n">
        <v>15.2</v>
      </c>
      <c r="AK591" t="inlineStr"/>
      <c r="AL591" t="inlineStr"/>
      <c r="AM591" t="inlineStr"/>
      <c r="AN591" t="inlineStr"/>
      <c r="AO591" t="inlineStr"/>
      <c r="AP591" t="inlineStr">
        <is>
          <t>{"Research &amp; Discovery": [{"indicator_id": "76", "indicator_name": "Academic Reputation", "rank": "288", "score": "30.8"}, {"indicator_id": "73", "indicator_name": "Citations per Faculty", "rank": "701+", "score": "2.8"}], "Learning Experience": [{"indicator_id": "36", "indicator_name": "Faculty Student Ratio", "rank": "701+", "score": "17.6"}], "Employability": [{"indicator_id": "77", "indicator_name": "Employer Reputation", "rank": "234", "score": "40.4"}, {"indicator_id": "3819456", "indicator_name": "Employment Outcomes", "rank": "701+", "score": "3.6"}], "Global Engagement": [{"indicator_id": "14", "indicator_name": "International Student Ratio", "rank": "701+", "score": "2.1"}, {"indicator_id": "15", "indicator_name": "International Research Network", "rank": "503", "score": "68.6"}, {"indicator_id": "18", "indicator_name": "International Faculty Ratio", "rank": "701+", "score": "1.7"}], "Sustainability": [{"indicator_id": "3897497", "indicator_name": "Sustainability Score", "rank": "=590", "score": "15.2"}]}</t>
        </is>
      </c>
      <c r="AQ5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92">
      <c r="A592" t="n">
        <v>591</v>
      </c>
      <c r="B592" t="n">
        <v>21.1</v>
      </c>
      <c r="C592" t="inlineStr">
        <is>
          <t>University of Kwazulu-Natal</t>
        </is>
      </c>
      <c r="D592" t="inlineStr">
        <is>
          <t>Pinetown, South Africa</t>
        </is>
      </c>
      <c r="E592" t="inlineStr">
        <is>
          <t>South Africa</t>
        </is>
      </c>
      <c r="F592" t="inlineStr">
        <is>
          <t>Pinetown</t>
        </is>
      </c>
      <c r="G592" t="inlineStr">
        <is>
          <t>Africa</t>
        </is>
      </c>
      <c r="H592" t="inlineStr">
        <is>
          <t>https://www.topuniversities.com/sites/default/files/university-of-kwazulu-natal_433_medium.jpg</t>
        </is>
      </c>
      <c r="I592" t="inlineStr">
        <is>
          <t>/universities/university-kwazulu-natal</t>
        </is>
      </c>
      <c r="J592" t="inlineStr">
        <is>
          <t>3996967</t>
        </is>
      </c>
      <c r="K592" t="inlineStr">
        <is>
          <t>294818</t>
        </is>
      </c>
      <c r="L592" t="inlineStr">
        <is>
          <t>433</t>
        </is>
      </c>
      <c r="M592" t="n">
        <v>0</v>
      </c>
      <c r="N592">
        <f>587</f>
        <v/>
      </c>
      <c r="O592" t="inlineStr"/>
      <c r="P592" t="b">
        <v>0</v>
      </c>
      <c r="Q592" t="b">
        <v>0</v>
      </c>
      <c r="R592" t="n">
        <v>0</v>
      </c>
      <c r="S592" t="inlineStr">
        <is>
          <t>601+</t>
        </is>
      </c>
      <c r="T592" t="n">
        <v>12.6</v>
      </c>
      <c r="U592" t="inlineStr">
        <is>
          <t>503</t>
        </is>
      </c>
      <c r="V592" t="n">
        <v>24.5</v>
      </c>
      <c r="W592" t="inlineStr">
        <is>
          <t>701+</t>
        </is>
      </c>
      <c r="X592" t="n">
        <v>5.5</v>
      </c>
      <c r="Y592" t="inlineStr">
        <is>
          <t>601+</t>
        </is>
      </c>
      <c r="Z592" t="n">
        <v>10.2</v>
      </c>
      <c r="AA592" t="inlineStr">
        <is>
          <t>154</t>
        </is>
      </c>
      <c r="AB592" t="n">
        <v>71.2</v>
      </c>
      <c r="AC592" t="inlineStr">
        <is>
          <t>701+</t>
        </is>
      </c>
      <c r="AD592" t="n">
        <v>1.6</v>
      </c>
      <c r="AE592" t="inlineStr">
        <is>
          <t>107</t>
        </is>
      </c>
      <c r="AF592" t="n">
        <v>93.7</v>
      </c>
      <c r="AG592" t="inlineStr">
        <is>
          <t>544</t>
        </is>
      </c>
      <c r="AH592" t="n">
        <v>24.5</v>
      </c>
      <c r="AI592">
        <f>386</f>
        <v/>
      </c>
      <c r="AJ592" t="n">
        <v>37.9</v>
      </c>
      <c r="AK592" t="inlineStr"/>
      <c r="AL592" t="inlineStr"/>
      <c r="AM592" t="inlineStr"/>
      <c r="AN592" t="inlineStr"/>
      <c r="AO592" t="inlineStr"/>
      <c r="AP592" t="inlineStr">
        <is>
          <t>{"Research &amp; Discovery": [{"indicator_id": "76", "indicator_name": "Academic Reputation", "rank": "601+", "score": "12.6"}, {"indicator_id": "73", "indicator_name": "Citations per Faculty", "rank": "503", "score": "24.5"}], "Learning Experience": [{"indicator_id": "36", "indicator_name": "Faculty Student Ratio", "rank": "701+", "score": "5.5"}], "Employability": [{"indicator_id": "77", "indicator_name": "Employer Reputation", "rank": "601+", "score": "10.2"}, {"indicator_id": "3819456", "indicator_name": "Employment Outcomes", "rank": "154", "score": "71.2"}], "Global Engagement": [{"indicator_id": "14", "indicator_name": "International Student Ratio", "rank": "701+", "score": "1.6"}, {"indicator_id": "15", "indicator_name": "International Research Network", "rank": "107", "score": "93.7"}, {"indicator_id": "18", "indicator_name": "International Faculty Ratio", "rank": "544", "score": "24.5"}], "Sustainability": [{"indicator_id": "3897497", "indicator_name": "Sustainability Score", "rank": "=386", "score": "37.9"}]}</t>
        </is>
      </c>
      <c r="AQ5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93">
      <c r="A593" t="n">
        <v>592</v>
      </c>
      <c r="B593" t="n">
        <v>21</v>
      </c>
      <c r="C593" t="inlineStr">
        <is>
          <t>Ain Shams University in Cairo (ASU, Cairo)</t>
        </is>
      </c>
      <c r="D593" t="inlineStr">
        <is>
          <t>Cairo, Egypt</t>
        </is>
      </c>
      <c r="E593" t="inlineStr">
        <is>
          <t>Egypt</t>
        </is>
      </c>
      <c r="F593" t="inlineStr">
        <is>
          <t>Cairo</t>
        </is>
      </c>
      <c r="G593" t="inlineStr">
        <is>
          <t>Africa</t>
        </is>
      </c>
      <c r="H593" t="inlineStr">
        <is>
          <t>https://www.topuniversities.com/sites/default/files/ain-shams-university-_592560cf2aeae70239af4f38_medium.jpg</t>
        </is>
      </c>
      <c r="I593" t="inlineStr">
        <is>
          <t>/universities/ain-shams-university-cairo-asu-cairo</t>
        </is>
      </c>
      <c r="J593" t="inlineStr">
        <is>
          <t>3995997</t>
        </is>
      </c>
      <c r="K593" t="inlineStr">
        <is>
          <t>297631</t>
        </is>
      </c>
      <c r="L593" t="inlineStr">
        <is>
          <t>1205</t>
        </is>
      </c>
      <c r="M593" t="n">
        <v>0</v>
      </c>
      <c r="N593">
        <f>592</f>
        <v/>
      </c>
      <c r="O593" t="inlineStr"/>
      <c r="P593" t="b">
        <v>0</v>
      </c>
      <c r="Q593" t="b">
        <v>0</v>
      </c>
      <c r="R593" t="n">
        <v>0</v>
      </c>
      <c r="S593" t="inlineStr">
        <is>
          <t>364</t>
        </is>
      </c>
      <c r="T593" t="n">
        <v>24</v>
      </c>
      <c r="U593" t="inlineStr">
        <is>
          <t>701+</t>
        </is>
      </c>
      <c r="V593" t="n">
        <v>1.9</v>
      </c>
      <c r="W593" t="inlineStr">
        <is>
          <t>701+</t>
        </is>
      </c>
      <c r="X593" t="n">
        <v>11.3</v>
      </c>
      <c r="Y593" t="inlineStr">
        <is>
          <t>292</t>
        </is>
      </c>
      <c r="Z593" t="n">
        <v>32.2</v>
      </c>
      <c r="AA593" t="inlineStr">
        <is>
          <t>219</t>
        </is>
      </c>
      <c r="AB593" t="n">
        <v>56.3</v>
      </c>
      <c r="AC593" t="inlineStr">
        <is>
          <t>701+</t>
        </is>
      </c>
      <c r="AD593" t="n">
        <v>7.5</v>
      </c>
      <c r="AE593" t="inlineStr">
        <is>
          <t>418</t>
        </is>
      </c>
      <c r="AF593" t="n">
        <v>74.2</v>
      </c>
      <c r="AG593" t="inlineStr">
        <is>
          <t>557</t>
        </is>
      </c>
      <c r="AH593" t="n">
        <v>23.1</v>
      </c>
      <c r="AI593">
        <f>672</f>
        <v/>
      </c>
      <c r="AJ593" t="n">
        <v>9.800000000000001</v>
      </c>
      <c r="AK593" t="inlineStr"/>
      <c r="AL593" t="inlineStr"/>
      <c r="AM593" t="inlineStr"/>
      <c r="AN593" t="inlineStr"/>
      <c r="AO593" t="inlineStr"/>
      <c r="AP593" t="inlineStr">
        <is>
          <t>{"Research &amp; Discovery": [{"indicator_id": "76", "indicator_name": "Academic Reputation", "rank": "364", "score": "24"}, {"indicator_id": "73", "indicator_name": "Citations per Faculty", "rank": "701+", "score": "1.9"}], "Learning Experience": [{"indicator_id": "36", "indicator_name": "Faculty Student Ratio", "rank": "701+", "score": "11.3"}], "Employability": [{"indicator_id": "77", "indicator_name": "Employer Reputation", "rank": "292", "score": "32.2"}, {"indicator_id": "3819456", "indicator_name": "Employment Outcomes", "rank": "219", "score": "56.3"}], "Global Engagement": [{"indicator_id": "14", "indicator_name": "International Student Ratio", "rank": "701+", "score": "7.5"}, {"indicator_id": "15", "indicator_name": "International Research Network", "rank": "418", "score": "74.2"}, {"indicator_id": "18", "indicator_name": "International Faculty Ratio", "rank": "557", "score": "23.1"}], "Sustainability": [{"indicator_id": "3897497", "indicator_name": "Sustainability Score", "rank": "=672", "score": "9.8"}]}</t>
        </is>
      </c>
      <c r="AQ5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94">
      <c r="A594" t="n">
        <v>593</v>
      </c>
      <c r="B594" t="n">
        <v>21</v>
      </c>
      <c r="C594" t="inlineStr">
        <is>
          <t>Nottingham Trent University</t>
        </is>
      </c>
      <c r="D594" t="inlineStr">
        <is>
          <t>Nottingham, United Kingdom</t>
        </is>
      </c>
      <c r="E594" t="inlineStr">
        <is>
          <t>United Kingdom</t>
        </is>
      </c>
      <c r="F594" t="inlineStr">
        <is>
          <t>Nottingham</t>
        </is>
      </c>
      <c r="G594" t="inlineStr">
        <is>
          <t>Europe</t>
        </is>
      </c>
      <c r="H594" t="inlineStr">
        <is>
          <t>https://www.topuniversities.com/sites/default/files/nottingham-trent-university_592560cf2aeae70239af50e6_medium.jpg</t>
        </is>
      </c>
      <c r="I594" t="inlineStr">
        <is>
          <t>/universities/nottingham-trent-university</t>
        </is>
      </c>
      <c r="J594" t="inlineStr">
        <is>
          <t>3996566</t>
        </is>
      </c>
      <c r="K594" t="inlineStr">
        <is>
          <t>297519</t>
        </is>
      </c>
      <c r="L594" t="inlineStr">
        <is>
          <t>1634</t>
        </is>
      </c>
      <c r="M594" t="n">
        <v>0</v>
      </c>
      <c r="N594">
        <f>592</f>
        <v/>
      </c>
      <c r="O594" t="inlineStr">
        <is>
          <t>5</t>
        </is>
      </c>
      <c r="P594" t="b">
        <v>0</v>
      </c>
      <c r="Q594" t="b">
        <v>0</v>
      </c>
      <c r="R594" t="n">
        <v>0</v>
      </c>
      <c r="S594" t="inlineStr">
        <is>
          <t>601+</t>
        </is>
      </c>
      <c r="T594" t="n">
        <v>10.6</v>
      </c>
      <c r="U594" t="inlineStr">
        <is>
          <t>701+</t>
        </is>
      </c>
      <c r="V594" t="n">
        <v>5.1</v>
      </c>
      <c r="W594" t="inlineStr">
        <is>
          <t>701+</t>
        </is>
      </c>
      <c r="X594" t="n">
        <v>10.6</v>
      </c>
      <c r="Y594" t="inlineStr">
        <is>
          <t>557</t>
        </is>
      </c>
      <c r="Z594" t="n">
        <v>15.1</v>
      </c>
      <c r="AA594" t="inlineStr">
        <is>
          <t>701+</t>
        </is>
      </c>
      <c r="AB594" t="n">
        <v>12</v>
      </c>
      <c r="AC594" t="inlineStr">
        <is>
          <t>193</t>
        </is>
      </c>
      <c r="AD594" t="n">
        <v>74</v>
      </c>
      <c r="AE594" t="inlineStr">
        <is>
          <t>254</t>
        </is>
      </c>
      <c r="AF594" t="n">
        <v>84.59999999999999</v>
      </c>
      <c r="AG594" t="inlineStr">
        <is>
          <t>333</t>
        </is>
      </c>
      <c r="AH594" t="n">
        <v>57.1</v>
      </c>
      <c r="AI594">
        <f>245</f>
        <v/>
      </c>
      <c r="AJ594" t="n">
        <v>64.09999999999999</v>
      </c>
      <c r="AK594" t="inlineStr"/>
      <c r="AL594" t="inlineStr"/>
      <c r="AM594" t="inlineStr"/>
      <c r="AN594" t="inlineStr"/>
      <c r="AO594" t="inlineStr"/>
      <c r="AP594" t="inlineStr">
        <is>
          <t>{"Research &amp; Discovery": [{"indicator_id": "76", "indicator_name": "Academic Reputation", "rank": "601+", "score": "10.6"}, {"indicator_id": "73", "indicator_name": "Citations per Faculty", "rank": "701+", "score": "5.1"}], "Learning Experience": [{"indicator_id": "36", "indicator_name": "Faculty Student Ratio", "rank": "701+", "score": "10.6"}], "Employability": [{"indicator_id": "77", "indicator_name": "Employer Reputation", "rank": "557", "score": "15.1"}, {"indicator_id": "3819456", "indicator_name": "Employment Outcomes", "rank": "701+", "score": "12"}], "Global Engagement": [{"indicator_id": "14", "indicator_name": "International Student Ratio", "rank": "193", "score": "74"}, {"indicator_id": "15", "indicator_name": "International Research Network", "rank": "254", "score": "84.6"}, {"indicator_id": "18", "indicator_name": "International Faculty Ratio", "rank": "333", "score": "57.1"}], "Sustainability": [{"indicator_id": "3897497", "indicator_name": "Sustainability Score", "rank": "=245", "score": "64.1"}]}</t>
        </is>
      </c>
      <c r="AQ5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95">
      <c r="A595" t="n">
        <v>594</v>
      </c>
      <c r="B595" t="n">
        <v>21</v>
      </c>
      <c r="C595" t="inlineStr">
        <is>
          <t>Universität Bremen</t>
        </is>
      </c>
      <c r="D595" t="inlineStr">
        <is>
          <t>Bremen, Germany</t>
        </is>
      </c>
      <c r="E595" t="inlineStr">
        <is>
          <t>Germany</t>
        </is>
      </c>
      <c r="F595" t="inlineStr">
        <is>
          <t>Bremen</t>
        </is>
      </c>
      <c r="G595" t="inlineStr">
        <is>
          <t>Europe</t>
        </is>
      </c>
      <c r="H595" t="inlineStr">
        <is>
          <t>https://www.topuniversities.com/sites/default/files/universitt-bremen_67_medium.jpg</t>
        </is>
      </c>
      <c r="I595" t="inlineStr">
        <is>
          <t>/universities/universitat-bremen</t>
        </is>
      </c>
      <c r="J595" t="inlineStr">
        <is>
          <t>3996123</t>
        </is>
      </c>
      <c r="K595" t="inlineStr">
        <is>
          <t>294589</t>
        </is>
      </c>
      <c r="L595" t="inlineStr">
        <is>
          <t>67</t>
        </is>
      </c>
      <c r="M595" t="n">
        <v>0</v>
      </c>
      <c r="N595">
        <f>592</f>
        <v/>
      </c>
      <c r="O595" t="inlineStr"/>
      <c r="P595" t="b">
        <v>0</v>
      </c>
      <c r="Q595" t="b">
        <v>0</v>
      </c>
      <c r="R595" t="n">
        <v>0</v>
      </c>
      <c r="S595" t="inlineStr">
        <is>
          <t>490</t>
        </is>
      </c>
      <c r="T595" t="n">
        <v>18.5</v>
      </c>
      <c r="U595" t="inlineStr">
        <is>
          <t>505</t>
        </is>
      </c>
      <c r="V595" t="n">
        <v>24.4</v>
      </c>
      <c r="W595" t="inlineStr">
        <is>
          <t>701+</t>
        </is>
      </c>
      <c r="X595" t="n">
        <v>13.1</v>
      </c>
      <c r="Y595" t="inlineStr">
        <is>
          <t>601+</t>
        </is>
      </c>
      <c r="Z595" t="n">
        <v>7.7</v>
      </c>
      <c r="AA595" t="inlineStr">
        <is>
          <t>701+</t>
        </is>
      </c>
      <c r="AB595" t="n">
        <v>1.8</v>
      </c>
      <c r="AC595" t="inlineStr">
        <is>
          <t>460</t>
        </is>
      </c>
      <c r="AD595" t="n">
        <v>26.4</v>
      </c>
      <c r="AE595" t="inlineStr">
        <is>
          <t>182</t>
        </is>
      </c>
      <c r="AF595" t="n">
        <v>89.09999999999999</v>
      </c>
      <c r="AG595" t="inlineStr">
        <is>
          <t>382</t>
        </is>
      </c>
      <c r="AH595" t="n">
        <v>46.9</v>
      </c>
      <c r="AI595">
        <f>535</f>
        <v/>
      </c>
      <c r="AJ595" t="n">
        <v>19.9</v>
      </c>
      <c r="AK595" t="inlineStr"/>
      <c r="AL595" t="inlineStr"/>
      <c r="AM595" t="inlineStr"/>
      <c r="AN595" t="inlineStr"/>
      <c r="AO595" t="inlineStr"/>
      <c r="AP595" t="inlineStr">
        <is>
          <t>{"Research &amp; Discovery": [{"indicator_id": "76", "indicator_name": "Academic Reputation", "rank": "490", "score": "18.5"}, {"indicator_id": "73", "indicator_name": "Citations per Faculty", "rank": "505", "score": "24.4"}], "Learning Experience": [{"indicator_id": "36", "indicator_name": "Faculty Student Ratio", "rank": "701+", "score": "13.1"}], "Employability": [{"indicator_id": "77", "indicator_name": "Employer Reputation", "rank": "601+", "score": "7.7"}, {"indicator_id": "3819456", "indicator_name": "Employment Outcomes", "rank": "701+", "score": "1.8"}], "Global Engagement": [{"indicator_id": "14", "indicator_name": "International Student Ratio", "rank": "460", "score": "26.4"}, {"indicator_id": "15", "indicator_name": "International Research Network", "rank": "182", "score": "89.1"}, {"indicator_id": "18", "indicator_name": "International Faculty Ratio", "rank": "382", "score": "46.9"}], "Sustainability": [{"indicator_id": "3897497", "indicator_name": "Sustainability Score", "rank": "=535", "score": "19.9"}]}</t>
        </is>
      </c>
      <c r="AQ5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96">
      <c r="A596" t="n">
        <v>595</v>
      </c>
      <c r="B596" t="n">
        <v>20.9</v>
      </c>
      <c r="C596" t="inlineStr">
        <is>
          <t>ITMO University</t>
        </is>
      </c>
      <c r="D596" t="inlineStr">
        <is>
          <t>St. Petersburg, Russia</t>
        </is>
      </c>
      <c r="E596" t="inlineStr">
        <is>
          <t>Russia</t>
        </is>
      </c>
      <c r="F596" t="inlineStr">
        <is>
          <t>St. Petersburg</t>
        </is>
      </c>
      <c r="G596" t="inlineStr">
        <is>
          <t>Europe</t>
        </is>
      </c>
      <c r="H596" t="inlineStr">
        <is>
          <t>https://www.topuniversities.com/sites/default/files/221006020816pm364524logo-ITMO-90x90.jpg</t>
        </is>
      </c>
      <c r="I596" t="inlineStr">
        <is>
          <t>/universities/itmo-university</t>
        </is>
      </c>
      <c r="J596" t="inlineStr">
        <is>
          <t>3996418</t>
        </is>
      </c>
      <c r="K596" t="inlineStr">
        <is>
          <t>294172</t>
        </is>
      </c>
      <c r="L596" t="inlineStr">
        <is>
          <t>15016</t>
        </is>
      </c>
      <c r="M596" t="n">
        <v>0</v>
      </c>
      <c r="N596" t="inlineStr">
        <is>
          <t>595</t>
        </is>
      </c>
      <c r="O596" t="inlineStr"/>
      <c r="P596" t="b">
        <v>0</v>
      </c>
      <c r="Q596" t="b">
        <v>1</v>
      </c>
      <c r="R596" t="n">
        <v>0</v>
      </c>
      <c r="S596" t="inlineStr">
        <is>
          <t>601+</t>
        </is>
      </c>
      <c r="T596" t="n">
        <v>10.5</v>
      </c>
      <c r="U596" t="inlineStr">
        <is>
          <t>701+</t>
        </is>
      </c>
      <c r="V596" t="n">
        <v>5.4</v>
      </c>
      <c r="W596" t="inlineStr">
        <is>
          <t>59</t>
        </is>
      </c>
      <c r="X596" t="n">
        <v>95.5</v>
      </c>
      <c r="Y596" t="inlineStr">
        <is>
          <t>601+</t>
        </is>
      </c>
      <c r="Z596" t="n">
        <v>13</v>
      </c>
      <c r="AA596" t="inlineStr">
        <is>
          <t>701+</t>
        </is>
      </c>
      <c r="AB596" t="n">
        <v>1.9</v>
      </c>
      <c r="AC596" t="inlineStr">
        <is>
          <t>382</t>
        </is>
      </c>
      <c r="AD596" t="n">
        <v>36.2</v>
      </c>
      <c r="AE596" t="inlineStr">
        <is>
          <t>550</t>
        </is>
      </c>
      <c r="AF596" t="n">
        <v>65.3</v>
      </c>
      <c r="AG596" t="inlineStr">
        <is>
          <t>592</t>
        </is>
      </c>
      <c r="AH596" t="n">
        <v>20.3</v>
      </c>
      <c r="AI596" t="inlineStr">
        <is>
          <t>701+</t>
        </is>
      </c>
      <c r="AJ596" t="n">
        <v>1.2</v>
      </c>
      <c r="AK596" t="inlineStr"/>
      <c r="AL596" t="inlineStr"/>
      <c r="AM596" t="inlineStr"/>
      <c r="AN596" t="inlineStr"/>
      <c r="AO596" t="inlineStr"/>
      <c r="AP596" t="inlineStr">
        <is>
          <t>{"Research &amp; Discovery": [{"indicator_id": "76", "indicator_name": "Academic Reputation", "rank": "601+", "score": "10.5"}, {"indicator_id": "73", "indicator_name": "Citations per Faculty", "rank": "701+", "score": "5.4"}], "Learning Experience": [{"indicator_id": "36", "indicator_name": "Faculty Student Ratio", "rank": "59", "score": "95.5"}], "Employability": [{"indicator_id": "77", "indicator_name": "Employer Reputation", "rank": "601+", "score": "13"}, {"indicator_id": "3819456", "indicator_name": "Employment Outcomes", "rank": "701+", "score": "1.9"}], "Global Engagement": [{"indicator_id": "14", "indicator_name": "International Student Ratio", "rank": "382", "score": "36.2"}, {"indicator_id": "15", "indicator_name": "International Research Network", "rank": "550", "score": "65.3"}, {"indicator_id": "18", "indicator_name": "International Faculty Ratio", "rank": "592", "score": "20.3"}], "Sustainability": [{"indicator_id": "3897497", "indicator_name": "Sustainability Score", "rank": "701+", "score": "1.2"}]}</t>
        </is>
      </c>
      <c r="AQ5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97">
      <c r="A597" t="n">
        <v>596</v>
      </c>
      <c r="B597" t="n">
        <v>20.8</v>
      </c>
      <c r="C597" t="inlineStr">
        <is>
          <t>Thammasat University</t>
        </is>
      </c>
      <c r="D597" t="inlineStr">
        <is>
          <t>Bangkok, Thailand</t>
        </is>
      </c>
      <c r="E597" t="inlineStr">
        <is>
          <t>Thailand</t>
        </is>
      </c>
      <c r="F597" t="inlineStr">
        <is>
          <t>Bangkok</t>
        </is>
      </c>
      <c r="G597" t="inlineStr">
        <is>
          <t>Asia</t>
        </is>
      </c>
      <c r="H597" t="inlineStr">
        <is>
          <t>https://www.topuniversities.com/sites/default/files/thammasat-university_592560cf2aeae70239af4ce1_medium.jpg</t>
        </is>
      </c>
      <c r="I597" t="inlineStr">
        <is>
          <t>/universities/thammasat-university</t>
        </is>
      </c>
      <c r="J597" t="inlineStr">
        <is>
          <t>3995988</t>
        </is>
      </c>
      <c r="K597" t="inlineStr">
        <is>
          <t>297255</t>
        </is>
      </c>
      <c r="L597" t="inlineStr">
        <is>
          <t>606</t>
        </is>
      </c>
      <c r="M597" t="n">
        <v>1</v>
      </c>
      <c r="N597">
        <f>596</f>
        <v/>
      </c>
      <c r="O597" t="inlineStr"/>
      <c r="P597" t="b">
        <v>0</v>
      </c>
      <c r="Q597" t="b">
        <v>0</v>
      </c>
      <c r="R597" t="n">
        <v>0</v>
      </c>
      <c r="S597" t="inlineStr">
        <is>
          <t>355</t>
        </is>
      </c>
      <c r="T597" t="n">
        <v>24.6</v>
      </c>
      <c r="U597" t="inlineStr">
        <is>
          <t>701+</t>
        </is>
      </c>
      <c r="V597" t="n">
        <v>2.1</v>
      </c>
      <c r="W597" t="inlineStr">
        <is>
          <t>564</t>
        </is>
      </c>
      <c r="X597" t="n">
        <v>26.6</v>
      </c>
      <c r="Y597" t="inlineStr">
        <is>
          <t>465</t>
        </is>
      </c>
      <c r="Z597" t="n">
        <v>19.4</v>
      </c>
      <c r="AA597" t="inlineStr">
        <is>
          <t>103</t>
        </is>
      </c>
      <c r="AB597" t="n">
        <v>84.59999999999999</v>
      </c>
      <c r="AC597" t="inlineStr">
        <is>
          <t>701+</t>
        </is>
      </c>
      <c r="AD597" t="n">
        <v>1.7</v>
      </c>
      <c r="AE597" t="inlineStr">
        <is>
          <t>701+</t>
        </is>
      </c>
      <c r="AF597" t="n">
        <v>41</v>
      </c>
      <c r="AG597" t="inlineStr">
        <is>
          <t>701+</t>
        </is>
      </c>
      <c r="AH597" t="n">
        <v>9.1</v>
      </c>
      <c r="AI597">
        <f>416</f>
        <v/>
      </c>
      <c r="AJ597" t="n">
        <v>33.6</v>
      </c>
      <c r="AK597" t="inlineStr"/>
      <c r="AL597" t="inlineStr"/>
      <c r="AM597" t="inlineStr"/>
      <c r="AN597" t="inlineStr"/>
      <c r="AO597" t="inlineStr"/>
      <c r="AP597" t="inlineStr">
        <is>
          <t>{"Research &amp; Discovery": [{"indicator_id": "76", "indicator_name": "Academic Reputation", "rank": "355", "score": "24.6"}, {"indicator_id": "73", "indicator_name": "Citations per Faculty", "rank": "701+", "score": "2.1"}], "Learning Experience": [{"indicator_id": "36", "indicator_name": "Faculty Student Ratio", "rank": "564", "score": "26.6"}], "Employability": [{"indicator_id": "77", "indicator_name": "Employer Reputation", "rank": "465", "score": "19.4"}, {"indicator_id": "3819456", "indicator_name": "Employment Outcomes", "rank": "103", "score": "84.6"}], "Global Engagement": [{"indicator_id": "14", "indicator_name": "International Student Ratio", "rank": "701+", "score": "1.7"}, {"indicator_id": "15", "indicator_name": "International Research Network", "rank": "701+", "score": "41"}, {"indicator_id": "18", "indicator_name": "International Faculty Ratio", "rank": "701+", "score": "9.1"}], "Sustainability": [{"indicator_id": "3897497", "indicator_name": "Sustainability Score", "rank": "=416", "score": "33.6"}]}</t>
        </is>
      </c>
      <c r="AQ5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98">
      <c r="A598" t="n">
        <v>597</v>
      </c>
      <c r="B598" t="n">
        <v>20.8</v>
      </c>
      <c r="C598" t="inlineStr">
        <is>
          <t>Universitas Padjadjaran (UNPAD)</t>
        </is>
      </c>
      <c r="D598" t="inlineStr">
        <is>
          <t>Bandung, Indonesia</t>
        </is>
      </c>
      <c r="E598" t="inlineStr">
        <is>
          <t>Indonesia</t>
        </is>
      </c>
      <c r="F598" t="inlineStr">
        <is>
          <t>Bandung</t>
        </is>
      </c>
      <c r="G598" t="inlineStr">
        <is>
          <t>Asia</t>
        </is>
      </c>
      <c r="H598" t="inlineStr">
        <is>
          <t>https://www.topuniversities.com/sites/default/files/universitas-padjadjaran_592560cf2aeae70239af4e3c_medium.jpg</t>
        </is>
      </c>
      <c r="I598" t="inlineStr">
        <is>
          <t>/universities/universitas-padjadjaran-unpad</t>
        </is>
      </c>
      <c r="J598" t="inlineStr">
        <is>
          <t>3996109</t>
        </is>
      </c>
      <c r="K598" t="inlineStr">
        <is>
          <t>296963</t>
        </is>
      </c>
      <c r="L598" t="inlineStr">
        <is>
          <t>952</t>
        </is>
      </c>
      <c r="M598" t="n">
        <v>0</v>
      </c>
      <c r="N598">
        <f>596</f>
        <v/>
      </c>
      <c r="O598" t="inlineStr"/>
      <c r="P598" t="b">
        <v>0</v>
      </c>
      <c r="Q598" t="b">
        <v>0</v>
      </c>
      <c r="R598" t="n">
        <v>0</v>
      </c>
      <c r="S598" t="inlineStr">
        <is>
          <t>476</t>
        </is>
      </c>
      <c r="T598" t="n">
        <v>19</v>
      </c>
      <c r="U598" t="inlineStr">
        <is>
          <t>701+</t>
        </is>
      </c>
      <c r="V598" t="n">
        <v>1.4</v>
      </c>
      <c r="W598" t="inlineStr">
        <is>
          <t>378</t>
        </is>
      </c>
      <c r="X598" t="n">
        <v>41.4</v>
      </c>
      <c r="Y598" t="inlineStr">
        <is>
          <t>228</t>
        </is>
      </c>
      <c r="Z598" t="n">
        <v>41.6</v>
      </c>
      <c r="AA598" t="inlineStr">
        <is>
          <t>381</t>
        </is>
      </c>
      <c r="AB598" t="n">
        <v>33.4</v>
      </c>
      <c r="AC598" t="inlineStr">
        <is>
          <t>701+</t>
        </is>
      </c>
      <c r="AD598" t="n">
        <v>2.2</v>
      </c>
      <c r="AE598" t="inlineStr">
        <is>
          <t>701+</t>
        </is>
      </c>
      <c r="AF598" t="n">
        <v>19.6</v>
      </c>
      <c r="AG598" t="inlineStr">
        <is>
          <t>460</t>
        </is>
      </c>
      <c r="AH598" t="n">
        <v>34.8</v>
      </c>
      <c r="AI598">
        <f>521</f>
        <v/>
      </c>
      <c r="AJ598" t="n">
        <v>21.3</v>
      </c>
      <c r="AK598" t="inlineStr"/>
      <c r="AL598" t="inlineStr"/>
      <c r="AM598" t="inlineStr"/>
      <c r="AN598" t="inlineStr"/>
      <c r="AO598" t="inlineStr"/>
      <c r="AP598" t="inlineStr">
        <is>
          <t>{"Research &amp; Discovery": [{"indicator_id": "76", "indicator_name": "Academic Reputation", "rank": "476", "score": "19"}, {"indicator_id": "73", "indicator_name": "Citations per Faculty", "rank": "701+", "score": "1.4"}], "Learning Experience": [{"indicator_id": "36", "indicator_name": "Faculty Student Ratio", "rank": "378", "score": "41.4"}], "Employability": [{"indicator_id": "77", "indicator_name": "Employer Reputation", "rank": "228", "score": "41.6"}, {"indicator_id": "3819456", "indicator_name": "Employment Outcomes", "rank": "381", "score": "33.4"}], "Global Engagement": [{"indicator_id": "14", "indicator_name": "International Student Ratio", "rank": "701+", "score": "2.2"}, {"indicator_id": "15", "indicator_name": "International Research Network", "rank": "701+", "score": "19.6"}, {"indicator_id": "18", "indicator_name": "International Faculty Ratio", "rank": "460", "score": "34.8"}], "Sustainability": [{"indicator_id": "3897497", "indicator_name": "Sustainability Score", "rank": "=521", "score": "21.3"}]}</t>
        </is>
      </c>
      <c r="AQ5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599">
      <c r="A599" t="n">
        <v>598</v>
      </c>
      <c r="B599" t="n">
        <v>20.8</v>
      </c>
      <c r="C599" t="inlineStr">
        <is>
          <t>University of Iowa</t>
        </is>
      </c>
      <c r="D599" t="inlineStr">
        <is>
          <t>Iowa City, United States</t>
        </is>
      </c>
      <c r="E599" t="inlineStr">
        <is>
          <t>United States</t>
        </is>
      </c>
      <c r="F599" t="inlineStr">
        <is>
          <t>Iowa City</t>
        </is>
      </c>
      <c r="G599" t="inlineStr">
        <is>
          <t>North America</t>
        </is>
      </c>
      <c r="H599" t="inlineStr">
        <is>
          <t>https://www.topuniversities.com/sites/default/files/university-of-iowa_592560cf2aeae70239af4baa_medium.jpg</t>
        </is>
      </c>
      <c r="I599" t="inlineStr">
        <is>
          <t>/universities/university-iowa</t>
        </is>
      </c>
      <c r="J599" t="inlineStr">
        <is>
          <t>3996126</t>
        </is>
      </c>
      <c r="K599" t="inlineStr">
        <is>
          <t>294215</t>
        </is>
      </c>
      <c r="L599" t="inlineStr">
        <is>
          <t>295</t>
        </is>
      </c>
      <c r="M599" t="n">
        <v>0</v>
      </c>
      <c r="N599">
        <f>596</f>
        <v/>
      </c>
      <c r="O599" t="inlineStr"/>
      <c r="P599" t="b">
        <v>0</v>
      </c>
      <c r="Q599" t="b">
        <v>0</v>
      </c>
      <c r="R599" t="n">
        <v>0</v>
      </c>
      <c r="S599" t="inlineStr">
        <is>
          <t>493</t>
        </is>
      </c>
      <c r="T599" t="n">
        <v>18.4</v>
      </c>
      <c r="U599" t="inlineStr">
        <is>
          <t>568</t>
        </is>
      </c>
      <c r="V599" t="n">
        <v>19.1</v>
      </c>
      <c r="W599" t="inlineStr">
        <is>
          <t>372</t>
        </is>
      </c>
      <c r="X599" t="n">
        <v>41.7</v>
      </c>
      <c r="Y599" t="inlineStr">
        <is>
          <t>601+</t>
        </is>
      </c>
      <c r="Z599" t="n">
        <v>8.699999999999999</v>
      </c>
      <c r="AA599" t="inlineStr">
        <is>
          <t>446</t>
        </is>
      </c>
      <c r="AB599" t="n">
        <v>26.6</v>
      </c>
      <c r="AC599" t="inlineStr">
        <is>
          <t>701+</t>
        </is>
      </c>
      <c r="AD599" t="n">
        <v>3.7</v>
      </c>
      <c r="AE599" t="inlineStr">
        <is>
          <t>396</t>
        </is>
      </c>
      <c r="AF599" t="n">
        <v>75.59999999999999</v>
      </c>
      <c r="AG599" t="inlineStr">
        <is>
          <t>660</t>
        </is>
      </c>
      <c r="AH599" t="n">
        <v>15.5</v>
      </c>
      <c r="AI599">
        <f>527</f>
        <v/>
      </c>
      <c r="AJ599" t="n">
        <v>20.8</v>
      </c>
      <c r="AK599" t="inlineStr"/>
      <c r="AL599" t="inlineStr"/>
      <c r="AM599" t="inlineStr"/>
      <c r="AN599" t="inlineStr"/>
      <c r="AO599" t="inlineStr"/>
      <c r="AP599" t="inlineStr">
        <is>
          <t>{"Research &amp; Discovery": [{"indicator_id": "76", "indicator_name": "Academic Reputation", "rank": "493", "score": "18.4"}, {"indicator_id": "73", "indicator_name": "Citations per Faculty", "rank": "568", "score": "19.1"}], "Learning Experience": [{"indicator_id": "36", "indicator_name": "Faculty Student Ratio", "rank": "372", "score": "41.7"}], "Employability": [{"indicator_id": "77", "indicator_name": "Employer Reputation", "rank": "601+", "score": "8.7"}, {"indicator_id": "3819456", "indicator_name": "Employment Outcomes", "rank": "446", "score": "26.6"}], "Global Engagement": [{"indicator_id": "14", "indicator_name": "International Student Ratio", "rank": "701+", "score": "3.7"}, {"indicator_id": "15", "indicator_name": "International Research Network", "rank": "396", "score": "75.6"}, {"indicator_id": "18", "indicator_name": "International Faculty Ratio", "rank": "660", "score": "15.5"}], "Sustainability": [{"indicator_id": "3897497", "indicator_name": "Sustainability Score", "rank": "=527", "score": "20.8"}]}</t>
        </is>
      </c>
      <c r="AQ5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00">
      <c r="A600" t="n">
        <v>599</v>
      </c>
      <c r="B600" t="n">
        <v>20.8</v>
      </c>
      <c r="C600" t="inlineStr">
        <is>
          <t>University of Ljubljana</t>
        </is>
      </c>
      <c r="D600" t="inlineStr">
        <is>
          <t>Ljubljana, Slovenia</t>
        </is>
      </c>
      <c r="E600" t="inlineStr">
        <is>
          <t>Slovenia</t>
        </is>
      </c>
      <c r="F600" t="inlineStr">
        <is>
          <t>Ljubljana</t>
        </is>
      </c>
      <c r="G600" t="inlineStr">
        <is>
          <t>Europe</t>
        </is>
      </c>
      <c r="H600" t="inlineStr">
        <is>
          <t>https://www.topuniversities.com/sites/default/files/university-of-ljubljana_351_medium.jpg</t>
        </is>
      </c>
      <c r="I600" t="inlineStr">
        <is>
          <t>/universities/university-ljubljana</t>
        </is>
      </c>
      <c r="J600" t="inlineStr">
        <is>
          <t>3996084</t>
        </is>
      </c>
      <c r="K600" t="inlineStr">
        <is>
          <t>294040</t>
        </is>
      </c>
      <c r="L600" t="inlineStr">
        <is>
          <t>351</t>
        </is>
      </c>
      <c r="M600" t="n">
        <v>0</v>
      </c>
      <c r="N600">
        <f>596</f>
        <v/>
      </c>
      <c r="O600" t="inlineStr"/>
      <c r="P600" t="b">
        <v>0</v>
      </c>
      <c r="Q600" t="b">
        <v>0</v>
      </c>
      <c r="R600" t="n">
        <v>0</v>
      </c>
      <c r="S600" t="inlineStr">
        <is>
          <t>451</t>
        </is>
      </c>
      <c r="T600" t="n">
        <v>19.9</v>
      </c>
      <c r="U600" t="inlineStr">
        <is>
          <t>701+</t>
        </is>
      </c>
      <c r="V600" t="n">
        <v>5.9</v>
      </c>
      <c r="W600" t="inlineStr">
        <is>
          <t>474</t>
        </is>
      </c>
      <c r="X600" t="n">
        <v>33.3</v>
      </c>
      <c r="Y600" t="inlineStr">
        <is>
          <t>601+</t>
        </is>
      </c>
      <c r="Z600" t="n">
        <v>9.199999999999999</v>
      </c>
      <c r="AA600" t="inlineStr">
        <is>
          <t>32</t>
        </is>
      </c>
      <c r="AB600" t="n">
        <v>97.59999999999999</v>
      </c>
      <c r="AC600" t="inlineStr">
        <is>
          <t>701+</t>
        </is>
      </c>
      <c r="AD600" t="n">
        <v>9.699999999999999</v>
      </c>
      <c r="AE600" t="inlineStr">
        <is>
          <t>249</t>
        </is>
      </c>
      <c r="AF600" t="n">
        <v>84.8</v>
      </c>
      <c r="AG600" t="inlineStr">
        <is>
          <t>701+</t>
        </is>
      </c>
      <c r="AH600" t="n">
        <v>4.2</v>
      </c>
      <c r="AI600" t="inlineStr">
        <is>
          <t>701+</t>
        </is>
      </c>
      <c r="AJ600" t="n">
        <v>4.9</v>
      </c>
      <c r="AK600" t="inlineStr"/>
      <c r="AL600" t="inlineStr"/>
      <c r="AM600" t="inlineStr"/>
      <c r="AN600" t="inlineStr"/>
      <c r="AO600" t="inlineStr"/>
      <c r="AP600" t="inlineStr">
        <is>
          <t>{"Research &amp; Discovery": [{"indicator_id": "76", "indicator_name": "Academic Reputation", "rank": "451", "score": "19.9"}, {"indicator_id": "73", "indicator_name": "Citations per Faculty", "rank": "701+", "score": "5.9"}], "Learning Experience": [{"indicator_id": "36", "indicator_name": "Faculty Student Ratio", "rank": "474", "score": "33.3"}], "Employability": [{"indicator_id": "77", "indicator_name": "Employer Reputation", "rank": "601+", "score": "9.2"}, {"indicator_id": "3819456", "indicator_name": "Employment Outcomes", "rank": "32", "score": "97.6"}], "Global Engagement": [{"indicator_id": "14", "indicator_name": "International Student Ratio", "rank": "701+", "score": "9.7"}, {"indicator_id": "15", "indicator_name": "International Research Network", "rank": "249", "score": "84.8"}, {"indicator_id": "18", "indicator_name": "International Faculty Ratio", "rank": "701+", "score": "4.2"}], "Sustainability": [{"indicator_id": "3897497", "indicator_name": "Sustainability Score", "rank": "701+", "score": "4.9"}]}</t>
        </is>
      </c>
      <c r="AQ6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01">
      <c r="A601" t="n">
        <v>600</v>
      </c>
      <c r="B601" t="n">
        <v>20.8</v>
      </c>
      <c r="C601" t="inlineStr">
        <is>
          <t>University of Texas at Dallas</t>
        </is>
      </c>
      <c r="D601" t="inlineStr">
        <is>
          <t>Richardson, United States</t>
        </is>
      </c>
      <c r="E601" t="inlineStr">
        <is>
          <t>United States</t>
        </is>
      </c>
      <c r="F601" t="inlineStr">
        <is>
          <t>Richardson</t>
        </is>
      </c>
      <c r="G601" t="inlineStr">
        <is>
          <t>North America</t>
        </is>
      </c>
      <c r="H601" t="inlineStr">
        <is>
          <t>https://www.topuniversities.com/sites/default/files/university-of-texas-dallas_592560cf2aeae70239af5355_medium.jpg</t>
        </is>
      </c>
      <c r="I601" t="inlineStr">
        <is>
          <t>/universities/university-texas-dallas</t>
        </is>
      </c>
      <c r="J601" t="inlineStr">
        <is>
          <t>3997049</t>
        </is>
      </c>
      <c r="K601" t="inlineStr">
        <is>
          <t>295219</t>
        </is>
      </c>
      <c r="L601" t="inlineStr">
        <is>
          <t>2258</t>
        </is>
      </c>
      <c r="M601" t="n">
        <v>0</v>
      </c>
      <c r="N601">
        <f>596</f>
        <v/>
      </c>
      <c r="O601" t="inlineStr"/>
      <c r="P601" t="b">
        <v>0</v>
      </c>
      <c r="Q601" t="b">
        <v>0</v>
      </c>
      <c r="R601" t="n">
        <v>0</v>
      </c>
      <c r="S601" t="inlineStr">
        <is>
          <t>601+</t>
        </is>
      </c>
      <c r="T601" t="n">
        <v>13.1</v>
      </c>
      <c r="U601" t="inlineStr">
        <is>
          <t>317</t>
        </is>
      </c>
      <c r="V601" t="n">
        <v>43.3</v>
      </c>
      <c r="W601" t="inlineStr">
        <is>
          <t>701+</t>
        </is>
      </c>
      <c r="X601" t="n">
        <v>3.4</v>
      </c>
      <c r="Y601" t="inlineStr">
        <is>
          <t>537</t>
        </is>
      </c>
      <c r="Z601" t="n">
        <v>15.9</v>
      </c>
      <c r="AA601" t="inlineStr">
        <is>
          <t>701+</t>
        </is>
      </c>
      <c r="AB601" t="n">
        <v>4.9</v>
      </c>
      <c r="AC601" t="inlineStr">
        <is>
          <t>309</t>
        </is>
      </c>
      <c r="AD601" t="n">
        <v>47.4</v>
      </c>
      <c r="AE601" t="inlineStr">
        <is>
          <t>630</t>
        </is>
      </c>
      <c r="AF601" t="n">
        <v>60.4</v>
      </c>
      <c r="AG601" t="inlineStr">
        <is>
          <t>701+</t>
        </is>
      </c>
      <c r="AH601" t="n">
        <v>9.699999999999999</v>
      </c>
      <c r="AI601">
        <f>678</f>
        <v/>
      </c>
      <c r="AJ601" t="n">
        <v>9.5</v>
      </c>
      <c r="AK601" t="inlineStr"/>
      <c r="AL601" t="inlineStr"/>
      <c r="AM601" t="inlineStr"/>
      <c r="AN601" t="inlineStr"/>
      <c r="AO601" t="inlineStr"/>
      <c r="AP601" t="inlineStr">
        <is>
          <t>{"Research &amp; Discovery": [{"indicator_id": "76", "indicator_name": "Academic Reputation", "rank": "601+", "score": "13.1"}, {"indicator_id": "73", "indicator_name": "Citations per Faculty", "rank": "317", "score": "43.3"}], "Learning Experience": [{"indicator_id": "36", "indicator_name": "Faculty Student Ratio", "rank": "701+", "score": "3.4"}], "Employability": [{"indicator_id": "77", "indicator_name": "Employer Reputation", "rank": "537", "score": "15.9"}, {"indicator_id": "3819456", "indicator_name": "Employment Outcomes", "rank": "701+", "score": "4.9"}], "Global Engagement": [{"indicator_id": "14", "indicator_name": "International Student Ratio", "rank": "309", "score": "47.4"}, {"indicator_id": "15", "indicator_name": "International Research Network", "rank": "630", "score": "60.4"}, {"indicator_id": "18", "indicator_name": "International Faculty Ratio", "rank": "701+", "score": "9.7"}], "Sustainability": [{"indicator_id": "3897497", "indicator_name": "Sustainability Score", "rank": "=678", "score": "9.5"}]}</t>
        </is>
      </c>
      <c r="AQ6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02">
      <c r="A602" t="n">
        <v>601</v>
      </c>
      <c r="B602" t="inlineStr"/>
      <c r="C602" t="inlineStr">
        <is>
          <t>Ca' Foscari University of Venice</t>
        </is>
      </c>
      <c r="D602" t="inlineStr">
        <is>
          <t>Venice, Italy</t>
        </is>
      </c>
      <c r="E602" t="inlineStr">
        <is>
          <t>Italy</t>
        </is>
      </c>
      <c r="F602" t="inlineStr">
        <is>
          <t>Venice</t>
        </is>
      </c>
      <c r="G602" t="inlineStr">
        <is>
          <t>Europe</t>
        </is>
      </c>
      <c r="H602" t="inlineStr">
        <is>
          <t>https://www.topuniversities.com/sites/default/files/250311030733pm324084Logo-Square-JPEG-ZOOM-WAITING-ROOM-90x90.jpg</t>
        </is>
      </c>
      <c r="I602" t="inlineStr">
        <is>
          <t>/universities/ca-foscari-university-venice</t>
        </is>
      </c>
      <c r="J602" t="inlineStr">
        <is>
          <t>3996089</t>
        </is>
      </c>
      <c r="K602" t="inlineStr">
        <is>
          <t>297066</t>
        </is>
      </c>
      <c r="L602" t="inlineStr">
        <is>
          <t>764</t>
        </is>
      </c>
      <c r="M602" t="n">
        <v>0</v>
      </c>
      <c r="N602" t="inlineStr">
        <is>
          <t>601-610</t>
        </is>
      </c>
      <c r="O602" t="inlineStr"/>
      <c r="P602" t="b">
        <v>0</v>
      </c>
      <c r="Q602" t="b">
        <v>0</v>
      </c>
      <c r="R602" t="n">
        <v>0</v>
      </c>
      <c r="S602" t="inlineStr">
        <is>
          <t>456</t>
        </is>
      </c>
      <c r="T602" t="n">
        <v>19.6</v>
      </c>
      <c r="U602" t="inlineStr">
        <is>
          <t>675</t>
        </is>
      </c>
      <c r="V602" t="n">
        <v>12.7</v>
      </c>
      <c r="W602" t="inlineStr">
        <is>
          <t>701+</t>
        </is>
      </c>
      <c r="X602" t="n">
        <v>5.7</v>
      </c>
      <c r="Y602" t="inlineStr">
        <is>
          <t>539</t>
        </is>
      </c>
      <c r="Z602" t="n">
        <v>15.8</v>
      </c>
      <c r="AA602" t="inlineStr">
        <is>
          <t>701+</t>
        </is>
      </c>
      <c r="AB602" t="n">
        <v>12.3</v>
      </c>
      <c r="AC602" t="inlineStr">
        <is>
          <t>701+</t>
        </is>
      </c>
      <c r="AD602" t="n">
        <v>8.9</v>
      </c>
      <c r="AE602" t="inlineStr">
        <is>
          <t>564</t>
        </is>
      </c>
      <c r="AF602" t="n">
        <v>64.59999999999999</v>
      </c>
      <c r="AG602" t="inlineStr">
        <is>
          <t>408</t>
        </is>
      </c>
      <c r="AH602" t="n">
        <v>42</v>
      </c>
      <c r="AI602">
        <f>193</f>
        <v/>
      </c>
      <c r="AJ602" t="n">
        <v>74.5</v>
      </c>
      <c r="AK602" t="inlineStr"/>
      <c r="AL602" t="inlineStr"/>
      <c r="AM602" t="inlineStr"/>
      <c r="AN602" t="inlineStr"/>
      <c r="AO602" t="inlineStr"/>
      <c r="AP602" t="inlineStr">
        <is>
          <t>{"Research &amp; Discovery": [{"indicator_id": "76", "indicator_name": "Academic Reputation", "rank": "456", "score": "19.6"}, {"indicator_id": "73", "indicator_name": "Citations per Faculty", "rank": "675", "score": "12.7"}], "Learning Experience": [{"indicator_id": "36", "indicator_name": "Faculty Student Ratio", "rank": "701+", "score": "5.7"}], "Employability": [{"indicator_id": "77", "indicator_name": "Employer Reputation", "rank": "539", "score": "15.8"}, {"indicator_id": "3819456", "indicator_name": "Employment Outcomes", "rank": "701+", "score": "12.3"}], "Global Engagement": [{"indicator_id": "14", "indicator_name": "International Student Ratio", "rank": "701+", "score": "8.9"}, {"indicator_id": "15", "indicator_name": "International Research Network", "rank": "564", "score": "64.6"}, {"indicator_id": "18", "indicator_name": "International Faculty Ratio", "rank": "408", "score": "42"}], "Sustainability": [{"indicator_id": "3897497", "indicator_name": "Sustainability Score", "rank": "=193", "score": "74.5"}]}</t>
        </is>
      </c>
      <c r="AQ6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03">
      <c r="A603" t="n">
        <v>602</v>
      </c>
      <c r="B603" t="inlineStr"/>
      <c r="C603" t="inlineStr">
        <is>
          <t>Illinois Institute of Technology</t>
        </is>
      </c>
      <c r="D603" t="inlineStr">
        <is>
          <t>Chicago, United States</t>
        </is>
      </c>
      <c r="E603" t="inlineStr">
        <is>
          <t>United States</t>
        </is>
      </c>
      <c r="F603" t="inlineStr">
        <is>
          <t>Chicago</t>
        </is>
      </c>
      <c r="G603" t="inlineStr">
        <is>
          <t>North America</t>
        </is>
      </c>
      <c r="H603" t="inlineStr">
        <is>
          <t>https://www.topuniversities.com/sites/default/files/230109044608pm870090ILTECH-red-stacked-logo-90x90.jpg</t>
        </is>
      </c>
      <c r="I603" t="inlineStr">
        <is>
          <t>/universities/illinois-institute-technology</t>
        </is>
      </c>
      <c r="J603" t="inlineStr">
        <is>
          <t>3996419</t>
        </is>
      </c>
      <c r="K603" t="inlineStr">
        <is>
          <t>294247</t>
        </is>
      </c>
      <c r="L603" t="inlineStr">
        <is>
          <t>277</t>
        </is>
      </c>
      <c r="M603" t="n">
        <v>0</v>
      </c>
      <c r="N603" t="inlineStr">
        <is>
          <t>601-610</t>
        </is>
      </c>
      <c r="O603" t="inlineStr"/>
      <c r="P603" t="b">
        <v>0</v>
      </c>
      <c r="Q603" t="b">
        <v>0</v>
      </c>
      <c r="R603" t="n">
        <v>0</v>
      </c>
      <c r="S603" t="inlineStr">
        <is>
          <t>601+</t>
        </is>
      </c>
      <c r="T603" t="n">
        <v>12.8</v>
      </c>
      <c r="U603" t="inlineStr">
        <is>
          <t>379</t>
        </is>
      </c>
      <c r="V603" t="n">
        <v>35.9</v>
      </c>
      <c r="W603" t="inlineStr">
        <is>
          <t>701+</t>
        </is>
      </c>
      <c r="X603" t="n">
        <v>14.1</v>
      </c>
      <c r="Y603" t="inlineStr">
        <is>
          <t>601+</t>
        </is>
      </c>
      <c r="Z603" t="n">
        <v>11</v>
      </c>
      <c r="AA603" t="inlineStr">
        <is>
          <t>701+</t>
        </is>
      </c>
      <c r="AB603" t="n">
        <v>12.2</v>
      </c>
      <c r="AC603" t="inlineStr">
        <is>
          <t>77</t>
        </is>
      </c>
      <c r="AD603" t="n">
        <v>97.3</v>
      </c>
      <c r="AE603" t="inlineStr">
        <is>
          <t>701+</t>
        </is>
      </c>
      <c r="AF603" t="n">
        <v>18.9</v>
      </c>
      <c r="AG603" t="inlineStr">
        <is>
          <t>610</t>
        </is>
      </c>
      <c r="AH603" t="n">
        <v>19.2</v>
      </c>
      <c r="AI603" t="inlineStr">
        <is>
          <t>701+</t>
        </is>
      </c>
      <c r="AJ603" t="n">
        <v>1.6</v>
      </c>
      <c r="AK603" t="inlineStr"/>
      <c r="AL603" t="inlineStr"/>
      <c r="AM603" t="inlineStr"/>
      <c r="AN603" t="inlineStr"/>
      <c r="AO603" t="inlineStr"/>
      <c r="AP603" t="inlineStr">
        <is>
          <t>{"Research &amp; Discovery": [{"indicator_id": "76", "indicator_name": "Academic Reputation", "rank": "601+", "score": "12.8"}, {"indicator_id": "73", "indicator_name": "Citations per Faculty", "rank": "379", "score": "35.9"}], "Learning Experience": [{"indicator_id": "36", "indicator_name": "Faculty Student Ratio", "rank": "701+", "score": "14.1"}], "Employability": [{"indicator_id": "77", "indicator_name": "Employer Reputation", "rank": "601+", "score": "11"}, {"indicator_id": "3819456", "indicator_name": "Employment Outcomes", "rank": "701+", "score": "12.2"}], "Global Engagement": [{"indicator_id": "14", "indicator_name": "International Student Ratio", "rank": "77", "score": "97.3"}, {"indicator_id": "15", "indicator_name": "International Research Network", "rank": "701+", "score": "18.9"}, {"indicator_id": "18", "indicator_name": "International Faculty Ratio", "rank": "610", "score": "19.2"}], "Sustainability": [{"indicator_id": "3897497", "indicator_name": "Sustainability Score", "rank": "701+", "score": "1.6"}]}</t>
        </is>
      </c>
      <c r="AQ6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04">
      <c r="A604" t="n">
        <v>603</v>
      </c>
      <c r="B604" t="inlineStr"/>
      <c r="C604" t="inlineStr">
        <is>
          <t>King Khalid University</t>
        </is>
      </c>
      <c r="D604" t="inlineStr">
        <is>
          <t>Abha, Saudi Arabia</t>
        </is>
      </c>
      <c r="E604" t="inlineStr">
        <is>
          <t>Saudi Arabia</t>
        </is>
      </c>
      <c r="F604" t="inlineStr">
        <is>
          <t>Abha</t>
        </is>
      </c>
      <c r="G604" t="inlineStr">
        <is>
          <t>Asia</t>
        </is>
      </c>
      <c r="H604" t="inlineStr">
        <is>
          <t>https://www.topuniversities.com/sites/default/files/240318014008pm464639KKU-New-Logo-90x90.jpg</t>
        </is>
      </c>
      <c r="I604" t="inlineStr">
        <is>
          <t>/universities/king-khalid-university</t>
        </is>
      </c>
      <c r="J604" t="inlineStr">
        <is>
          <t>3996173</t>
        </is>
      </c>
      <c r="K604" t="inlineStr">
        <is>
          <t>296685</t>
        </is>
      </c>
      <c r="L604" t="inlineStr">
        <is>
          <t>1174</t>
        </is>
      </c>
      <c r="M604" t="n">
        <v>1</v>
      </c>
      <c r="N604" t="inlineStr">
        <is>
          <t>601-610</t>
        </is>
      </c>
      <c r="O604" t="inlineStr"/>
      <c r="P604" t="b">
        <v>0</v>
      </c>
      <c r="Q604" t="b">
        <v>0</v>
      </c>
      <c r="R604" t="n">
        <v>0</v>
      </c>
      <c r="S604" t="inlineStr">
        <is>
          <t>540</t>
        </is>
      </c>
      <c r="T604" t="n">
        <v>16.6</v>
      </c>
      <c r="U604" t="inlineStr">
        <is>
          <t>701+</t>
        </is>
      </c>
      <c r="V604" t="n">
        <v>2.7</v>
      </c>
      <c r="W604" t="inlineStr">
        <is>
          <t>313</t>
        </is>
      </c>
      <c r="X604" t="n">
        <v>49.8</v>
      </c>
      <c r="Y604" t="inlineStr">
        <is>
          <t>601+</t>
        </is>
      </c>
      <c r="Z604" t="n">
        <v>8.300000000000001</v>
      </c>
      <c r="AA604" t="inlineStr">
        <is>
          <t>701+</t>
        </is>
      </c>
      <c r="AB604" t="n">
        <v>2.2</v>
      </c>
      <c r="AC604" t="inlineStr">
        <is>
          <t>579</t>
        </is>
      </c>
      <c r="AD604" t="n">
        <v>18</v>
      </c>
      <c r="AE604" t="inlineStr">
        <is>
          <t>353</t>
        </is>
      </c>
      <c r="AF604" t="n">
        <v>78.3</v>
      </c>
      <c r="AG604" t="inlineStr">
        <is>
          <t>27</t>
        </is>
      </c>
      <c r="AH604" t="n">
        <v>100</v>
      </c>
      <c r="AI604" t="inlineStr">
        <is>
          <t>701+</t>
        </is>
      </c>
      <c r="AJ604" t="n">
        <v>2.3</v>
      </c>
      <c r="AK604" t="inlineStr"/>
      <c r="AL604" t="inlineStr"/>
      <c r="AM604" t="inlineStr"/>
      <c r="AN604" t="inlineStr"/>
      <c r="AO604" t="inlineStr"/>
      <c r="AP604" t="inlineStr">
        <is>
          <t>{"Research &amp; Discovery": [{"indicator_id": "76", "indicator_name": "Academic Reputation", "rank": "540", "score": "16.6"}, {"indicator_id": "73", "indicator_name": "Citations per Faculty", "rank": "701+", "score": "2.7"}], "Learning Experience": [{"indicator_id": "36", "indicator_name": "Faculty Student Ratio", "rank": "313", "score": "49.8"}], "Employability": [{"indicator_id": "77", "indicator_name": "Employer Reputation", "rank": "601+", "score": "8.3"}, {"indicator_id": "3819456", "indicator_name": "Employment Outcomes", "rank": "701+", "score": "2.2"}], "Global Engagement": [{"indicator_id": "14", "indicator_name": "International Student Ratio", "rank": "579", "score": "18"}, {"indicator_id": "15", "indicator_name": "International Research Network", "rank": "353", "score": "78.3"}, {"indicator_id": "18", "indicator_name": "International Faculty Ratio", "rank": "27", "score": "100"}], "Sustainability": [{"indicator_id": "3897497", "indicator_name": "Sustainability Score", "rank": "701+", "score": "2.3"}]}</t>
        </is>
      </c>
      <c r="AQ6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05">
      <c r="A605" t="n">
        <v>604</v>
      </c>
      <c r="B605" t="inlineStr"/>
      <c r="C605" t="inlineStr">
        <is>
          <t>Kingston University, London</t>
        </is>
      </c>
      <c r="D605" t="inlineStr">
        <is>
          <t>Kingston upon Thames, United Kingdom</t>
        </is>
      </c>
      <c r="E605" t="inlineStr">
        <is>
          <t>United Kingdom</t>
        </is>
      </c>
      <c r="F605" t="inlineStr">
        <is>
          <t>Kingston upon Thames</t>
        </is>
      </c>
      <c r="G605" t="inlineStr">
        <is>
          <t>Europe</t>
        </is>
      </c>
      <c r="H605" t="inlineStr">
        <is>
          <t>https://www.topuniversities.com/sites/default/files/kingston-university-london_592560cf2aeae70239af4bc2_medium.jpg</t>
        </is>
      </c>
      <c r="I605" t="inlineStr">
        <is>
          <t>/universities/kingston-university-london</t>
        </is>
      </c>
      <c r="J605" t="inlineStr">
        <is>
          <t>3996139</t>
        </is>
      </c>
      <c r="K605" t="inlineStr">
        <is>
          <t>294138</t>
        </is>
      </c>
      <c r="L605" t="inlineStr">
        <is>
          <t>319</t>
        </is>
      </c>
      <c r="M605" t="n">
        <v>0</v>
      </c>
      <c r="N605" t="inlineStr">
        <is>
          <t>601-610</t>
        </is>
      </c>
      <c r="O605" t="inlineStr"/>
      <c r="P605" t="b">
        <v>0</v>
      </c>
      <c r="Q605" t="b">
        <v>0</v>
      </c>
      <c r="R605" t="n">
        <v>0</v>
      </c>
      <c r="S605" t="inlineStr">
        <is>
          <t>506</t>
        </is>
      </c>
      <c r="T605" t="n">
        <v>17.9</v>
      </c>
      <c r="U605" t="inlineStr">
        <is>
          <t>701+</t>
        </is>
      </c>
      <c r="V605" t="n">
        <v>7.6</v>
      </c>
      <c r="W605" t="inlineStr">
        <is>
          <t>701+</t>
        </is>
      </c>
      <c r="X605" t="n">
        <v>5.8</v>
      </c>
      <c r="Y605" t="inlineStr">
        <is>
          <t>550</t>
        </is>
      </c>
      <c r="Z605" t="n">
        <v>15.3</v>
      </c>
      <c r="AA605" t="inlineStr">
        <is>
          <t>701+</t>
        </is>
      </c>
      <c r="AB605" t="n">
        <v>12.6</v>
      </c>
      <c r="AC605" t="inlineStr">
        <is>
          <t>56</t>
        </is>
      </c>
      <c r="AD605" t="n">
        <v>99.2</v>
      </c>
      <c r="AE605" t="inlineStr">
        <is>
          <t>701+</t>
        </is>
      </c>
      <c r="AF605" t="n">
        <v>48.2</v>
      </c>
      <c r="AG605" t="inlineStr">
        <is>
          <t>280</t>
        </is>
      </c>
      <c r="AH605" t="n">
        <v>70.8</v>
      </c>
      <c r="AI605" t="inlineStr">
        <is>
          <t>701+</t>
        </is>
      </c>
      <c r="AJ605" t="n">
        <v>6.9</v>
      </c>
      <c r="AK605" t="inlineStr"/>
      <c r="AL605" t="inlineStr"/>
      <c r="AM605" t="inlineStr"/>
      <c r="AN605" t="inlineStr"/>
      <c r="AO605" t="inlineStr"/>
      <c r="AP605" t="inlineStr">
        <is>
          <t>{"Research &amp; Discovery": [{"indicator_id": "76", "indicator_name": "Academic Reputation", "rank": "506", "score": "17.9"}, {"indicator_id": "73", "indicator_name": "Citations per Faculty", "rank": "701+", "score": "7.6"}], "Learning Experience": [{"indicator_id": "36", "indicator_name": "Faculty Student Ratio", "rank": "701+", "score": "5.8"}], "Employability": [{"indicator_id": "77", "indicator_name": "Employer Reputation", "rank": "550", "score": "15.3"}, {"indicator_id": "3819456", "indicator_name": "Employment Outcomes", "rank": "701+", "score": "12.6"}], "Global Engagement": [{"indicator_id": "14", "indicator_name": "International Student Ratio", "rank": "56", "score": "99.2"}, {"indicator_id": "15", "indicator_name": "International Research Network", "rank": "701+", "score": "48.2"}, {"indicator_id": "18", "indicator_name": "International Faculty Ratio", "rank": "280", "score": "70.8"}], "Sustainability": [{"indicator_id": "3897497", "indicator_name": "Sustainability Score", "rank": "701+", "score": "6.9"}]}</t>
        </is>
      </c>
      <c r="AQ6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06">
      <c r="A606" t="n">
        <v>605</v>
      </c>
      <c r="B606" t="inlineStr"/>
      <c r="C606" t="inlineStr">
        <is>
          <t>Manchester Metropolitan University</t>
        </is>
      </c>
      <c r="D606" t="inlineStr">
        <is>
          <t>Manchester , United Kingdom</t>
        </is>
      </c>
      <c r="E606" t="inlineStr">
        <is>
          <t>United Kingdom</t>
        </is>
      </c>
      <c r="F606" t="inlineStr">
        <is>
          <t xml:space="preserve">Manchester </t>
        </is>
      </c>
      <c r="G606" t="inlineStr">
        <is>
          <t>Europe</t>
        </is>
      </c>
      <c r="H606" t="inlineStr">
        <is>
          <t>https://www.topuniversities.com/sites/default/files/manchester-metropolitan-university_1628_medium.jpg</t>
        </is>
      </c>
      <c r="I606" t="inlineStr">
        <is>
          <t>/universities/manchester-metropolitan-university</t>
        </is>
      </c>
      <c r="J606" t="inlineStr">
        <is>
          <t>3996508</t>
        </is>
      </c>
      <c r="K606" t="inlineStr">
        <is>
          <t>297540</t>
        </is>
      </c>
      <c r="L606" t="inlineStr">
        <is>
          <t>1628</t>
        </is>
      </c>
      <c r="M606" t="n">
        <v>0</v>
      </c>
      <c r="N606" t="inlineStr">
        <is>
          <t>601-610</t>
        </is>
      </c>
      <c r="O606" t="inlineStr"/>
      <c r="P606" t="b">
        <v>0</v>
      </c>
      <c r="Q606" t="b">
        <v>0</v>
      </c>
      <c r="R606" t="n">
        <v>0</v>
      </c>
      <c r="S606" t="inlineStr">
        <is>
          <t>601+</t>
        </is>
      </c>
      <c r="T606" t="n">
        <v>11.8</v>
      </c>
      <c r="U606" t="inlineStr">
        <is>
          <t>701+</t>
        </is>
      </c>
      <c r="V606" t="n">
        <v>10.1</v>
      </c>
      <c r="W606" t="inlineStr">
        <is>
          <t>701+</t>
        </is>
      </c>
      <c r="X606" t="n">
        <v>8.1</v>
      </c>
      <c r="Y606" t="inlineStr">
        <is>
          <t>601+</t>
        </is>
      </c>
      <c r="Z606" t="n">
        <v>12.6</v>
      </c>
      <c r="AA606" t="inlineStr">
        <is>
          <t>701+</t>
        </is>
      </c>
      <c r="AB606" t="n">
        <v>12.3</v>
      </c>
      <c r="AC606" t="inlineStr">
        <is>
          <t>373</t>
        </is>
      </c>
      <c r="AD606" t="n">
        <v>37.7</v>
      </c>
      <c r="AE606" t="inlineStr">
        <is>
          <t>143</t>
        </is>
      </c>
      <c r="AF606" t="n">
        <v>91.7</v>
      </c>
      <c r="AG606" t="inlineStr">
        <is>
          <t>405</t>
        </is>
      </c>
      <c r="AH606" t="n">
        <v>42.9</v>
      </c>
      <c r="AI606">
        <f>156</f>
        <v/>
      </c>
      <c r="AJ606" t="n">
        <v>79.59999999999999</v>
      </c>
      <c r="AK606" t="inlineStr"/>
      <c r="AL606" t="inlineStr"/>
      <c r="AM606" t="inlineStr"/>
      <c r="AN606" t="inlineStr"/>
      <c r="AO606" t="inlineStr"/>
      <c r="AP606" t="inlineStr">
        <is>
          <t>{"Research &amp; Discovery": [{"indicator_id": "76", "indicator_name": "Academic Reputation", "rank": "601+", "score": "11.8"}, {"indicator_id": "73", "indicator_name": "Citations per Faculty", "rank": "701+", "score": "10.1"}], "Learning Experience": [{"indicator_id": "36", "indicator_name": "Faculty Student Ratio", "rank": "701+", "score": "8.1"}], "Employability": [{"indicator_id": "77", "indicator_name": "Employer Reputation", "rank": "601+", "score": "12.6"}, {"indicator_id": "3819456", "indicator_name": "Employment Outcomes", "rank": "701+", "score": "12.3"}], "Global Engagement": [{"indicator_id": "14", "indicator_name": "International Student Ratio", "rank": "373", "score": "37.7"}, {"indicator_id": "15", "indicator_name": "International Research Network", "rank": "143", "score": "91.7"}, {"indicator_id": "18", "indicator_name": "International Faculty Ratio", "rank": "405", "score": "42.9"}], "Sustainability": [{"indicator_id": "3897497", "indicator_name": "Sustainability Score", "rank": "=156", "score": "79.6"}]}</t>
        </is>
      </c>
      <c r="AQ6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07">
      <c r="A607" t="n">
        <v>606</v>
      </c>
      <c r="B607" t="inlineStr"/>
      <c r="C607" t="inlineStr">
        <is>
          <t>National Chengchi University</t>
        </is>
      </c>
      <c r="D607" t="inlineStr">
        <is>
          <t>Taipei City, Taiwan</t>
        </is>
      </c>
      <c r="E607" t="inlineStr">
        <is>
          <t>Taiwan</t>
        </is>
      </c>
      <c r="F607" t="inlineStr">
        <is>
          <t>Taipei City</t>
        </is>
      </c>
      <c r="G607" t="inlineStr">
        <is>
          <t>Asia</t>
        </is>
      </c>
      <c r="H607" t="inlineStr">
        <is>
          <t>https://www.topuniversities.com/sites/default/files/national-chengchi-university_436_medium.jpg</t>
        </is>
      </c>
      <c r="I607" t="inlineStr">
        <is>
          <t>/universities/national-chengchi-university</t>
        </is>
      </c>
      <c r="J607" t="inlineStr">
        <is>
          <t>3996076</t>
        </is>
      </c>
      <c r="K607" t="inlineStr">
        <is>
          <t>294811</t>
        </is>
      </c>
      <c r="L607" t="inlineStr">
        <is>
          <t>436</t>
        </is>
      </c>
      <c r="M607" t="n">
        <v>0</v>
      </c>
      <c r="N607" t="inlineStr">
        <is>
          <t>601-610</t>
        </is>
      </c>
      <c r="O607" t="inlineStr"/>
      <c r="P607" t="b">
        <v>0</v>
      </c>
      <c r="Q607" t="b">
        <v>0</v>
      </c>
      <c r="R607" t="n">
        <v>0</v>
      </c>
      <c r="S607" t="inlineStr">
        <is>
          <t>443</t>
        </is>
      </c>
      <c r="T607" t="n">
        <v>20.1</v>
      </c>
      <c r="U607" t="inlineStr">
        <is>
          <t>701+</t>
        </is>
      </c>
      <c r="V607" t="n">
        <v>2.2</v>
      </c>
      <c r="W607" t="inlineStr">
        <is>
          <t>701+</t>
        </is>
      </c>
      <c r="X607" t="n">
        <v>17.1</v>
      </c>
      <c r="Y607" t="inlineStr">
        <is>
          <t>249</t>
        </is>
      </c>
      <c r="Z607" t="n">
        <v>37.8</v>
      </c>
      <c r="AA607" t="inlineStr">
        <is>
          <t>70</t>
        </is>
      </c>
      <c r="AB607" t="n">
        <v>91.09999999999999</v>
      </c>
      <c r="AC607" t="inlineStr">
        <is>
          <t>517</t>
        </is>
      </c>
      <c r="AD607" t="n">
        <v>21.8</v>
      </c>
      <c r="AE607" t="inlineStr">
        <is>
          <t>701+</t>
        </is>
      </c>
      <c r="AF607" t="n">
        <v>13.3</v>
      </c>
      <c r="AG607" t="inlineStr">
        <is>
          <t>521</t>
        </is>
      </c>
      <c r="AH607" t="n">
        <v>26.5</v>
      </c>
      <c r="AI607" t="inlineStr">
        <is>
          <t>701+</t>
        </is>
      </c>
      <c r="AJ607" t="n">
        <v>1.6</v>
      </c>
      <c r="AK607" t="inlineStr"/>
      <c r="AL607" t="inlineStr"/>
      <c r="AM607" t="inlineStr"/>
      <c r="AN607" t="inlineStr"/>
      <c r="AO607" t="inlineStr"/>
      <c r="AP607" t="inlineStr">
        <is>
          <t>{"Research &amp; Discovery": [{"indicator_id": "76", "indicator_name": "Academic Reputation", "rank": "443", "score": "20.1"}, {"indicator_id": "73", "indicator_name": "Citations per Faculty", "rank": "701+", "score": "2.2"}], "Learning Experience": [{"indicator_id": "36", "indicator_name": "Faculty Student Ratio", "rank": "701+", "score": "17.1"}], "Employability": [{"indicator_id": "77", "indicator_name": "Employer Reputation", "rank": "249", "score": "37.8"}, {"indicator_id": "3819456", "indicator_name": "Employment Outcomes", "rank": "70", "score": "91.1"}], "Global Engagement": [{"indicator_id": "14", "indicator_name": "International Student Ratio", "rank": "517", "score": "21.8"}, {"indicator_id": "15", "indicator_name": "International Research Network", "rank": "701+", "score": "13.3"}, {"indicator_id": "18", "indicator_name": "International Faculty Ratio", "rank": "521", "score": "26.5"}], "Sustainability": [{"indicator_id": "3897497", "indicator_name": "Sustainability Score", "rank": "701+", "score": "1.6"}]}</t>
        </is>
      </c>
      <c r="AQ6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08">
      <c r="A608" t="n">
        <v>607</v>
      </c>
      <c r="B608" t="inlineStr"/>
      <c r="C608" t="inlineStr">
        <is>
          <t>Paris Lodron University of Salzburg</t>
        </is>
      </c>
      <c r="D608" t="inlineStr">
        <is>
          <t>Salzburg , Austria</t>
        </is>
      </c>
      <c r="E608" t="inlineStr">
        <is>
          <t>Austria</t>
        </is>
      </c>
      <c r="F608" t="inlineStr">
        <is>
          <t xml:space="preserve">Salzburg </t>
        </is>
      </c>
      <c r="G608" t="inlineStr">
        <is>
          <t>Europe</t>
        </is>
      </c>
      <c r="H608" t="inlineStr">
        <is>
          <t>https://www.topuniversities.com/sites/default/files/PLUS-Logo-3-90x90.jpg</t>
        </is>
      </c>
      <c r="I608" t="inlineStr">
        <is>
          <t>/universities/paris-lodron-university-salzburg</t>
        </is>
      </c>
      <c r="J608" t="inlineStr">
        <is>
          <t>3996579</t>
        </is>
      </c>
      <c r="K608" t="inlineStr">
        <is>
          <t>296146</t>
        </is>
      </c>
      <c r="L608" t="inlineStr">
        <is>
          <t>1883</t>
        </is>
      </c>
      <c r="M608" t="n">
        <v>0</v>
      </c>
      <c r="N608" t="inlineStr">
        <is>
          <t>601-610</t>
        </is>
      </c>
      <c r="O608" t="inlineStr"/>
      <c r="P608" t="b">
        <v>0</v>
      </c>
      <c r="Q608" t="b">
        <v>0</v>
      </c>
      <c r="R608" t="n">
        <v>0</v>
      </c>
      <c r="S608" t="inlineStr">
        <is>
          <t>601+</t>
        </is>
      </c>
      <c r="T608" t="n">
        <v>9.699999999999999</v>
      </c>
      <c r="U608" t="inlineStr">
        <is>
          <t>701+</t>
        </is>
      </c>
      <c r="V608" t="n">
        <v>6.8</v>
      </c>
      <c r="W608" t="inlineStr">
        <is>
          <t>659</t>
        </is>
      </c>
      <c r="X608" t="n">
        <v>20.8</v>
      </c>
      <c r="Y608" t="inlineStr">
        <is>
          <t>601+</t>
        </is>
      </c>
      <c r="Z608" t="n">
        <v>2.9</v>
      </c>
      <c r="AA608" t="inlineStr">
        <is>
          <t>640</t>
        </is>
      </c>
      <c r="AB608" t="n">
        <v>15.7</v>
      </c>
      <c r="AC608" t="inlineStr">
        <is>
          <t>101</t>
        </is>
      </c>
      <c r="AD608" t="n">
        <v>93.7</v>
      </c>
      <c r="AE608" t="inlineStr">
        <is>
          <t>687</t>
        </is>
      </c>
      <c r="AF608" t="n">
        <v>55.5</v>
      </c>
      <c r="AG608" t="inlineStr">
        <is>
          <t>137</t>
        </is>
      </c>
      <c r="AH608" t="n">
        <v>96.09999999999999</v>
      </c>
      <c r="AI608">
        <f>371</f>
        <v/>
      </c>
      <c r="AJ608" t="n">
        <v>39.5</v>
      </c>
      <c r="AK608" t="inlineStr"/>
      <c r="AL608" t="inlineStr"/>
      <c r="AM608" t="inlineStr"/>
      <c r="AN608" t="inlineStr"/>
      <c r="AO608" t="inlineStr"/>
      <c r="AP608" t="inlineStr">
        <is>
          <t>{"Research &amp; Discovery": [{"indicator_id": "76", "indicator_name": "Academic Reputation", "rank": "601+", "score": "9.7"}, {"indicator_id": "73", "indicator_name": "Citations per Faculty", "rank": "701+", "score": "6.8"}], "Learning Experience": [{"indicator_id": "36", "indicator_name": "Faculty Student Ratio", "rank": "659", "score": "20.8"}], "Employability": [{"indicator_id": "77", "indicator_name": "Employer Reputation", "rank": "601+", "score": "2.9"}, {"indicator_id": "3819456", "indicator_name": "Employment Outcomes", "rank": "640", "score": "15.7"}], "Global Engagement": [{"indicator_id": "14", "indicator_name": "International Student Ratio", "rank": "101", "score": "93.7"}, {"indicator_id": "15", "indicator_name": "International Research Network", "rank": "687", "score": "55.5"}, {"indicator_id": "18", "indicator_name": "International Faculty Ratio", "rank": "137", "score": "96.1"}], "Sustainability": [{"indicator_id": "3897497", "indicator_name": "Sustainability Score", "rank": "=371", "score": "39.5"}]}</t>
        </is>
      </c>
      <c r="AQ6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09">
      <c r="A609" t="n">
        <v>608</v>
      </c>
      <c r="B609" t="inlineStr"/>
      <c r="C609" t="inlineStr">
        <is>
          <t>Rensselaer Polytechnic Institute</t>
        </is>
      </c>
      <c r="D609" t="inlineStr">
        <is>
          <t>Troy, United States</t>
        </is>
      </c>
      <c r="E609" t="inlineStr">
        <is>
          <t>United States</t>
        </is>
      </c>
      <c r="F609" t="inlineStr">
        <is>
          <t>Troy</t>
        </is>
      </c>
      <c r="G609" t="inlineStr">
        <is>
          <t>North America</t>
        </is>
      </c>
      <c r="H609" t="inlineStr">
        <is>
          <t>https://www.topuniversities.com/sites/default/files/rensselaer-polytechnic-institute_522_medium.jpg</t>
        </is>
      </c>
      <c r="I609" t="inlineStr">
        <is>
          <t>/universities/rensselaer-polytechnic-institute</t>
        </is>
      </c>
      <c r="J609" t="inlineStr">
        <is>
          <t>3996601</t>
        </is>
      </c>
      <c r="K609" t="inlineStr">
        <is>
          <t>297444</t>
        </is>
      </c>
      <c r="L609" t="inlineStr">
        <is>
          <t>522</t>
        </is>
      </c>
      <c r="M609" t="n">
        <v>0</v>
      </c>
      <c r="N609" t="inlineStr">
        <is>
          <t>601-610</t>
        </is>
      </c>
      <c r="O609" t="inlineStr"/>
      <c r="P609" t="b">
        <v>0</v>
      </c>
      <c r="Q609" t="b">
        <v>0</v>
      </c>
      <c r="R609" t="n">
        <v>0</v>
      </c>
      <c r="S609" t="inlineStr">
        <is>
          <t>601+</t>
        </is>
      </c>
      <c r="T609" t="n">
        <v>8</v>
      </c>
      <c r="U609" t="inlineStr">
        <is>
          <t>221</t>
        </is>
      </c>
      <c r="V609" t="n">
        <v>56.6</v>
      </c>
      <c r="W609" t="inlineStr">
        <is>
          <t>681</t>
        </is>
      </c>
      <c r="X609" t="n">
        <v>19.7</v>
      </c>
      <c r="Y609" t="inlineStr">
        <is>
          <t>601+</t>
        </is>
      </c>
      <c r="Z609" t="n">
        <v>8.4</v>
      </c>
      <c r="AA609" t="inlineStr">
        <is>
          <t>402</t>
        </is>
      </c>
      <c r="AB609" t="n">
        <v>31.4</v>
      </c>
      <c r="AC609" t="inlineStr">
        <is>
          <t>430</t>
        </is>
      </c>
      <c r="AD609" t="n">
        <v>29.9</v>
      </c>
      <c r="AE609" t="inlineStr">
        <is>
          <t>701+</t>
        </is>
      </c>
      <c r="AF609" t="n">
        <v>25</v>
      </c>
      <c r="AG609" t="inlineStr">
        <is>
          <t>701+</t>
        </is>
      </c>
      <c r="AH609" t="n">
        <v>3.7</v>
      </c>
      <c r="AI609" t="inlineStr">
        <is>
          <t>701+</t>
        </is>
      </c>
      <c r="AJ609" t="n">
        <v>2.8</v>
      </c>
      <c r="AK609" t="inlineStr"/>
      <c r="AL609" t="inlineStr"/>
      <c r="AM609" t="inlineStr"/>
      <c r="AN609" t="inlineStr"/>
      <c r="AO609" t="inlineStr"/>
      <c r="AP609" t="inlineStr">
        <is>
          <t>{"Research &amp; Discovery": [{"indicator_id": "76", "indicator_name": "Academic Reputation", "rank": "601+", "score": "8"}, {"indicator_id": "73", "indicator_name": "Citations per Faculty", "rank": "221", "score": "56.6"}], "Learning Experience": [{"indicator_id": "36", "indicator_name": "Faculty Student Ratio", "rank": "681", "score": "19.7"}], "Employability": [{"indicator_id": "77", "indicator_name": "Employer Reputation", "rank": "601+", "score": "8.4"}, {"indicator_id": "3819456", "indicator_name": "Employment Outcomes", "rank": "402", "score": "31.4"}], "Global Engagement": [{"indicator_id": "14", "indicator_name": "International Student Ratio", "rank": "430", "score": "29.9"}, {"indicator_id": "15", "indicator_name": "International Research Network", "rank": "701+", "score": "25"}, {"indicator_id": "18", "indicator_name": "International Faculty Ratio", "rank": "701+", "score": "3.7"}], "Sustainability": [{"indicator_id": "3897497", "indicator_name": "Sustainability Score", "rank": "701+", "score": "2.8"}]}</t>
        </is>
      </c>
      <c r="AQ6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10">
      <c r="A610" t="n">
        <v>609</v>
      </c>
      <c r="B610" t="inlineStr"/>
      <c r="C610" t="inlineStr">
        <is>
          <t>University of Crete</t>
        </is>
      </c>
      <c r="D610" t="inlineStr">
        <is>
          <t>Heraklion, Greece</t>
        </is>
      </c>
      <c r="E610" t="inlineStr">
        <is>
          <t>Greece</t>
        </is>
      </c>
      <c r="F610" t="inlineStr">
        <is>
          <t>Heraklion</t>
        </is>
      </c>
      <c r="G610" t="inlineStr">
        <is>
          <t>Europe</t>
        </is>
      </c>
      <c r="H610" t="inlineStr">
        <is>
          <t>https://www.topuniversities.com/sites/default/files/university-of-crete_147_medium.jpg</t>
        </is>
      </c>
      <c r="I610" t="inlineStr">
        <is>
          <t>/universities/university-crete</t>
        </is>
      </c>
      <c r="J610" t="inlineStr">
        <is>
          <t>3996932</t>
        </is>
      </c>
      <c r="K610" t="inlineStr">
        <is>
          <t>294510</t>
        </is>
      </c>
      <c r="L610" t="inlineStr">
        <is>
          <t>147</t>
        </is>
      </c>
      <c r="M610" t="n">
        <v>0</v>
      </c>
      <c r="N610" t="inlineStr">
        <is>
          <t>601-610</t>
        </is>
      </c>
      <c r="O610" t="inlineStr"/>
      <c r="P610" t="b">
        <v>0</v>
      </c>
      <c r="Q610" t="b">
        <v>0</v>
      </c>
      <c r="R610" t="n">
        <v>0</v>
      </c>
      <c r="S610" t="inlineStr">
        <is>
          <t>601+</t>
        </is>
      </c>
      <c r="T610" t="n">
        <v>13.9</v>
      </c>
      <c r="U610" t="inlineStr">
        <is>
          <t>208</t>
        </is>
      </c>
      <c r="V610" t="n">
        <v>58.7</v>
      </c>
      <c r="W610" t="inlineStr">
        <is>
          <t>701+</t>
        </is>
      </c>
      <c r="X610" t="n">
        <v>2.4</v>
      </c>
      <c r="Y610" t="inlineStr">
        <is>
          <t>601+</t>
        </is>
      </c>
      <c r="Z610" t="n">
        <v>12.7</v>
      </c>
      <c r="AA610" t="inlineStr">
        <is>
          <t>701+</t>
        </is>
      </c>
      <c r="AB610" t="n">
        <v>3.6</v>
      </c>
      <c r="AC610" t="inlineStr">
        <is>
          <t>701+</t>
        </is>
      </c>
      <c r="AD610" t="n">
        <v>3.5</v>
      </c>
      <c r="AE610" t="inlineStr">
        <is>
          <t>663</t>
        </is>
      </c>
      <c r="AF610" t="n">
        <v>57</v>
      </c>
      <c r="AG610" t="inlineStr">
        <is>
          <t>701+</t>
        </is>
      </c>
      <c r="AH610" t="n">
        <v>2.3</v>
      </c>
      <c r="AI610" t="inlineStr">
        <is>
          <t>701+</t>
        </is>
      </c>
      <c r="AJ610" t="n">
        <v>1.8</v>
      </c>
      <c r="AK610" t="inlineStr"/>
      <c r="AL610" t="inlineStr"/>
      <c r="AM610" t="inlineStr"/>
      <c r="AN610" t="inlineStr"/>
      <c r="AO610" t="inlineStr"/>
      <c r="AP610" t="inlineStr">
        <is>
          <t>{"Research &amp; Discovery": [{"indicator_id": "76", "indicator_name": "Academic Reputation", "rank": "601+", "score": "13.9"}, {"indicator_id": "73", "indicator_name": "Citations per Faculty", "rank": "208", "score": "58.7"}], "Learning Experience": [{"indicator_id": "36", "indicator_name": "Faculty Student Ratio", "rank": "701+", "score": "2.4"}], "Employability": [{"indicator_id": "77", "indicator_name": "Employer Reputation", "rank": "601+", "score": "12.7"}, {"indicator_id": "3819456", "indicator_name": "Employment Outcomes", "rank": "701+", "score": "3.6"}], "Global Engagement": [{"indicator_id": "14", "indicator_name": "International Student Ratio", "rank": "701+", "score": "3.5"}, {"indicator_id": "15", "indicator_name": "International Research Network", "rank": "663", "score": "57"}, {"indicator_id": "18", "indicator_name": "International Faculty Ratio", "rank": "701+", "score": "2.3"}], "Sustainability": [{"indicator_id": "3897497", "indicator_name": "Sustainability Score", "rank": "701+", "score": "1.8"}]}</t>
        </is>
      </c>
      <c r="AQ6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11">
      <c r="A611" t="n">
        <v>610</v>
      </c>
      <c r="B611" t="inlineStr"/>
      <c r="C611" t="inlineStr">
        <is>
          <t>University of Hohenheim</t>
        </is>
      </c>
      <c r="D611" t="inlineStr">
        <is>
          <t>Stuttgart, Germany</t>
        </is>
      </c>
      <c r="E611" t="inlineStr">
        <is>
          <t>Germany</t>
        </is>
      </c>
      <c r="F611" t="inlineStr">
        <is>
          <t>Stuttgart</t>
        </is>
      </c>
      <c r="G611" t="inlineStr">
        <is>
          <t>Europe</t>
        </is>
      </c>
      <c r="H611" t="inlineStr">
        <is>
          <t>https://www.topuniversities.com/sites/default/files/university-of-hohenheim_592560cf2aeae70239af4fcd_medium.jpg</t>
        </is>
      </c>
      <c r="I611" t="inlineStr">
        <is>
          <t>/universities/university-hohenheim</t>
        </is>
      </c>
      <c r="J611" t="inlineStr">
        <is>
          <t>3996949</t>
        </is>
      </c>
      <c r="K611" t="inlineStr">
        <is>
          <t>296584</t>
        </is>
      </c>
      <c r="L611" t="inlineStr">
        <is>
          <t>1353</t>
        </is>
      </c>
      <c r="M611" t="n">
        <v>0</v>
      </c>
      <c r="N611" t="inlineStr">
        <is>
          <t>601-610</t>
        </is>
      </c>
      <c r="O611" t="inlineStr"/>
      <c r="P611" t="b">
        <v>0</v>
      </c>
      <c r="Q611" t="b">
        <v>0</v>
      </c>
      <c r="R611" t="n">
        <v>0</v>
      </c>
      <c r="S611" t="inlineStr">
        <is>
          <t>601+</t>
        </is>
      </c>
      <c r="T611" t="n">
        <v>8.6</v>
      </c>
      <c r="U611" t="inlineStr">
        <is>
          <t>285</t>
        </is>
      </c>
      <c r="V611" t="n">
        <v>47.5</v>
      </c>
      <c r="W611" t="inlineStr">
        <is>
          <t>701+</t>
        </is>
      </c>
      <c r="X611" t="n">
        <v>12</v>
      </c>
      <c r="Y611" t="inlineStr">
        <is>
          <t>601+</t>
        </is>
      </c>
      <c r="Z611" t="n">
        <v>6.1</v>
      </c>
      <c r="AA611" t="inlineStr">
        <is>
          <t>701+</t>
        </is>
      </c>
      <c r="AB611" t="n">
        <v>5</v>
      </c>
      <c r="AC611" t="inlineStr">
        <is>
          <t>466</t>
        </is>
      </c>
      <c r="AD611" t="n">
        <v>25.9</v>
      </c>
      <c r="AE611" t="inlineStr">
        <is>
          <t>381</t>
        </is>
      </c>
      <c r="AF611" t="n">
        <v>76.90000000000001</v>
      </c>
      <c r="AG611" t="inlineStr">
        <is>
          <t>530</t>
        </is>
      </c>
      <c r="AH611" t="n">
        <v>25.2</v>
      </c>
      <c r="AI611">
        <f>545</f>
        <v/>
      </c>
      <c r="AJ611" t="n">
        <v>19.2</v>
      </c>
      <c r="AK611" t="inlineStr"/>
      <c r="AL611" t="inlineStr"/>
      <c r="AM611" t="inlineStr"/>
      <c r="AN611" t="inlineStr"/>
      <c r="AO611" t="inlineStr"/>
      <c r="AP611" t="inlineStr">
        <is>
          <t>{"Research &amp; Discovery": [{"indicator_id": "76", "indicator_name": "Academic Reputation", "rank": "601+", "score": "8.6"}, {"indicator_id": "73", "indicator_name": "Citations per Faculty", "rank": "285", "score": "47.5"}], "Learning Experience": [{"indicator_id": "36", "indicator_name": "Faculty Student Ratio", "rank": "701+", "score": "12"}], "Employability": [{"indicator_id": "77", "indicator_name": "Employer Reputation", "rank": "601+", "score": "6.1"}, {"indicator_id": "3819456", "indicator_name": "Employment Outcomes", "rank": "701+", "score": "5"}], "Global Engagement": [{"indicator_id": "14", "indicator_name": "International Student Ratio", "rank": "466", "score": "25.9"}, {"indicator_id": "15", "indicator_name": "International Research Network", "rank": "381", "score": "76.9"}, {"indicator_id": "18", "indicator_name": "International Faculty Ratio", "rank": "530", "score": "25.2"}], "Sustainability": [{"indicator_id": "3897497", "indicator_name": "Sustainability Score", "rank": "=545", "score": "19.2"}]}</t>
        </is>
      </c>
      <c r="AQ6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12">
      <c r="A612" t="n">
        <v>611</v>
      </c>
      <c r="B612" t="inlineStr"/>
      <c r="C612" t="inlineStr">
        <is>
          <t>University of South Carolina</t>
        </is>
      </c>
      <c r="D612" t="inlineStr">
        <is>
          <t>Columbia, United States</t>
        </is>
      </c>
      <c r="E612" t="inlineStr">
        <is>
          <t>United States</t>
        </is>
      </c>
      <c r="F612" t="inlineStr">
        <is>
          <t>Columbia</t>
        </is>
      </c>
      <c r="G612" t="inlineStr">
        <is>
          <t>North America</t>
        </is>
      </c>
      <c r="H612" t="inlineStr">
        <is>
          <t>https://www.topuniversities.com/sites/default/files/university-of-south-carolina_539_medium.jpg</t>
        </is>
      </c>
      <c r="I612" t="inlineStr">
        <is>
          <t>/universities/university-south-carolina</t>
        </is>
      </c>
      <c r="J612" t="inlineStr">
        <is>
          <t>3997040</t>
        </is>
      </c>
      <c r="K612" t="inlineStr">
        <is>
          <t>297481</t>
        </is>
      </c>
      <c r="L612" t="inlineStr">
        <is>
          <t>539</t>
        </is>
      </c>
      <c r="M612" t="n">
        <v>0</v>
      </c>
      <c r="N612" t="inlineStr">
        <is>
          <t>601-610</t>
        </is>
      </c>
      <c r="O612" t="inlineStr"/>
      <c r="P612" t="b">
        <v>0</v>
      </c>
      <c r="Q612" t="b">
        <v>0</v>
      </c>
      <c r="R612" t="n">
        <v>0</v>
      </c>
      <c r="S612" t="inlineStr">
        <is>
          <t>601+</t>
        </is>
      </c>
      <c r="T612" t="n">
        <v>13.8</v>
      </c>
      <c r="U612" t="inlineStr">
        <is>
          <t>461</t>
        </is>
      </c>
      <c r="V612" t="n">
        <v>28.3</v>
      </c>
      <c r="W612" t="inlineStr">
        <is>
          <t>701+</t>
        </is>
      </c>
      <c r="X612" t="n">
        <v>9.699999999999999</v>
      </c>
      <c r="Y612" t="inlineStr">
        <is>
          <t>601+</t>
        </is>
      </c>
      <c r="Z612" t="n">
        <v>9.4</v>
      </c>
      <c r="AA612" t="inlineStr">
        <is>
          <t>611</t>
        </is>
      </c>
      <c r="AB612" t="n">
        <v>17.3</v>
      </c>
      <c r="AC612" t="inlineStr">
        <is>
          <t>701+</t>
        </is>
      </c>
      <c r="AD612" t="n">
        <v>3.2</v>
      </c>
      <c r="AE612" t="inlineStr">
        <is>
          <t>451</t>
        </is>
      </c>
      <c r="AF612" t="n">
        <v>71.90000000000001</v>
      </c>
      <c r="AG612" t="inlineStr">
        <is>
          <t>491</t>
        </is>
      </c>
      <c r="AH612" t="n">
        <v>30.4</v>
      </c>
      <c r="AI612">
        <f>250</f>
        <v/>
      </c>
      <c r="AJ612" t="n">
        <v>63.1</v>
      </c>
      <c r="AK612" t="inlineStr"/>
      <c r="AL612" t="inlineStr"/>
      <c r="AM612" t="inlineStr"/>
      <c r="AN612" t="inlineStr"/>
      <c r="AO612" t="inlineStr"/>
      <c r="AP612" t="inlineStr">
        <is>
          <t>{"Research &amp; Discovery": [{"indicator_id": "76", "indicator_name": "Academic Reputation", "rank": "601+", "score": "13.8"}, {"indicator_id": "73", "indicator_name": "Citations per Faculty", "rank": "461", "score": "28.3"}], "Learning Experience": [{"indicator_id": "36", "indicator_name": "Faculty Student Ratio", "rank": "701+", "score": "9.7"}], "Employability": [{"indicator_id": "77", "indicator_name": "Employer Reputation", "rank": "601+", "score": "9.4"}, {"indicator_id": "3819456", "indicator_name": "Employment Outcomes", "rank": "611", "score": "17.3"}], "Global Engagement": [{"indicator_id": "14", "indicator_name": "International Student Ratio", "rank": "701+", "score": "3.2"}, {"indicator_id": "15", "indicator_name": "International Research Network", "rank": "451", "score": "71.9"}, {"indicator_id": "18", "indicator_name": "International Faculty Ratio", "rank": "491", "score": "30.4"}], "Sustainability": [{"indicator_id": "3897497", "indicator_name": "Sustainability Score", "rank": "=250", "score": "63.1"}]}</t>
        </is>
      </c>
      <c r="AQ6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13">
      <c r="A613" t="n">
        <v>612</v>
      </c>
      <c r="B613" t="inlineStr"/>
      <c r="C613" t="inlineStr">
        <is>
          <t>Saarland University</t>
        </is>
      </c>
      <c r="D613" t="inlineStr">
        <is>
          <t>Saarbrücken, Germany</t>
        </is>
      </c>
      <c r="E613" t="inlineStr">
        <is>
          <t>Germany</t>
        </is>
      </c>
      <c r="F613" t="inlineStr">
        <is>
          <t>Saarbrücken</t>
        </is>
      </c>
      <c r="G613" t="inlineStr">
        <is>
          <t>Europe</t>
        </is>
      </c>
      <c r="H613" t="inlineStr">
        <is>
          <t>https://www.topuniversities.com/sites/default/files/universitt-des-saarlandes_541_medium.jpg</t>
        </is>
      </c>
      <c r="I613" t="inlineStr">
        <is>
          <t>/universities/saarland-university</t>
        </is>
      </c>
      <c r="J613" t="inlineStr">
        <is>
          <t>3997082</t>
        </is>
      </c>
      <c r="K613" t="inlineStr">
        <is>
          <t>297479</t>
        </is>
      </c>
      <c r="L613" t="inlineStr">
        <is>
          <t>541</t>
        </is>
      </c>
      <c r="M613" t="n">
        <v>0</v>
      </c>
      <c r="N613" t="inlineStr">
        <is>
          <t>601-610</t>
        </is>
      </c>
      <c r="O613" t="inlineStr"/>
      <c r="P613" t="b">
        <v>0</v>
      </c>
      <c r="Q613" t="b">
        <v>0</v>
      </c>
      <c r="R613" t="n">
        <v>0</v>
      </c>
      <c r="S613" t="inlineStr">
        <is>
          <t>601+</t>
        </is>
      </c>
      <c r="T613" t="n">
        <v>10.2</v>
      </c>
      <c r="U613" t="inlineStr">
        <is>
          <t>701+</t>
        </is>
      </c>
      <c r="V613" t="n">
        <v>7</v>
      </c>
      <c r="W613" t="inlineStr">
        <is>
          <t>77</t>
        </is>
      </c>
      <c r="X613" t="n">
        <v>92.2</v>
      </c>
      <c r="Y613" t="inlineStr">
        <is>
          <t>601+</t>
        </is>
      </c>
      <c r="Z613" t="n">
        <v>5</v>
      </c>
      <c r="AA613" t="inlineStr">
        <is>
          <t>428</t>
        </is>
      </c>
      <c r="AB613" t="n">
        <v>29</v>
      </c>
      <c r="AC613" t="inlineStr">
        <is>
          <t>385</t>
        </is>
      </c>
      <c r="AD613" t="n">
        <v>35.9</v>
      </c>
      <c r="AE613" t="inlineStr">
        <is>
          <t>462</t>
        </is>
      </c>
      <c r="AF613" t="n">
        <v>71.40000000000001</v>
      </c>
      <c r="AG613" t="inlineStr">
        <is>
          <t>701+</t>
        </is>
      </c>
      <c r="AH613" t="n">
        <v>4.6</v>
      </c>
      <c r="AI613" t="inlineStr">
        <is>
          <t>701+</t>
        </is>
      </c>
      <c r="AJ613" t="n">
        <v>1.2</v>
      </c>
      <c r="AK613" t="inlineStr"/>
      <c r="AL613" t="inlineStr"/>
      <c r="AM613" t="inlineStr"/>
      <c r="AN613" t="inlineStr"/>
      <c r="AO613" t="inlineStr"/>
      <c r="AP613" t="inlineStr">
        <is>
          <t>{"Research &amp; Discovery": [{"indicator_id": "76", "indicator_name": "Academic Reputation", "rank": "601+", "score": "10.2"}, {"indicator_id": "73", "indicator_name": "Citations per Faculty", "rank": "701+", "score": "7"}], "Learning Experience": [{"indicator_id": "36", "indicator_name": "Faculty Student Ratio", "rank": "77", "score": "92.2"}], "Employability": [{"indicator_id": "77", "indicator_name": "Employer Reputation", "rank": "601+", "score": "5"}, {"indicator_id": "3819456", "indicator_name": "Employment Outcomes", "rank": "428", "score": "29"}], "Global Engagement": [{"indicator_id": "14", "indicator_name": "International Student Ratio", "rank": "385", "score": "35.9"}, {"indicator_id": "15", "indicator_name": "International Research Network", "rank": "462", "score": "71.4"}, {"indicator_id": "18", "indicator_name": "International Faculty Ratio", "rank": "701+", "score": "4.6"}], "Sustainability": [{"indicator_id": "3897497", "indicator_name": "Sustainability Score", "rank": "701+", "score": "1.2"}]}</t>
        </is>
      </c>
      <c r="AQ6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14">
      <c r="A614" t="n">
        <v>613</v>
      </c>
      <c r="B614" t="inlineStr"/>
      <c r="C614" t="inlineStr">
        <is>
          <t>American University of the Middle East</t>
        </is>
      </c>
      <c r="D614" t="inlineStr">
        <is>
          <t>Egaila, Kuwait</t>
        </is>
      </c>
      <c r="E614" t="inlineStr">
        <is>
          <t>Kuwait</t>
        </is>
      </c>
      <c r="F614" t="inlineStr">
        <is>
          <t>Egaila</t>
        </is>
      </c>
      <c r="G614" t="inlineStr">
        <is>
          <t>Asia</t>
        </is>
      </c>
      <c r="H614" t="inlineStr">
        <is>
          <t>https://www.topuniversities.com/sites/default/files/american-university-of-the-middle-east_592560e39988f300e232137c_medium.jpg</t>
        </is>
      </c>
      <c r="I614" t="inlineStr">
        <is>
          <t>/universities/american-university-middle-east</t>
        </is>
      </c>
      <c r="J614" t="inlineStr">
        <is>
          <t>3996021</t>
        </is>
      </c>
      <c r="K614" t="inlineStr">
        <is>
          <t>892235</t>
        </is>
      </c>
      <c r="L614" t="inlineStr">
        <is>
          <t>24035</t>
        </is>
      </c>
      <c r="M614" t="n">
        <v>0</v>
      </c>
      <c r="N614" t="inlineStr">
        <is>
          <t>611-620</t>
        </is>
      </c>
      <c r="O614" t="inlineStr">
        <is>
          <t>6</t>
        </is>
      </c>
      <c r="P614" t="b">
        <v>0</v>
      </c>
      <c r="Q614" t="b">
        <v>0</v>
      </c>
      <c r="R614" t="n">
        <v>0</v>
      </c>
      <c r="S614" t="inlineStr">
        <is>
          <t>388</t>
        </is>
      </c>
      <c r="T614" t="n">
        <v>23.1</v>
      </c>
      <c r="U614" t="inlineStr">
        <is>
          <t>701+</t>
        </is>
      </c>
      <c r="V614" t="n">
        <v>3.7</v>
      </c>
      <c r="W614" t="inlineStr">
        <is>
          <t>682</t>
        </is>
      </c>
      <c r="X614" t="n">
        <v>19.7</v>
      </c>
      <c r="Y614" t="inlineStr">
        <is>
          <t>428</t>
        </is>
      </c>
      <c r="Z614" t="n">
        <v>21.6</v>
      </c>
      <c r="AA614" t="inlineStr">
        <is>
          <t>701+</t>
        </is>
      </c>
      <c r="AB614" t="n">
        <v>5.1</v>
      </c>
      <c r="AC614" t="inlineStr">
        <is>
          <t>501</t>
        </is>
      </c>
      <c r="AD614" t="n">
        <v>23</v>
      </c>
      <c r="AE614" t="inlineStr">
        <is>
          <t>701+</t>
        </is>
      </c>
      <c r="AF614" t="n">
        <v>35.1</v>
      </c>
      <c r="AG614" t="inlineStr">
        <is>
          <t>7</t>
        </is>
      </c>
      <c r="AH614" t="n">
        <v>100</v>
      </c>
      <c r="AI614" t="inlineStr">
        <is>
          <t>701+</t>
        </is>
      </c>
      <c r="AJ614" t="n">
        <v>3.5</v>
      </c>
      <c r="AK614" t="inlineStr"/>
      <c r="AL614" t="inlineStr"/>
      <c r="AM614" t="inlineStr"/>
      <c r="AN614" t="inlineStr"/>
      <c r="AO614" t="inlineStr"/>
      <c r="AP614" t="inlineStr">
        <is>
          <t>{"Research &amp; Discovery": [{"indicator_id": "76", "indicator_name": "Academic Reputation", "rank": "388", "score": "23.1"}, {"indicator_id": "73", "indicator_name": "Citations per Faculty", "rank": "701+", "score": "3.7"}], "Learning Experience": [{"indicator_id": "36", "indicator_name": "Faculty Student Ratio", "rank": "682", "score": "19.7"}], "Employability": [{"indicator_id": "77", "indicator_name": "Employer Reputation", "rank": "428", "score": "21.6"}, {"indicator_id": "3819456", "indicator_name": "Employment Outcomes", "rank": "701+", "score": "5.1"}], "Global Engagement": [{"indicator_id": "14", "indicator_name": "International Student Ratio", "rank": "501", "score": "23"}, {"indicator_id": "15", "indicator_name": "International Research Network", "rank": "701+", "score": "35.1"}, {"indicator_id": "18", "indicator_name": "International Faculty Ratio", "rank": "7", "score": "100"}], "Sustainability": [{"indicator_id": "3897497", "indicator_name": "Sustainability Score", "rank": "701+", "score": "3.5"}]}</t>
        </is>
      </c>
      <c r="AQ6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15">
      <c r="A615" t="n">
        <v>614</v>
      </c>
      <c r="B615" t="inlineStr"/>
      <c r="C615" t="inlineStr">
        <is>
          <t>Asia Pacific University of Technology and Innovation (APU) Malaysia</t>
        </is>
      </c>
      <c r="D615" t="inlineStr">
        <is>
          <t>Kuala Lumpur, Malaysia</t>
        </is>
      </c>
      <c r="E615" t="inlineStr">
        <is>
          <t>Malaysia</t>
        </is>
      </c>
      <c r="F615" t="inlineStr">
        <is>
          <t>Kuala Lumpur</t>
        </is>
      </c>
      <c r="G615" t="inlineStr">
        <is>
          <t>Asia</t>
        </is>
      </c>
      <c r="H615" t="inlineStr">
        <is>
          <t>https://www.topuniversities.com/sites/default/files/asia-pacific-university-of-technology-and-innovation-apu_592560e79988f300e2322131_medium.jpg</t>
        </is>
      </c>
      <c r="I615" t="inlineStr">
        <is>
          <t>/universities/asia-pacific-university-technology-innovation-apu-malaysia</t>
        </is>
      </c>
      <c r="J615" t="inlineStr">
        <is>
          <t>3996260</t>
        </is>
      </c>
      <c r="K615" t="inlineStr">
        <is>
          <t>309634</t>
        </is>
      </c>
      <c r="L615" t="inlineStr">
        <is>
          <t>28663</t>
        </is>
      </c>
      <c r="M615" t="n">
        <v>1</v>
      </c>
      <c r="N615" t="inlineStr">
        <is>
          <t>611-620</t>
        </is>
      </c>
      <c r="O615" t="inlineStr">
        <is>
          <t>6</t>
        </is>
      </c>
      <c r="P615" t="b">
        <v>0</v>
      </c>
      <c r="Q615" t="b">
        <v>0</v>
      </c>
      <c r="R615" t="n">
        <v>0</v>
      </c>
      <c r="S615" t="inlineStr">
        <is>
          <t>601+</t>
        </is>
      </c>
      <c r="T615" t="n">
        <v>9.300000000000001</v>
      </c>
      <c r="U615" t="inlineStr">
        <is>
          <t>701+</t>
        </is>
      </c>
      <c r="V615" t="n">
        <v>1.6</v>
      </c>
      <c r="W615" t="inlineStr">
        <is>
          <t>228</t>
        </is>
      </c>
      <c r="X615" t="n">
        <v>62.2</v>
      </c>
      <c r="Y615" t="inlineStr">
        <is>
          <t>601+</t>
        </is>
      </c>
      <c r="Z615" t="n">
        <v>12.5</v>
      </c>
      <c r="AA615" t="inlineStr">
        <is>
          <t>701+</t>
        </is>
      </c>
      <c r="AB615" t="n">
        <v>4</v>
      </c>
      <c r="AC615" t="inlineStr">
        <is>
          <t>16</t>
        </is>
      </c>
      <c r="AD615" t="n">
        <v>100</v>
      </c>
      <c r="AE615" t="inlineStr">
        <is>
          <t>701+</t>
        </is>
      </c>
      <c r="AF615" t="n">
        <v>6.8</v>
      </c>
      <c r="AG615" t="inlineStr">
        <is>
          <t>177</t>
        </is>
      </c>
      <c r="AH615" t="n">
        <v>92</v>
      </c>
      <c r="AI615" t="inlineStr">
        <is>
          <t>701+</t>
        </is>
      </c>
      <c r="AJ615" t="n">
        <v>1.6</v>
      </c>
      <c r="AK615" t="inlineStr"/>
      <c r="AL615" t="inlineStr"/>
      <c r="AM615" t="inlineStr"/>
      <c r="AN615" t="inlineStr"/>
      <c r="AO615" t="inlineStr"/>
      <c r="AP615" t="inlineStr">
        <is>
          <t>{"Research &amp; Discovery": [{"indicator_id": "76", "indicator_name": "Academic Reputation", "rank": "601+", "score": "9.3"}, {"indicator_id": "73", "indicator_name": "Citations per Faculty", "rank": "701+", "score": "1.6"}], "Learning Experience": [{"indicator_id": "36", "indicator_name": "Faculty Student Ratio", "rank": "228", "score": "62.2"}], "Employability": [{"indicator_id": "77", "indicator_name": "Employer Reputation", "rank": "601+", "score": "12.5"}, {"indicator_id": "3819456", "indicator_name": "Employment Outcomes", "rank": "701+", "score": "4"}], "Global Engagement": [{"indicator_id": "14", "indicator_name": "International Student Ratio", "rank": "16", "score": "100"}, {"indicator_id": "15", "indicator_name": "International Research Network", "rank": "701+", "score": "6.8"}, {"indicator_id": "18", "indicator_name": "International Faculty Ratio", "rank": "177", "score": "92"}], "Sustainability": [{"indicator_id": "3897497", "indicator_name": "Sustainability Score", "rank": "701+", "score": "1.6"}]}</t>
        </is>
      </c>
      <c r="AQ6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16">
      <c r="A616" t="n">
        <v>615</v>
      </c>
      <c r="B616" t="inlineStr"/>
      <c r="C616" t="inlineStr">
        <is>
          <t>Brno University of Technology</t>
        </is>
      </c>
      <c r="D616" t="inlineStr">
        <is>
          <t>Brno, Czechia</t>
        </is>
      </c>
      <c r="E616" t="inlineStr">
        <is>
          <t>Czechia</t>
        </is>
      </c>
      <c r="F616" t="inlineStr">
        <is>
          <t>Brno</t>
        </is>
      </c>
      <c r="G616" t="inlineStr">
        <is>
          <t>Europe</t>
        </is>
      </c>
      <c r="H616" t="inlineStr">
        <is>
          <t>https://www.topuniversities.com/sites/default/files/brno-university-of-technology_592560cf2aeae70239af4aca_medium.jpg</t>
        </is>
      </c>
      <c r="I616" t="inlineStr">
        <is>
          <t>/universities/brno-university-technology</t>
        </is>
      </c>
      <c r="J616" t="inlineStr">
        <is>
          <t>3996300</t>
        </is>
      </c>
      <c r="K616" t="inlineStr">
        <is>
          <t>294585</t>
        </is>
      </c>
      <c r="L616" t="inlineStr">
        <is>
          <t>71</t>
        </is>
      </c>
      <c r="M616" t="n">
        <v>0</v>
      </c>
      <c r="N616" t="inlineStr">
        <is>
          <t>611-620</t>
        </is>
      </c>
      <c r="O616" t="inlineStr"/>
      <c r="P616" t="b">
        <v>0</v>
      </c>
      <c r="Q616" t="b">
        <v>0</v>
      </c>
      <c r="R616" t="n">
        <v>0</v>
      </c>
      <c r="S616" t="inlineStr">
        <is>
          <t>601+</t>
        </is>
      </c>
      <c r="T616" t="n">
        <v>13</v>
      </c>
      <c r="U616" t="inlineStr">
        <is>
          <t>701+</t>
        </is>
      </c>
      <c r="V616" t="n">
        <v>7.3</v>
      </c>
      <c r="W616" t="inlineStr">
        <is>
          <t>579</t>
        </is>
      </c>
      <c r="X616" t="n">
        <v>25.7</v>
      </c>
      <c r="Y616" t="inlineStr">
        <is>
          <t>322</t>
        </is>
      </c>
      <c r="Z616" t="n">
        <v>29.3</v>
      </c>
      <c r="AA616" t="inlineStr">
        <is>
          <t>701+</t>
        </is>
      </c>
      <c r="AB616" t="n">
        <v>12.7</v>
      </c>
      <c r="AC616" t="inlineStr">
        <is>
          <t>221</t>
        </is>
      </c>
      <c r="AD616" t="n">
        <v>67.3</v>
      </c>
      <c r="AE616" t="inlineStr">
        <is>
          <t>342</t>
        </is>
      </c>
      <c r="AF616" t="n">
        <v>78.8</v>
      </c>
      <c r="AG616" t="inlineStr">
        <is>
          <t>668</t>
        </is>
      </c>
      <c r="AH616" t="n">
        <v>14.8</v>
      </c>
      <c r="AI616" t="inlineStr">
        <is>
          <t>701+</t>
        </is>
      </c>
      <c r="AJ616" t="n">
        <v>3.3</v>
      </c>
      <c r="AK616" t="inlineStr"/>
      <c r="AL616" t="inlineStr"/>
      <c r="AM616" t="inlineStr"/>
      <c r="AN616" t="inlineStr"/>
      <c r="AO616" t="inlineStr"/>
      <c r="AP616" t="inlineStr">
        <is>
          <t>{"Research &amp; Discovery": [{"indicator_id": "76", "indicator_name": "Academic Reputation", "rank": "601+", "score": "13"}, {"indicator_id": "73", "indicator_name": "Citations per Faculty", "rank": "701+", "score": "7.3"}], "Learning Experience": [{"indicator_id": "36", "indicator_name": "Faculty Student Ratio", "rank": "579", "score": "25.7"}], "Employability": [{"indicator_id": "77", "indicator_name": "Employer Reputation", "rank": "322", "score": "29.3"}, {"indicator_id": "3819456", "indicator_name": "Employment Outcomes", "rank": "701+", "score": "12.7"}], "Global Engagement": [{"indicator_id": "14", "indicator_name": "International Student Ratio", "rank": "221", "score": "67.3"}, {"indicator_id": "15", "indicator_name": "International Research Network", "rank": "342", "score": "78.8"}, {"indicator_id": "18", "indicator_name": "International Faculty Ratio", "rank": "668", "score": "14.8"}], "Sustainability": [{"indicator_id": "3897497", "indicator_name": "Sustainability Score", "rank": "701+", "score": "3.3"}]}</t>
        </is>
      </c>
      <c r="AQ6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17">
      <c r="A617" t="n">
        <v>616</v>
      </c>
      <c r="B617" t="inlineStr"/>
      <c r="C617" t="inlineStr">
        <is>
          <t>Christian-Albrechts-University zu Kiel</t>
        </is>
      </c>
      <c r="D617" t="inlineStr">
        <is>
          <t>Kiel, Germany</t>
        </is>
      </c>
      <c r="E617" t="inlineStr">
        <is>
          <t>Germany</t>
        </is>
      </c>
      <c r="F617" t="inlineStr">
        <is>
          <t>Kiel</t>
        </is>
      </c>
      <c r="G617" t="inlineStr">
        <is>
          <t>Europe</t>
        </is>
      </c>
      <c r="H617" t="inlineStr">
        <is>
          <t>https://www.topuniversities.com/sites/default/files/christian-albrechts-university-zu-kiel_318_medium.jpg</t>
        </is>
      </c>
      <c r="I617" t="inlineStr">
        <is>
          <t>/universities/christian-albrechts-university-zu-kiel</t>
        </is>
      </c>
      <c r="J617" t="inlineStr">
        <is>
          <t>3996144</t>
        </is>
      </c>
      <c r="K617" t="inlineStr">
        <is>
          <t>294141</t>
        </is>
      </c>
      <c r="L617" t="inlineStr">
        <is>
          <t>318</t>
        </is>
      </c>
      <c r="M617" t="n">
        <v>0</v>
      </c>
      <c r="N617" t="inlineStr">
        <is>
          <t>611-620</t>
        </is>
      </c>
      <c r="O617" t="inlineStr"/>
      <c r="P617" t="b">
        <v>0</v>
      </c>
      <c r="Q617" t="b">
        <v>0</v>
      </c>
      <c r="R617" t="n">
        <v>0</v>
      </c>
      <c r="S617" t="inlineStr">
        <is>
          <t>511</t>
        </is>
      </c>
      <c r="T617" t="n">
        <v>17.7</v>
      </c>
      <c r="U617" t="inlineStr">
        <is>
          <t>625</t>
        </is>
      </c>
      <c r="V617" t="n">
        <v>15.6</v>
      </c>
      <c r="W617" t="inlineStr">
        <is>
          <t>346</t>
        </is>
      </c>
      <c r="X617" t="n">
        <v>44.7</v>
      </c>
      <c r="Y617" t="inlineStr">
        <is>
          <t>601+</t>
        </is>
      </c>
      <c r="Z617" t="n">
        <v>10.8</v>
      </c>
      <c r="AA617" t="inlineStr">
        <is>
          <t>682</t>
        </is>
      </c>
      <c r="AB617" t="n">
        <v>14.3</v>
      </c>
      <c r="AC617" t="inlineStr">
        <is>
          <t>701+</t>
        </is>
      </c>
      <c r="AD617" t="n">
        <v>8.4</v>
      </c>
      <c r="AE617" t="inlineStr">
        <is>
          <t>167</t>
        </is>
      </c>
      <c r="AF617" t="n">
        <v>90</v>
      </c>
      <c r="AG617" t="inlineStr">
        <is>
          <t>n/a</t>
        </is>
      </c>
      <c r="AH617" t="inlineStr"/>
      <c r="AI617">
        <f>503</f>
        <v/>
      </c>
      <c r="AJ617" t="n">
        <v>23.5</v>
      </c>
      <c r="AK617" t="inlineStr"/>
      <c r="AL617" t="inlineStr"/>
      <c r="AM617" t="inlineStr"/>
      <c r="AN617" t="inlineStr"/>
      <c r="AO617" t="inlineStr"/>
      <c r="AP617" t="inlineStr">
        <is>
          <t>{"Research &amp; Discovery": [{"indicator_id": "76", "indicator_name": "Academic Reputation", "rank": "511", "score": "17.7"}, {"indicator_id": "73", "indicator_name": "Citations per Faculty", "rank": "625", "score": "15.6"}], "Learning Experience": [{"indicator_id": "36", "indicator_name": "Faculty Student Ratio", "rank": "346", "score": "44.7"}], "Employability": [{"indicator_id": "77", "indicator_name": "Employer Reputation", "rank": "601+", "score": "10.8"}, {"indicator_id": "3819456", "indicator_name": "Employment Outcomes", "rank": "682", "score": "14.3"}], "Global Engagement": [{"indicator_id": "14", "indicator_name": "International Student Ratio", "rank": "701+", "score": "8.4"}, {"indicator_id": "15", "indicator_name": "International Research Network", "rank": "167", "score": "90"}, {"indicator_id": "18", "indicator_name": "International Faculty Ratio", "rank": "n/a", "score": "n/a"}], "Sustainability": [{"indicator_id": "3897497", "indicator_name": "Sustainability Score", "rank": "=503", "score": "23.5"}]}</t>
        </is>
      </c>
      <c r="AQ6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18">
      <c r="A618" t="n">
        <v>617</v>
      </c>
      <c r="B618" t="inlineStr"/>
      <c r="C618" t="inlineStr">
        <is>
          <t>Eastern Mediterranean University</t>
        </is>
      </c>
      <c r="D618" t="inlineStr">
        <is>
          <t>Famagusta, Northern Cyprus</t>
        </is>
      </c>
      <c r="E618" t="inlineStr">
        <is>
          <t>Northern Cyprus</t>
        </is>
      </c>
      <c r="F618" t="inlineStr">
        <is>
          <t>Famagusta</t>
        </is>
      </c>
      <c r="G618" t="inlineStr">
        <is>
          <t>Europe</t>
        </is>
      </c>
      <c r="H618" t="inlineStr">
        <is>
          <t>https://www.topuniversities.com/sites/default/files/eastern-mediterranean-university_592560cf2aeae70239af5813_medium.jpg</t>
        </is>
      </c>
      <c r="I618" t="inlineStr">
        <is>
          <t>/universities/eastern-mediterranean-university</t>
        </is>
      </c>
      <c r="J618" t="inlineStr">
        <is>
          <t>3996363</t>
        </is>
      </c>
      <c r="K618" t="inlineStr">
        <is>
          <t>294128</t>
        </is>
      </c>
      <c r="L618" t="inlineStr">
        <is>
          <t>14969</t>
        </is>
      </c>
      <c r="M618" t="n">
        <v>0</v>
      </c>
      <c r="N618" t="inlineStr">
        <is>
          <t>611-620</t>
        </is>
      </c>
      <c r="O618" t="inlineStr">
        <is>
          <t>4</t>
        </is>
      </c>
      <c r="P618" t="b">
        <v>0</v>
      </c>
      <c r="Q618" t="b">
        <v>0</v>
      </c>
      <c r="R618" t="n">
        <v>0</v>
      </c>
      <c r="S618" t="inlineStr">
        <is>
          <t>601+</t>
        </is>
      </c>
      <c r="T618" t="n">
        <v>5.6</v>
      </c>
      <c r="U618" t="inlineStr">
        <is>
          <t>480</t>
        </is>
      </c>
      <c r="V618" t="n">
        <v>26.5</v>
      </c>
      <c r="W618" t="inlineStr">
        <is>
          <t>701+</t>
        </is>
      </c>
      <c r="X618" t="n">
        <v>3.5</v>
      </c>
      <c r="Y618" t="inlineStr">
        <is>
          <t>601+</t>
        </is>
      </c>
      <c r="Z618" t="n">
        <v>2.1</v>
      </c>
      <c r="AA618" t="inlineStr">
        <is>
          <t>469</t>
        </is>
      </c>
      <c r="AB618" t="n">
        <v>24.1</v>
      </c>
      <c r="AC618" t="inlineStr">
        <is>
          <t>9</t>
        </is>
      </c>
      <c r="AD618" t="n">
        <v>100</v>
      </c>
      <c r="AE618" t="inlineStr">
        <is>
          <t>693</t>
        </is>
      </c>
      <c r="AF618" t="n">
        <v>55.2</v>
      </c>
      <c r="AG618" t="inlineStr">
        <is>
          <t>190</t>
        </is>
      </c>
      <c r="AH618" t="n">
        <v>90.09999999999999</v>
      </c>
      <c r="AI618" t="inlineStr">
        <is>
          <t>701+</t>
        </is>
      </c>
      <c r="AJ618" t="n">
        <v>1.8</v>
      </c>
      <c r="AK618" t="inlineStr"/>
      <c r="AL618" t="inlineStr"/>
      <c r="AM618" t="inlineStr"/>
      <c r="AN618" t="inlineStr"/>
      <c r="AO618" t="inlineStr"/>
      <c r="AP618" t="inlineStr">
        <is>
          <t>{"Research &amp; Discovery": [{"indicator_id": "76", "indicator_name": "Academic Reputation", "rank": "601+", "score": "5.6"}, {"indicator_id": "73", "indicator_name": "Citations per Faculty", "rank": "480", "score": "26.5"}], "Learning Experience": [{"indicator_id": "36", "indicator_name": "Faculty Student Ratio", "rank": "701+", "score": "3.5"}], "Employability": [{"indicator_id": "77", "indicator_name": "Employer Reputation", "rank": "601+", "score": "2.1"}, {"indicator_id": "3819456", "indicator_name": "Employment Outcomes", "rank": "469", "score": "24.1"}], "Global Engagement": [{"indicator_id": "14", "indicator_name": "International Student Ratio", "rank": "9", "score": "100"}, {"indicator_id": "15", "indicator_name": "International Research Network", "rank": "693", "score": "55.2"}, {"indicator_id": "18", "indicator_name": "International Faculty Ratio", "rank": "190", "score": "90.1"}], "Sustainability": [{"indicator_id": "3897497", "indicator_name": "Sustainability Score", "rank": "701+", "score": "1.8"}]}</t>
        </is>
      </c>
      <c r="AQ6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19">
      <c r="A619" t="n">
        <v>618</v>
      </c>
      <c r="B619" t="inlineStr"/>
      <c r="C619" t="inlineStr">
        <is>
          <t>Pontifícia Universidade Católica do Rio de Janeiro</t>
        </is>
      </c>
      <c r="D619" t="inlineStr">
        <is>
          <t>Rio de Janeiro, Brazil</t>
        </is>
      </c>
      <c r="E619" t="inlineStr">
        <is>
          <t>Brazil</t>
        </is>
      </c>
      <c r="F619" t="inlineStr">
        <is>
          <t>Rio de Janeiro</t>
        </is>
      </c>
      <c r="G619" t="inlineStr">
        <is>
          <t>Latin America</t>
        </is>
      </c>
      <c r="H619" t="inlineStr">
        <is>
          <t>https://www.topuniversities.com/sites/default/files/pontifcia-universidade-catlica-do-rio-de-janeiro_526_medium.jpg</t>
        </is>
      </c>
      <c r="I619" t="inlineStr">
        <is>
          <t>/universities/pontificia-universidade-catolica-do-rio-de-janeiro</t>
        </is>
      </c>
      <c r="J619" t="inlineStr">
        <is>
          <t>3995904</t>
        </is>
      </c>
      <c r="K619" t="inlineStr">
        <is>
          <t>297502</t>
        </is>
      </c>
      <c r="L619" t="inlineStr">
        <is>
          <t>526</t>
        </is>
      </c>
      <c r="M619" t="n">
        <v>0</v>
      </c>
      <c r="N619" t="inlineStr">
        <is>
          <t>611-620</t>
        </is>
      </c>
      <c r="O619" t="inlineStr"/>
      <c r="P619" t="b">
        <v>0</v>
      </c>
      <c r="Q619" t="b">
        <v>0</v>
      </c>
      <c r="R619" t="n">
        <v>0</v>
      </c>
      <c r="S619" t="inlineStr">
        <is>
          <t>271</t>
        </is>
      </c>
      <c r="T619" t="n">
        <v>32.4</v>
      </c>
      <c r="U619" t="inlineStr">
        <is>
          <t>701+</t>
        </is>
      </c>
      <c r="V619" t="n">
        <v>7.5</v>
      </c>
      <c r="W619" t="inlineStr">
        <is>
          <t>701+</t>
        </is>
      </c>
      <c r="X619" t="n">
        <v>10.8</v>
      </c>
      <c r="Y619" t="inlineStr">
        <is>
          <t>525</t>
        </is>
      </c>
      <c r="Z619" t="n">
        <v>16.2</v>
      </c>
      <c r="AA619" t="inlineStr">
        <is>
          <t>172</t>
        </is>
      </c>
      <c r="AB619" t="n">
        <v>68</v>
      </c>
      <c r="AC619" t="inlineStr">
        <is>
          <t>701+</t>
        </is>
      </c>
      <c r="AD619" t="n">
        <v>1.6</v>
      </c>
      <c r="AE619" t="inlineStr">
        <is>
          <t>701+</t>
        </is>
      </c>
      <c r="AF619" t="n">
        <v>44.5</v>
      </c>
      <c r="AG619" t="inlineStr">
        <is>
          <t>701+</t>
        </is>
      </c>
      <c r="AH619" t="n">
        <v>12.6</v>
      </c>
      <c r="AI619" t="inlineStr">
        <is>
          <t>701+</t>
        </is>
      </c>
      <c r="AJ619" t="n">
        <v>5.4</v>
      </c>
      <c r="AK619" t="inlineStr"/>
      <c r="AL619" t="inlineStr"/>
      <c r="AM619" t="inlineStr"/>
      <c r="AN619" t="inlineStr"/>
      <c r="AO619" t="inlineStr"/>
      <c r="AP619" t="inlineStr">
        <is>
          <t>{"Research &amp; Discovery": [{"indicator_id": "76", "indicator_name": "Academic Reputation", "rank": "271", "score": "32.4"}, {"indicator_id": "73", "indicator_name": "Citations per Faculty", "rank": "701+", "score": "7.5"}], "Learning Experience": [{"indicator_id": "36", "indicator_name": "Faculty Student Ratio", "rank": "701+", "score": "10.8"}], "Employability": [{"indicator_id": "77", "indicator_name": "Employer Reputation", "rank": "525", "score": "16.2"}, {"indicator_id": "3819456", "indicator_name": "Employment Outcomes", "rank": "172", "score": "68"}], "Global Engagement": [{"indicator_id": "14", "indicator_name": "International Student Ratio", "rank": "701+", "score": "1.6"}, {"indicator_id": "15", "indicator_name": "International Research Network", "rank": "701+", "score": "44.5"}, {"indicator_id": "18", "indicator_name": "International Faculty Ratio", "rank": "701+", "score": "12.6"}], "Sustainability": [{"indicator_id": "3897497", "indicator_name": "Sustainability Score", "rank": "701+", "score": "5.4"}]}</t>
        </is>
      </c>
      <c r="AQ6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20">
      <c r="A620" t="n">
        <v>619</v>
      </c>
      <c r="B620" t="inlineStr"/>
      <c r="C620" t="inlineStr">
        <is>
          <t>Taipei Medical University (TMU)</t>
        </is>
      </c>
      <c r="D620" t="inlineStr">
        <is>
          <t>Taipei, Taiwan</t>
        </is>
      </c>
      <c r="E620" t="inlineStr">
        <is>
          <t>Taiwan</t>
        </is>
      </c>
      <c r="F620" t="inlineStr">
        <is>
          <t>Taipei</t>
        </is>
      </c>
      <c r="G620" t="inlineStr">
        <is>
          <t>Asia</t>
        </is>
      </c>
      <c r="H620" t="inlineStr">
        <is>
          <t>https://www.topuniversities.com/sites/default/files/taipei-medical-university_2134_medium.jpg</t>
        </is>
      </c>
      <c r="I620" t="inlineStr">
        <is>
          <t>/universities/taipei-medical-university-tmu</t>
        </is>
      </c>
      <c r="J620" t="inlineStr">
        <is>
          <t>3996686</t>
        </is>
      </c>
      <c r="K620" t="inlineStr">
        <is>
          <t>295098</t>
        </is>
      </c>
      <c r="L620" t="inlineStr">
        <is>
          <t>2134</t>
        </is>
      </c>
      <c r="M620" t="n">
        <v>1</v>
      </c>
      <c r="N620" t="inlineStr">
        <is>
          <t>611-620</t>
        </is>
      </c>
      <c r="O620" t="inlineStr"/>
      <c r="P620" t="b">
        <v>0</v>
      </c>
      <c r="Q620" t="b">
        <v>0</v>
      </c>
      <c r="R620" t="n">
        <v>0</v>
      </c>
      <c r="S620" t="inlineStr">
        <is>
          <t>601+</t>
        </is>
      </c>
      <c r="T620" t="n">
        <v>10.6</v>
      </c>
      <c r="U620" t="inlineStr">
        <is>
          <t>571</t>
        </is>
      </c>
      <c r="V620" t="n">
        <v>18.9</v>
      </c>
      <c r="W620" t="inlineStr">
        <is>
          <t>84</t>
        </is>
      </c>
      <c r="X620" t="n">
        <v>90.40000000000001</v>
      </c>
      <c r="Y620" t="inlineStr">
        <is>
          <t>601+</t>
        </is>
      </c>
      <c r="Z620" t="n">
        <v>12.5</v>
      </c>
      <c r="AA620" t="inlineStr">
        <is>
          <t>701+</t>
        </is>
      </c>
      <c r="AB620" t="n">
        <v>8.1</v>
      </c>
      <c r="AC620" t="inlineStr">
        <is>
          <t>648</t>
        </is>
      </c>
      <c r="AD620" t="n">
        <v>13.7</v>
      </c>
      <c r="AE620" t="inlineStr">
        <is>
          <t>701+</t>
        </is>
      </c>
      <c r="AF620" t="n">
        <v>22.9</v>
      </c>
      <c r="AG620" t="inlineStr">
        <is>
          <t>650</t>
        </is>
      </c>
      <c r="AH620" t="n">
        <v>16</v>
      </c>
      <c r="AI620">
        <f>700</f>
        <v/>
      </c>
      <c r="AJ620" t="n">
        <v>8.300000000000001</v>
      </c>
      <c r="AK620" t="inlineStr"/>
      <c r="AL620" t="inlineStr"/>
      <c r="AM620" t="inlineStr"/>
      <c r="AN620" t="inlineStr"/>
      <c r="AO620" t="inlineStr"/>
      <c r="AP620" t="inlineStr">
        <is>
          <t>{"Research &amp; Discovery": [{"indicator_id": "76", "indicator_name": "Academic Reputation", "rank": "601+", "score": "10.6"}, {"indicator_id": "73", "indicator_name": "Citations per Faculty", "rank": "571", "score": "18.9"}], "Learning Experience": [{"indicator_id": "36", "indicator_name": "Faculty Student Ratio", "rank": "84", "score": "90.4"}], "Employability": [{"indicator_id": "77", "indicator_name": "Employer Reputation", "rank": "601+", "score": "12.5"}, {"indicator_id": "3819456", "indicator_name": "Employment Outcomes", "rank": "701+", "score": "8.1"}], "Global Engagement": [{"indicator_id": "14", "indicator_name": "International Student Ratio", "rank": "648", "score": "13.7"}, {"indicator_id": "15", "indicator_name": "International Research Network", "rank": "701+", "score": "22.9"}, {"indicator_id": "18", "indicator_name": "International Faculty Ratio", "rank": "650", "score": "16"}], "Sustainability": [{"indicator_id": "3897497", "indicator_name": "Sustainability Score", "rank": "=700", "score": "8.3"}]}</t>
        </is>
      </c>
      <c r="AQ6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21">
      <c r="A621" t="n">
        <v>620</v>
      </c>
      <c r="B621" t="inlineStr"/>
      <c r="C621" t="inlineStr">
        <is>
          <t>University of Klagenfurt</t>
        </is>
      </c>
      <c r="D621" t="inlineStr">
        <is>
          <t>Klagenfurt, Austria</t>
        </is>
      </c>
      <c r="E621" t="inlineStr">
        <is>
          <t>Austria</t>
        </is>
      </c>
      <c r="F621" t="inlineStr">
        <is>
          <t>Klagenfurt</t>
        </is>
      </c>
      <c r="G621" t="inlineStr">
        <is>
          <t>Europe</t>
        </is>
      </c>
      <c r="H621" t="inlineStr">
        <is>
          <t>https://www.topuniversities.com/sites/default/files/university-of-klagenfurt_592560cf2aeae70239af51e0_medium.jpg</t>
        </is>
      </c>
      <c r="I621" t="inlineStr">
        <is>
          <t>/universities/university-klagenfurt</t>
        </is>
      </c>
      <c r="J621" t="inlineStr">
        <is>
          <t>3996964</t>
        </is>
      </c>
      <c r="K621" t="inlineStr">
        <is>
          <t>294797</t>
        </is>
      </c>
      <c r="L621" t="inlineStr">
        <is>
          <t>1885</t>
        </is>
      </c>
      <c r="M621" t="n">
        <v>0</v>
      </c>
      <c r="N621" t="inlineStr">
        <is>
          <t>611-620</t>
        </is>
      </c>
      <c r="O621" t="inlineStr"/>
      <c r="P621" t="b">
        <v>0</v>
      </c>
      <c r="Q621" t="b">
        <v>0</v>
      </c>
      <c r="R621" t="n">
        <v>0</v>
      </c>
      <c r="S621" t="inlineStr">
        <is>
          <t>601+</t>
        </is>
      </c>
      <c r="T621" t="n">
        <v>5.7</v>
      </c>
      <c r="U621" t="inlineStr">
        <is>
          <t>701+</t>
        </is>
      </c>
      <c r="V621" t="n">
        <v>11.3</v>
      </c>
      <c r="W621" t="inlineStr">
        <is>
          <t>298</t>
        </is>
      </c>
      <c r="X621" t="n">
        <v>51.3</v>
      </c>
      <c r="Y621" t="inlineStr">
        <is>
          <t>601+</t>
        </is>
      </c>
      <c r="Z621" t="n">
        <v>3.7</v>
      </c>
      <c r="AA621" t="inlineStr">
        <is>
          <t>701+</t>
        </is>
      </c>
      <c r="AB621" t="n">
        <v>9.199999999999999</v>
      </c>
      <c r="AC621" t="inlineStr">
        <is>
          <t>134</t>
        </is>
      </c>
      <c r="AD621" t="n">
        <v>87.8</v>
      </c>
      <c r="AE621" t="inlineStr">
        <is>
          <t>701+</t>
        </is>
      </c>
      <c r="AF621" t="n">
        <v>35.6</v>
      </c>
      <c r="AG621" t="inlineStr">
        <is>
          <t>138</t>
        </is>
      </c>
      <c r="AH621" t="n">
        <v>96</v>
      </c>
      <c r="AI621" t="inlineStr">
        <is>
          <t>701+</t>
        </is>
      </c>
      <c r="AJ621" t="n">
        <v>1.6</v>
      </c>
      <c r="AK621" t="inlineStr"/>
      <c r="AL621" t="inlineStr"/>
      <c r="AM621" t="inlineStr"/>
      <c r="AN621" t="inlineStr"/>
      <c r="AO621" t="inlineStr"/>
      <c r="AP621" t="inlineStr">
        <is>
          <t>{"Research &amp; Discovery": [{"indicator_id": "76", "indicator_name": "Academic Reputation", "rank": "601+", "score": "5.7"}, {"indicator_id": "73", "indicator_name": "Citations per Faculty", "rank": "701+", "score": "11.3"}], "Learning Experience": [{"indicator_id": "36", "indicator_name": "Faculty Student Ratio", "rank": "298", "score": "51.3"}], "Employability": [{"indicator_id": "77", "indicator_name": "Employer Reputation", "rank": "601+", "score": "3.7"}, {"indicator_id": "3819456", "indicator_name": "Employment Outcomes", "rank": "701+", "score": "9.2"}], "Global Engagement": [{"indicator_id": "14", "indicator_name": "International Student Ratio", "rank": "134", "score": "87.8"}, {"indicator_id": "15", "indicator_name": "International Research Network", "rank": "701+", "score": "35.6"}, {"indicator_id": "18", "indicator_name": "International Faculty Ratio", "rank": "138", "score": "96"}], "Sustainability": [{"indicator_id": "3897497", "indicator_name": "Sustainability Score", "rank": "701+", "score": "1.6"}]}</t>
        </is>
      </c>
      <c r="AQ6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22">
      <c r="A622" t="n">
        <v>621</v>
      </c>
      <c r="B622" t="inlineStr"/>
      <c r="C622" t="inlineStr">
        <is>
          <t>University of Minho</t>
        </is>
      </c>
      <c r="D622" t="inlineStr">
        <is>
          <t>Braga, Portugal</t>
        </is>
      </c>
      <c r="E622" t="inlineStr">
        <is>
          <t>Portugal</t>
        </is>
      </c>
      <c r="F622" t="inlineStr">
        <is>
          <t>Braga</t>
        </is>
      </c>
      <c r="G622" t="inlineStr">
        <is>
          <t>Europe</t>
        </is>
      </c>
      <c r="H622" t="inlineStr">
        <is>
          <t>https://www.topuniversities.com/sites/default/files/university-of-minho_1476_medium.jpg</t>
        </is>
      </c>
      <c r="I622" t="inlineStr">
        <is>
          <t>/universities/university-minho</t>
        </is>
      </c>
      <c r="J622" t="inlineStr">
        <is>
          <t>3996198</t>
        </is>
      </c>
      <c r="K622" t="inlineStr">
        <is>
          <t>296408</t>
        </is>
      </c>
      <c r="L622" t="inlineStr">
        <is>
          <t>1476</t>
        </is>
      </c>
      <c r="M622" t="n">
        <v>0</v>
      </c>
      <c r="N622" t="inlineStr">
        <is>
          <t>611-620</t>
        </is>
      </c>
      <c r="O622" t="inlineStr"/>
      <c r="P622" t="b">
        <v>0</v>
      </c>
      <c r="Q622" t="b">
        <v>0</v>
      </c>
      <c r="R622" t="n">
        <v>0</v>
      </c>
      <c r="S622" t="inlineStr">
        <is>
          <t>565</t>
        </is>
      </c>
      <c r="T622" t="n">
        <v>15.6</v>
      </c>
      <c r="U622" t="inlineStr">
        <is>
          <t>543</t>
        </is>
      </c>
      <c r="V622" t="n">
        <v>21</v>
      </c>
      <c r="W622" t="inlineStr">
        <is>
          <t>566</t>
        </is>
      </c>
      <c r="X622" t="n">
        <v>26.5</v>
      </c>
      <c r="Y622" t="inlineStr">
        <is>
          <t>601+</t>
        </is>
      </c>
      <c r="Z622" t="n">
        <v>7.1</v>
      </c>
      <c r="AA622" t="inlineStr">
        <is>
          <t>701+</t>
        </is>
      </c>
      <c r="AB622" t="n">
        <v>8.6</v>
      </c>
      <c r="AC622" t="inlineStr">
        <is>
          <t>624</t>
        </is>
      </c>
      <c r="AD622" t="n">
        <v>14.9</v>
      </c>
      <c r="AE622" t="inlineStr">
        <is>
          <t>268</t>
        </is>
      </c>
      <c r="AF622" t="n">
        <v>83.7</v>
      </c>
      <c r="AG622" t="inlineStr">
        <is>
          <t>652</t>
        </is>
      </c>
      <c r="AH622" t="n">
        <v>15.9</v>
      </c>
      <c r="AI622">
        <f>305</f>
        <v/>
      </c>
      <c r="AJ622" t="n">
        <v>52.1</v>
      </c>
      <c r="AK622" t="inlineStr"/>
      <c r="AL622" t="inlineStr"/>
      <c r="AM622" t="inlineStr"/>
      <c r="AN622" t="inlineStr"/>
      <c r="AO622" t="inlineStr"/>
      <c r="AP622" t="inlineStr">
        <is>
          <t>{"Research &amp; Discovery": [{"indicator_id": "76", "indicator_name": "Academic Reputation", "rank": "565", "score": "15.6"}, {"indicator_id": "73", "indicator_name": "Citations per Faculty", "rank": "543", "score": "21"}], "Learning Experience": [{"indicator_id": "36", "indicator_name": "Faculty Student Ratio", "rank": "566", "score": "26.5"}], "Employability": [{"indicator_id": "77", "indicator_name": "Employer Reputation", "rank": "601+", "score": "7.1"}, {"indicator_id": "3819456", "indicator_name": "Employment Outcomes", "rank": "701+", "score": "8.6"}], "Global Engagement": [{"indicator_id": "14", "indicator_name": "International Student Ratio", "rank": "624", "score": "14.9"}, {"indicator_id": "15", "indicator_name": "International Research Network", "rank": "268", "score": "83.7"}, {"indicator_id": "18", "indicator_name": "International Faculty Ratio", "rank": "652", "score": "15.9"}], "Sustainability": [{"indicator_id": "3897497", "indicator_name": "Sustainability Score", "rank": "=305", "score": "52.1"}]}</t>
        </is>
      </c>
      <c r="AQ6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23">
      <c r="A623" t="n">
        <v>622</v>
      </c>
      <c r="B623" t="inlineStr"/>
      <c r="C623" t="inlineStr">
        <is>
          <t>Abo Akademi University</t>
        </is>
      </c>
      <c r="D623" t="inlineStr">
        <is>
          <t>Turku, Finland</t>
        </is>
      </c>
      <c r="E623" t="inlineStr">
        <is>
          <t>Finland</t>
        </is>
      </c>
      <c r="F623" t="inlineStr">
        <is>
          <t>Turku</t>
        </is>
      </c>
      <c r="G623" t="inlineStr">
        <is>
          <t>Europe</t>
        </is>
      </c>
      <c r="H623" t="inlineStr">
        <is>
          <t>https://www.topuniversities.com/sites/default/files/abo-akademi-university_592560cf2aeae70239af4f7a_medium.jpg</t>
        </is>
      </c>
      <c r="I623" t="inlineStr">
        <is>
          <t>/universities/abo-akademi-university</t>
        </is>
      </c>
      <c r="J623" t="inlineStr">
        <is>
          <t>3996236</t>
        </is>
      </c>
      <c r="K623" t="inlineStr">
        <is>
          <t>296649</t>
        </is>
      </c>
      <c r="L623" t="inlineStr">
        <is>
          <t>1271</t>
        </is>
      </c>
      <c r="M623" t="n">
        <v>0</v>
      </c>
      <c r="N623" t="inlineStr">
        <is>
          <t>621-630</t>
        </is>
      </c>
      <c r="O623" t="inlineStr"/>
      <c r="P623" t="b">
        <v>0</v>
      </c>
      <c r="Q623" t="b">
        <v>0</v>
      </c>
      <c r="R623" t="n">
        <v>0</v>
      </c>
      <c r="S623" t="inlineStr">
        <is>
          <t>601+</t>
        </is>
      </c>
      <c r="T623" t="n">
        <v>7.5</v>
      </c>
      <c r="U623" t="inlineStr">
        <is>
          <t>319</t>
        </is>
      </c>
      <c r="V623" t="n">
        <v>43.2</v>
      </c>
      <c r="W623" t="inlineStr">
        <is>
          <t>701+</t>
        </is>
      </c>
      <c r="X623" t="n">
        <v>18.9</v>
      </c>
      <c r="Y623" t="inlineStr">
        <is>
          <t>601+</t>
        </is>
      </c>
      <c r="Z623" t="n">
        <v>4.8</v>
      </c>
      <c r="AA623" t="inlineStr">
        <is>
          <t>701+</t>
        </is>
      </c>
      <c r="AB623" t="n">
        <v>8.300000000000001</v>
      </c>
      <c r="AC623" t="inlineStr">
        <is>
          <t>510</t>
        </is>
      </c>
      <c r="AD623" t="n">
        <v>22.6</v>
      </c>
      <c r="AE623" t="inlineStr">
        <is>
          <t>567</t>
        </is>
      </c>
      <c r="AF623" t="n">
        <v>64.5</v>
      </c>
      <c r="AG623" t="inlineStr">
        <is>
          <t>390</t>
        </is>
      </c>
      <c r="AH623" t="n">
        <v>45.9</v>
      </c>
      <c r="AI623" t="inlineStr">
        <is>
          <t>701+</t>
        </is>
      </c>
      <c r="AJ623" t="n">
        <v>6.4</v>
      </c>
      <c r="AK623" t="inlineStr"/>
      <c r="AL623" t="inlineStr"/>
      <c r="AM623" t="inlineStr"/>
      <c r="AN623" t="inlineStr"/>
      <c r="AO623" t="inlineStr"/>
      <c r="AP623" t="inlineStr">
        <is>
          <t>{"Research &amp; Discovery": [{"indicator_id": "76", "indicator_name": "Academic Reputation", "rank": "601+", "score": "7.5"}, {"indicator_id": "73", "indicator_name": "Citations per Faculty", "rank": "319", "score": "43.2"}], "Learning Experience": [{"indicator_id": "36", "indicator_name": "Faculty Student Ratio", "rank": "701+", "score": "18.9"}], "Employability": [{"indicator_id": "77", "indicator_name": "Employer Reputation", "rank": "601+", "score": "4.8"}, {"indicator_id": "3819456", "indicator_name": "Employment Outcomes", "rank": "701+", "score": "8.3"}], "Global Engagement": [{"indicator_id": "14", "indicator_name": "International Student Ratio", "rank": "510", "score": "22.6"}, {"indicator_id": "15", "indicator_name": "International Research Network", "rank": "567", "score": "64.5"}, {"indicator_id": "18", "indicator_name": "International Faculty Ratio", "rank": "390", "score": "45.9"}], "Sustainability": [{"indicator_id": "3897497", "indicator_name": "Sustainability Score", "rank": "701+", "score": "6.4"}]}</t>
        </is>
      </c>
      <c r="AQ6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24">
      <c r="A624" t="n">
        <v>623</v>
      </c>
      <c r="B624" t="inlineStr"/>
      <c r="C624" t="inlineStr">
        <is>
          <t>American University in Dubai</t>
        </is>
      </c>
      <c r="D624" t="inlineStr">
        <is>
          <t>Dubai, United Arab Emirates</t>
        </is>
      </c>
      <c r="E624" t="inlineStr">
        <is>
          <t>United Arab Emirates</t>
        </is>
      </c>
      <c r="F624" t="inlineStr">
        <is>
          <t>Dubai</t>
        </is>
      </c>
      <c r="G624" t="inlineStr">
        <is>
          <t>Asia</t>
        </is>
      </c>
      <c r="H624" t="inlineStr">
        <is>
          <t>https://www.topuniversities.com/sites/default/files/american-university-in-dubai_1200_medium.jpg</t>
        </is>
      </c>
      <c r="I624" t="inlineStr">
        <is>
          <t>/universities/american-university-dubai</t>
        </is>
      </c>
      <c r="J624" t="inlineStr">
        <is>
          <t>3996249</t>
        </is>
      </c>
      <c r="K624" t="inlineStr">
        <is>
          <t>296682</t>
        </is>
      </c>
      <c r="L624" t="inlineStr">
        <is>
          <t>1200</t>
        </is>
      </c>
      <c r="M624" t="n">
        <v>0</v>
      </c>
      <c r="N624" t="inlineStr">
        <is>
          <t>621-630</t>
        </is>
      </c>
      <c r="O624" t="inlineStr"/>
      <c r="P624" t="b">
        <v>0</v>
      </c>
      <c r="Q624" t="b">
        <v>0</v>
      </c>
      <c r="R624" t="n">
        <v>0</v>
      </c>
      <c r="S624" t="inlineStr">
        <is>
          <t>601+</t>
        </is>
      </c>
      <c r="T624" t="n">
        <v>10.3</v>
      </c>
      <c r="U624" t="inlineStr">
        <is>
          <t>701+</t>
        </is>
      </c>
      <c r="V624" t="n">
        <v>1.9</v>
      </c>
      <c r="W624" t="inlineStr">
        <is>
          <t>590</t>
        </is>
      </c>
      <c r="X624" t="n">
        <v>25.2</v>
      </c>
      <c r="Y624" t="inlineStr">
        <is>
          <t>506</t>
        </is>
      </c>
      <c r="Z624" t="n">
        <v>16.9</v>
      </c>
      <c r="AA624" t="inlineStr">
        <is>
          <t>310</t>
        </is>
      </c>
      <c r="AB624" t="n">
        <v>41.3</v>
      </c>
      <c r="AC624" t="inlineStr">
        <is>
          <t>2</t>
        </is>
      </c>
      <c r="AD624" t="n">
        <v>100</v>
      </c>
      <c r="AE624" t="inlineStr">
        <is>
          <t>701+</t>
        </is>
      </c>
      <c r="AF624" t="n">
        <v>4.5</v>
      </c>
      <c r="AG624" t="inlineStr">
        <is>
          <t>81</t>
        </is>
      </c>
      <c r="AH624" t="n">
        <v>100</v>
      </c>
      <c r="AI624" t="inlineStr">
        <is>
          <t>701+</t>
        </is>
      </c>
      <c r="AJ624" t="n">
        <v>1</v>
      </c>
      <c r="AK624" t="inlineStr"/>
      <c r="AL624" t="inlineStr"/>
      <c r="AM624" t="inlineStr"/>
      <c r="AN624" t="inlineStr"/>
      <c r="AO624" t="inlineStr"/>
      <c r="AP624" t="inlineStr">
        <is>
          <t>{"Research &amp; Discovery": [{"indicator_id": "76", "indicator_name": "Academic Reputation", "rank": "601+", "score": "10.3"}, {"indicator_id": "73", "indicator_name": "Citations per Faculty", "rank": "701+", "score": "1.9"}], "Learning Experience": [{"indicator_id": "36", "indicator_name": "Faculty Student Ratio", "rank": "590", "score": "25.2"}], "Employability": [{"indicator_id": "77", "indicator_name": "Employer Reputation", "rank": "506", "score": "16.9"}, {"indicator_id": "3819456", "indicator_name": "Employment Outcomes", "rank": "310", "score": "41.3"}], "Global Engagement": [{"indicator_id": "14", "indicator_name": "International Student Ratio", "rank": "2", "score": "100"}, {"indicator_id": "15", "indicator_name": "International Research Network", "rank": "701+", "score": "4.5"}, {"indicator_id": "18", "indicator_name": "International Faculty Ratio", "rank": "81", "score": "100"}], "Sustainability": [{"indicator_id": "3897497", "indicator_name": "Sustainability Score", "rank": "701+", "score": "1"}]}</t>
        </is>
      </c>
      <c r="AQ6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25">
      <c r="A625" t="n">
        <v>624</v>
      </c>
      <c r="B625" t="inlineStr"/>
      <c r="C625" t="inlineStr">
        <is>
          <t>Auezov South Kazakhstan University (SKU)</t>
        </is>
      </c>
      <c r="D625" t="inlineStr">
        <is>
          <t>Shymkent, Kazakhstan</t>
        </is>
      </c>
      <c r="E625" t="inlineStr">
        <is>
          <t>Kazakhstan</t>
        </is>
      </c>
      <c r="F625" t="inlineStr">
        <is>
          <t>Shymkent</t>
        </is>
      </c>
      <c r="G625" t="inlineStr">
        <is>
          <t>Asia</t>
        </is>
      </c>
      <c r="H625" t="inlineStr">
        <is>
          <t>https://www.topuniversities.com/sites/default/files/auezov-south-kazakhstan-state-university-sksu_592560cf2aeae70239af52eb_medium.jpg</t>
        </is>
      </c>
      <c r="I625" t="inlineStr">
        <is>
          <t>/universities/auezov-south-kazakhstan-university-sku</t>
        </is>
      </c>
      <c r="J625" t="inlineStr">
        <is>
          <t>3996121</t>
        </is>
      </c>
      <c r="K625" t="inlineStr">
        <is>
          <t>295113</t>
        </is>
      </c>
      <c r="L625" t="inlineStr">
        <is>
          <t>2150</t>
        </is>
      </c>
      <c r="M625" t="n">
        <v>0</v>
      </c>
      <c r="N625" t="inlineStr">
        <is>
          <t>621-630</t>
        </is>
      </c>
      <c r="O625" t="inlineStr">
        <is>
          <t>4</t>
        </is>
      </c>
      <c r="P625" t="b">
        <v>0</v>
      </c>
      <c r="Q625" t="b">
        <v>0</v>
      </c>
      <c r="R625" t="n">
        <v>0</v>
      </c>
      <c r="S625" t="inlineStr">
        <is>
          <t>488</t>
        </is>
      </c>
      <c r="T625" t="n">
        <v>18.5</v>
      </c>
      <c r="U625" t="inlineStr">
        <is>
          <t>701+</t>
        </is>
      </c>
      <c r="V625" t="n">
        <v>1</v>
      </c>
      <c r="W625" t="inlineStr">
        <is>
          <t>86</t>
        </is>
      </c>
      <c r="X625" t="n">
        <v>89.5</v>
      </c>
      <c r="Y625" t="inlineStr">
        <is>
          <t>333</t>
        </is>
      </c>
      <c r="Z625" t="n">
        <v>28.7</v>
      </c>
      <c r="AA625" t="inlineStr">
        <is>
          <t>701+</t>
        </is>
      </c>
      <c r="AB625" t="n">
        <v>3.2</v>
      </c>
      <c r="AC625" t="inlineStr">
        <is>
          <t>601</t>
        </is>
      </c>
      <c r="AD625" t="n">
        <v>16.2</v>
      </c>
      <c r="AE625" t="inlineStr">
        <is>
          <t>701+</t>
        </is>
      </c>
      <c r="AF625" t="n">
        <v>4</v>
      </c>
      <c r="AG625" t="inlineStr">
        <is>
          <t>701+</t>
        </is>
      </c>
      <c r="AH625" t="n">
        <v>12.9</v>
      </c>
      <c r="AI625" t="inlineStr">
        <is>
          <t>701+</t>
        </is>
      </c>
      <c r="AJ625" t="n">
        <v>2.6</v>
      </c>
      <c r="AK625" t="inlineStr"/>
      <c r="AL625" t="inlineStr"/>
      <c r="AM625" t="inlineStr"/>
      <c r="AN625" t="inlineStr"/>
      <c r="AO625" t="inlineStr"/>
      <c r="AP625" t="inlineStr">
        <is>
          <t>{"Research &amp; Discovery": [{"indicator_id": "76", "indicator_name": "Academic Reputation", "rank": "488", "score": "18.5"}, {"indicator_id": "73", "indicator_name": "Citations per Faculty", "rank": "701+", "score": "1"}], "Learning Experience": [{"indicator_id": "36", "indicator_name": "Faculty Student Ratio", "rank": "86", "score": "89.5"}], "Employability": [{"indicator_id": "77", "indicator_name": "Employer Reputation", "rank": "333", "score": "28.7"}, {"indicator_id": "3819456", "indicator_name": "Employment Outcomes", "rank": "701+", "score": "3.2"}], "Global Engagement": [{"indicator_id": "14", "indicator_name": "International Student Ratio", "rank": "601", "score": "16.2"}, {"indicator_id": "15", "indicator_name": "International Research Network", "rank": "701+", "score": "4"}, {"indicator_id": "18", "indicator_name": "International Faculty Ratio", "rank": "701+", "score": "12.9"}], "Sustainability": [{"indicator_id": "3897497", "indicator_name": "Sustainability Score", "rank": "701+", "score": "2.6"}]}</t>
        </is>
      </c>
      <c r="AQ6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26">
      <c r="A626" t="n">
        <v>625</v>
      </c>
      <c r="B626" t="inlineStr"/>
      <c r="C626" t="inlineStr">
        <is>
          <t xml:space="preserve">Charles Darwin University </t>
        </is>
      </c>
      <c r="D626" t="inlineStr">
        <is>
          <t>Casuarina, Australia</t>
        </is>
      </c>
      <c r="E626" t="inlineStr">
        <is>
          <t>Australia</t>
        </is>
      </c>
      <c r="F626" t="inlineStr">
        <is>
          <t>Casuarina</t>
        </is>
      </c>
      <c r="G626" t="inlineStr">
        <is>
          <t>Oceania</t>
        </is>
      </c>
      <c r="H626" t="inlineStr">
        <is>
          <t>https://www.topuniversities.com/sites/default/files/charles-darwin-university-_592560cf2aeae70239af4dcb_medium.jpg</t>
        </is>
      </c>
      <c r="I626" t="inlineStr">
        <is>
          <t>/universities/charles-darwin-university</t>
        </is>
      </c>
      <c r="J626" t="inlineStr">
        <is>
          <t>3996319</t>
        </is>
      </c>
      <c r="K626" t="inlineStr">
        <is>
          <t>297046</t>
        </is>
      </c>
      <c r="L626" t="inlineStr">
        <is>
          <t>839</t>
        </is>
      </c>
      <c r="M626" t="n">
        <v>0</v>
      </c>
      <c r="N626" t="inlineStr">
        <is>
          <t>621-630</t>
        </is>
      </c>
      <c r="O626" t="inlineStr"/>
      <c r="P626" t="b">
        <v>0</v>
      </c>
      <c r="Q626" t="b">
        <v>0</v>
      </c>
      <c r="R626" t="n">
        <v>0</v>
      </c>
      <c r="S626" t="inlineStr">
        <is>
          <t>601+</t>
        </is>
      </c>
      <c r="T626" t="n">
        <v>5.7</v>
      </c>
      <c r="U626" t="inlineStr">
        <is>
          <t>311</t>
        </is>
      </c>
      <c r="V626" t="n">
        <v>44.2</v>
      </c>
      <c r="W626" t="inlineStr">
        <is>
          <t>701+</t>
        </is>
      </c>
      <c r="X626" t="n">
        <v>4.5</v>
      </c>
      <c r="Y626" t="inlineStr">
        <is>
          <t>601+</t>
        </is>
      </c>
      <c r="Z626" t="n">
        <v>4.2</v>
      </c>
      <c r="AA626" t="inlineStr">
        <is>
          <t>701+</t>
        </is>
      </c>
      <c r="AB626" t="n">
        <v>3.9</v>
      </c>
      <c r="AC626" t="inlineStr">
        <is>
          <t>270</t>
        </is>
      </c>
      <c r="AD626" t="n">
        <v>55.2</v>
      </c>
      <c r="AE626" t="inlineStr">
        <is>
          <t>701+</t>
        </is>
      </c>
      <c r="AF626" t="n">
        <v>41.3</v>
      </c>
      <c r="AG626" t="inlineStr">
        <is>
          <t>527</t>
        </is>
      </c>
      <c r="AH626" t="n">
        <v>25.4</v>
      </c>
      <c r="AI626">
        <f>247</f>
        <v/>
      </c>
      <c r="AJ626" t="n">
        <v>63.7</v>
      </c>
      <c r="AK626" t="inlineStr"/>
      <c r="AL626" t="inlineStr"/>
      <c r="AM626" t="inlineStr"/>
      <c r="AN626" t="inlineStr"/>
      <c r="AO626" t="inlineStr"/>
      <c r="AP626" t="inlineStr">
        <is>
          <t>{"Research &amp; Discovery": [{"indicator_id": "76", "indicator_name": "Academic Reputation", "rank": "601+", "score": "5.7"}, {"indicator_id": "73", "indicator_name": "Citations per Faculty", "rank": "311", "score": "44.2"}], "Learning Experience": [{"indicator_id": "36", "indicator_name": "Faculty Student Ratio", "rank": "701+", "score": "4.5"}], "Employability": [{"indicator_id": "77", "indicator_name": "Employer Reputation", "rank": "601+", "score": "4.2"}, {"indicator_id": "3819456", "indicator_name": "Employment Outcomes", "rank": "701+", "score": "3.9"}], "Global Engagement": [{"indicator_id": "14", "indicator_name": "International Student Ratio", "rank": "270", "score": "55.2"}, {"indicator_id": "15", "indicator_name": "International Research Network", "rank": "701+", "score": "41.3"}, {"indicator_id": "18", "indicator_name": "International Faculty Ratio", "rank": "527", "score": "25.4"}], "Sustainability": [{"indicator_id": "3897497", "indicator_name": "Sustainability Score", "rank": "=247", "score": "63.7"}]}</t>
        </is>
      </c>
      <c r="AQ6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27">
      <c r="A627" t="n">
        <v>626</v>
      </c>
      <c r="B627" t="inlineStr"/>
      <c r="C627" t="inlineStr">
        <is>
          <t>Istanbul University</t>
        </is>
      </c>
      <c r="D627" t="inlineStr">
        <is>
          <t>Istanbul, Türkiye</t>
        </is>
      </c>
      <c r="E627" t="inlineStr">
        <is>
          <t>Türkiye</t>
        </is>
      </c>
      <c r="F627" t="inlineStr">
        <is>
          <t>Istanbul</t>
        </is>
      </c>
      <c r="G627" t="inlineStr">
        <is>
          <t>Asia</t>
        </is>
      </c>
      <c r="H627" t="inlineStr">
        <is>
          <t>https://www.topuniversities.com/sites/default/files/istanbul-university_592560cf2aeae70239af4bac_medium.jpg</t>
        </is>
      </c>
      <c r="I627" t="inlineStr">
        <is>
          <t>/universities/istanbul-university</t>
        </is>
      </c>
      <c r="J627" t="inlineStr">
        <is>
          <t>3995947</t>
        </is>
      </c>
      <c r="K627" t="inlineStr">
        <is>
          <t>294202</t>
        </is>
      </c>
      <c r="L627" t="inlineStr">
        <is>
          <t>297</t>
        </is>
      </c>
      <c r="M627" t="n">
        <v>0</v>
      </c>
      <c r="N627" t="inlineStr">
        <is>
          <t>621-630</t>
        </is>
      </c>
      <c r="O627" t="inlineStr"/>
      <c r="P627" t="b">
        <v>0</v>
      </c>
      <c r="Q627" t="b">
        <v>0</v>
      </c>
      <c r="R627" t="n">
        <v>0</v>
      </c>
      <c r="S627" t="inlineStr">
        <is>
          <t>314</t>
        </is>
      </c>
      <c r="T627" t="n">
        <v>28.1</v>
      </c>
      <c r="U627" t="inlineStr">
        <is>
          <t>701+</t>
        </is>
      </c>
      <c r="V627" t="n">
        <v>3.5</v>
      </c>
      <c r="W627" t="inlineStr">
        <is>
          <t>701+</t>
        </is>
      </c>
      <c r="X627" t="n">
        <v>2.8</v>
      </c>
      <c r="Y627" t="inlineStr">
        <is>
          <t>377</t>
        </is>
      </c>
      <c r="Z627" t="n">
        <v>25.3</v>
      </c>
      <c r="AA627" t="inlineStr">
        <is>
          <t>146</t>
        </is>
      </c>
      <c r="AB627" t="n">
        <v>72.8</v>
      </c>
      <c r="AC627" t="inlineStr">
        <is>
          <t>701+</t>
        </is>
      </c>
      <c r="AD627" t="n">
        <v>9.9</v>
      </c>
      <c r="AE627" t="inlineStr">
        <is>
          <t>500</t>
        </is>
      </c>
      <c r="AF627" t="n">
        <v>68.8</v>
      </c>
      <c r="AG627" t="inlineStr">
        <is>
          <t>701+</t>
        </is>
      </c>
      <c r="AH627" t="n">
        <v>5.3</v>
      </c>
      <c r="AI627" t="inlineStr">
        <is>
          <t>701+</t>
        </is>
      </c>
      <c r="AJ627" t="n">
        <v>1.7</v>
      </c>
      <c r="AK627" t="inlineStr"/>
      <c r="AL627" t="inlineStr"/>
      <c r="AM627" t="inlineStr"/>
      <c r="AN627" t="inlineStr"/>
      <c r="AO627" t="inlineStr"/>
      <c r="AP627" t="inlineStr">
        <is>
          <t>{"Research &amp; Discovery": [{"indicator_id": "76", "indicator_name": "Academic Reputation", "rank": "314", "score": "28.1"}, {"indicator_id": "73", "indicator_name": "Citations per Faculty", "rank": "701+", "score": "3.5"}], "Learning Experience": [{"indicator_id": "36", "indicator_name": "Faculty Student Ratio", "rank": "701+", "score": "2.8"}], "Employability": [{"indicator_id": "77", "indicator_name": "Employer Reputation", "rank": "377", "score": "25.3"}, {"indicator_id": "3819456", "indicator_name": "Employment Outcomes", "rank": "146", "score": "72.8"}], "Global Engagement": [{"indicator_id": "14", "indicator_name": "International Student Ratio", "rank": "701+", "score": "9.9"}, {"indicator_id": "15", "indicator_name": "International Research Network", "rank": "500", "score": "68.8"}, {"indicator_id": "18", "indicator_name": "International Faculty Ratio", "rank": "701+", "score": "5.3"}], "Sustainability": [{"indicator_id": "3897497", "indicator_name": "Sustainability Score", "rank": "701+", "score": "1.7"}]}</t>
        </is>
      </c>
      <c r="AQ6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28">
      <c r="A628" t="n">
        <v>627</v>
      </c>
      <c r="B628" t="inlineStr"/>
      <c r="C628" t="inlineStr">
        <is>
          <t>Renmin (People's) University of China</t>
        </is>
      </c>
      <c r="D628" t="inlineStr">
        <is>
          <t>Beijing, China (Mainland)</t>
        </is>
      </c>
      <c r="E628" t="inlineStr">
        <is>
          <t>China (Mainland)</t>
        </is>
      </c>
      <c r="F628" t="inlineStr">
        <is>
          <t>Beijing</t>
        </is>
      </c>
      <c r="G628" t="inlineStr">
        <is>
          <t>Asia</t>
        </is>
      </c>
      <c r="H628" t="inlineStr">
        <is>
          <t>https://www.topuniversities.com/sites/default/files/renmin-peoples-university-of-china_884_medium.jpg</t>
        </is>
      </c>
      <c r="I628" t="inlineStr">
        <is>
          <t>/universities/renmin-peoples-university-china</t>
        </is>
      </c>
      <c r="J628" t="inlineStr">
        <is>
          <t>3996092</t>
        </is>
      </c>
      <c r="K628" t="inlineStr">
        <is>
          <t>297005</t>
        </is>
      </c>
      <c r="L628" t="inlineStr">
        <is>
          <t>884</t>
        </is>
      </c>
      <c r="M628" t="n">
        <v>0</v>
      </c>
      <c r="N628" t="inlineStr">
        <is>
          <t>621-630</t>
        </is>
      </c>
      <c r="O628" t="inlineStr"/>
      <c r="P628" t="b">
        <v>0</v>
      </c>
      <c r="Q628" t="b">
        <v>0</v>
      </c>
      <c r="R628" t="n">
        <v>0</v>
      </c>
      <c r="S628" t="inlineStr">
        <is>
          <t>459</t>
        </is>
      </c>
      <c r="T628" t="n">
        <v>19.5</v>
      </c>
      <c r="U628" t="inlineStr">
        <is>
          <t>701+</t>
        </is>
      </c>
      <c r="V628" t="n">
        <v>7.9</v>
      </c>
      <c r="W628" t="inlineStr">
        <is>
          <t>701+</t>
        </is>
      </c>
      <c r="X628" t="n">
        <v>16.3</v>
      </c>
      <c r="Y628" t="inlineStr">
        <is>
          <t>252</t>
        </is>
      </c>
      <c r="Z628" t="n">
        <v>37.3</v>
      </c>
      <c r="AA628" t="inlineStr">
        <is>
          <t>120</t>
        </is>
      </c>
      <c r="AB628" t="n">
        <v>81.2</v>
      </c>
      <c r="AC628" t="inlineStr">
        <is>
          <t>701+</t>
        </is>
      </c>
      <c r="AD628" t="n">
        <v>4.9</v>
      </c>
      <c r="AE628" t="inlineStr">
        <is>
          <t>701+</t>
        </is>
      </c>
      <c r="AF628" t="n">
        <v>24.3</v>
      </c>
      <c r="AG628" t="inlineStr">
        <is>
          <t>701+</t>
        </is>
      </c>
      <c r="AH628" t="n">
        <v>6.6</v>
      </c>
      <c r="AI628">
        <f>676</f>
        <v/>
      </c>
      <c r="AJ628" t="n">
        <v>9.699999999999999</v>
      </c>
      <c r="AK628" t="inlineStr"/>
      <c r="AL628" t="inlineStr"/>
      <c r="AM628" t="inlineStr"/>
      <c r="AN628" t="inlineStr"/>
      <c r="AO628" t="inlineStr"/>
      <c r="AP628" t="inlineStr">
        <is>
          <t>{"Research &amp; Discovery": [{"indicator_id": "76", "indicator_name": "Academic Reputation", "rank": "459", "score": "19.5"}, {"indicator_id": "73", "indicator_name": "Citations per Faculty", "rank": "701+", "score": "7.9"}], "Learning Experience": [{"indicator_id": "36", "indicator_name": "Faculty Student Ratio", "rank": "701+", "score": "16.3"}], "Employability": [{"indicator_id": "77", "indicator_name": "Employer Reputation", "rank": "252", "score": "37.3"}, {"indicator_id": "3819456", "indicator_name": "Employment Outcomes", "rank": "120", "score": "81.2"}], "Global Engagement": [{"indicator_id": "14", "indicator_name": "International Student Ratio", "rank": "701+", "score": "4.9"}, {"indicator_id": "15", "indicator_name": "International Research Network", "rank": "701+", "score": "24.3"}, {"indicator_id": "18", "indicator_name": "International Faculty Ratio", "rank": "701+", "score": "6.6"}], "Sustainability": [{"indicator_id": "3897497", "indicator_name": "Sustainability Score", "rank": "=676", "score": "9.7"}]}</t>
        </is>
      </c>
      <c r="AQ6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29">
      <c r="A629" t="n">
        <v>628</v>
      </c>
      <c r="B629" t="inlineStr"/>
      <c r="C629" t="inlineStr">
        <is>
          <t>Tallinn University of Technology (TalTech)</t>
        </is>
      </c>
      <c r="D629" t="inlineStr">
        <is>
          <t>Tallinn, Estonia</t>
        </is>
      </c>
      <c r="E629" t="inlineStr">
        <is>
          <t>Estonia</t>
        </is>
      </c>
      <c r="F629" t="inlineStr">
        <is>
          <t>Tallinn</t>
        </is>
      </c>
      <c r="G629" t="inlineStr">
        <is>
          <t>Europe</t>
        </is>
      </c>
      <c r="H629" t="inlineStr">
        <is>
          <t>https://www.topuniversities.com/sites/default/files/tallinn-university-of-technology-taltech_592560cf2aeae70239af4cd3_medium.jpg</t>
        </is>
      </c>
      <c r="I629" t="inlineStr">
        <is>
          <t>/universities/tallinn-university-technology-taltech</t>
        </is>
      </c>
      <c r="J629" t="inlineStr">
        <is>
          <t>3996688</t>
        </is>
      </c>
      <c r="K629" t="inlineStr">
        <is>
          <t>297270</t>
        </is>
      </c>
      <c r="L629" t="inlineStr">
        <is>
          <t>591</t>
        </is>
      </c>
      <c r="M629" t="n">
        <v>0</v>
      </c>
      <c r="N629" t="inlineStr">
        <is>
          <t>621-630</t>
        </is>
      </c>
      <c r="O629" t="inlineStr"/>
      <c r="P629" t="b">
        <v>0</v>
      </c>
      <c r="Q629" t="b">
        <v>0</v>
      </c>
      <c r="R629" t="n">
        <v>0</v>
      </c>
      <c r="S629" t="inlineStr">
        <is>
          <t>601+</t>
        </is>
      </c>
      <c r="T629" t="n">
        <v>12.8</v>
      </c>
      <c r="U629" t="inlineStr">
        <is>
          <t>701+</t>
        </is>
      </c>
      <c r="V629" t="n">
        <v>10.8</v>
      </c>
      <c r="W629" t="inlineStr">
        <is>
          <t>502</t>
        </is>
      </c>
      <c r="X629" t="n">
        <v>31.5</v>
      </c>
      <c r="Y629" t="inlineStr">
        <is>
          <t>601+</t>
        </is>
      </c>
      <c r="Z629" t="n">
        <v>10.2</v>
      </c>
      <c r="AA629" t="inlineStr">
        <is>
          <t>279</t>
        </is>
      </c>
      <c r="AB629" t="n">
        <v>45.6</v>
      </c>
      <c r="AC629" t="inlineStr">
        <is>
          <t>577</t>
        </is>
      </c>
      <c r="AD629" t="n">
        <v>18.3</v>
      </c>
      <c r="AE629" t="inlineStr">
        <is>
          <t>275</t>
        </is>
      </c>
      <c r="AF629" t="n">
        <v>83.3</v>
      </c>
      <c r="AG629" t="inlineStr">
        <is>
          <t>325</t>
        </is>
      </c>
      <c r="AH629" t="n">
        <v>60</v>
      </c>
      <c r="AI629" t="inlineStr">
        <is>
          <t>701+</t>
        </is>
      </c>
      <c r="AJ629" t="n">
        <v>1.3</v>
      </c>
      <c r="AK629" t="inlineStr"/>
      <c r="AL629" t="inlineStr"/>
      <c r="AM629" t="inlineStr"/>
      <c r="AN629" t="inlineStr"/>
      <c r="AO629" t="inlineStr"/>
      <c r="AP629" t="inlineStr">
        <is>
          <t>{"Research &amp; Discovery": [{"indicator_id": "76", "indicator_name": "Academic Reputation", "rank": "601+", "score": "12.8"}, {"indicator_id": "73", "indicator_name": "Citations per Faculty", "rank": "701+", "score": "10.8"}], "Learning Experience": [{"indicator_id": "36", "indicator_name": "Faculty Student Ratio", "rank": "502", "score": "31.5"}], "Employability": [{"indicator_id": "77", "indicator_name": "Employer Reputation", "rank": "601+", "score": "10.2"}, {"indicator_id": "3819456", "indicator_name": "Employment Outcomes", "rank": "279", "score": "45.6"}], "Global Engagement": [{"indicator_id": "14", "indicator_name": "International Student Ratio", "rank": "577", "score": "18.3"}, {"indicator_id": "15", "indicator_name": "International Research Network", "rank": "275", "score": "83.3"}, {"indicator_id": "18", "indicator_name": "International Faculty Ratio", "rank": "325", "score": "60"}], "Sustainability": [{"indicator_id": "3897497", "indicator_name": "Sustainability Score", "rank": "701+", "score": "1.3"}]}</t>
        </is>
      </c>
      <c r="AQ6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30">
      <c r="A630" t="n">
        <v>629</v>
      </c>
      <c r="B630" t="inlineStr"/>
      <c r="C630" t="inlineStr">
        <is>
          <t>Universidad de Alcalá (Madrid)</t>
        </is>
      </c>
      <c r="D630" t="inlineStr">
        <is>
          <t>Madrid, Spain</t>
        </is>
      </c>
      <c r="E630" t="inlineStr">
        <is>
          <t>Spain</t>
        </is>
      </c>
      <c r="F630" t="inlineStr">
        <is>
          <t>Madrid</t>
        </is>
      </c>
      <c r="G630" t="inlineStr">
        <is>
          <t>Europe</t>
        </is>
      </c>
      <c r="H630" t="inlineStr">
        <is>
          <t>https://www.topuniversities.com/sites/default/files/universidad-de-alcal_1511_medium.jpg</t>
        </is>
      </c>
      <c r="I630" t="inlineStr">
        <is>
          <t>/universities/universidad-de-alcala-madrid</t>
        </is>
      </c>
      <c r="J630" t="inlineStr">
        <is>
          <t>3996807</t>
        </is>
      </c>
      <c r="K630" t="inlineStr">
        <is>
          <t>296405</t>
        </is>
      </c>
      <c r="L630" t="inlineStr">
        <is>
          <t>1511</t>
        </is>
      </c>
      <c r="M630" t="n">
        <v>0</v>
      </c>
      <c r="N630" t="inlineStr">
        <is>
          <t>621-630</t>
        </is>
      </c>
      <c r="O630" t="inlineStr"/>
      <c r="P630" t="b">
        <v>0</v>
      </c>
      <c r="Q630" t="b">
        <v>0</v>
      </c>
      <c r="R630" t="n">
        <v>0</v>
      </c>
      <c r="S630" t="inlineStr">
        <is>
          <t>601+</t>
        </is>
      </c>
      <c r="T630" t="n">
        <v>9.699999999999999</v>
      </c>
      <c r="U630" t="inlineStr">
        <is>
          <t>701+</t>
        </is>
      </c>
      <c r="V630" t="n">
        <v>5.6</v>
      </c>
      <c r="W630" t="inlineStr">
        <is>
          <t>243</t>
        </is>
      </c>
      <c r="X630" t="n">
        <v>60</v>
      </c>
      <c r="Y630" t="inlineStr">
        <is>
          <t>601+</t>
        </is>
      </c>
      <c r="Z630" t="n">
        <v>5.8</v>
      </c>
      <c r="AA630" t="inlineStr">
        <is>
          <t>701+</t>
        </is>
      </c>
      <c r="AB630" t="n">
        <v>7.7</v>
      </c>
      <c r="AC630" t="inlineStr">
        <is>
          <t>326</t>
        </is>
      </c>
      <c r="AD630" t="n">
        <v>44.9</v>
      </c>
      <c r="AE630" t="inlineStr">
        <is>
          <t>376</t>
        </is>
      </c>
      <c r="AF630" t="n">
        <v>77.09999999999999</v>
      </c>
      <c r="AG630" t="inlineStr">
        <is>
          <t>701+</t>
        </is>
      </c>
      <c r="AH630" t="n">
        <v>10.6</v>
      </c>
      <c r="AI630">
        <f>271</f>
        <v/>
      </c>
      <c r="AJ630" t="n">
        <v>59</v>
      </c>
      <c r="AK630" t="inlineStr"/>
      <c r="AL630" t="inlineStr"/>
      <c r="AM630" t="inlineStr"/>
      <c r="AN630" t="inlineStr"/>
      <c r="AO630" t="inlineStr"/>
      <c r="AP630" t="inlineStr">
        <is>
          <t>{"Research &amp; Discovery": [{"indicator_id": "76", "indicator_name": "Academic Reputation", "rank": "601+", "score": "9.7"}, {"indicator_id": "73", "indicator_name": "Citations per Faculty", "rank": "701+", "score": "5.6"}], "Learning Experience": [{"indicator_id": "36", "indicator_name": "Faculty Student Ratio", "rank": "243", "score": "60"}], "Employability": [{"indicator_id": "77", "indicator_name": "Employer Reputation", "rank": "601+", "score": "5.8"}, {"indicator_id": "3819456", "indicator_name": "Employment Outcomes", "rank": "701+", "score": "7.7"}], "Global Engagement": [{"indicator_id": "14", "indicator_name": "International Student Ratio", "rank": "326", "score": "44.9"}, {"indicator_id": "15", "indicator_name": "International Research Network", "rank": "376", "score": "77.1"}, {"indicator_id": "18", "indicator_name": "International Faculty Ratio", "rank": "701+", "score": "10.6"}], "Sustainability": [{"indicator_id": "3897497", "indicator_name": "Sustainability Score", "rank": "=271", "score": "59"}]}</t>
        </is>
      </c>
      <c r="AQ6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31">
      <c r="A631" t="n">
        <v>630</v>
      </c>
      <c r="B631" t="inlineStr"/>
      <c r="C631" t="inlineStr">
        <is>
          <t>Universidad de Palermo (UP)</t>
        </is>
      </c>
      <c r="D631" t="inlineStr">
        <is>
          <t>Buenos Aires, Argentina</t>
        </is>
      </c>
      <c r="E631" t="inlineStr">
        <is>
          <t>Argentina</t>
        </is>
      </c>
      <c r="F631" t="inlineStr">
        <is>
          <t>Buenos Aires</t>
        </is>
      </c>
      <c r="G631" t="inlineStr">
        <is>
          <t>Latin America</t>
        </is>
      </c>
      <c r="H631" t="inlineStr">
        <is>
          <t>https://www.topuniversities.com/sites/default/files/universidad-de-palermo-up_592560cf2aeae70239af54de_medium.jpg</t>
        </is>
      </c>
      <c r="I631" t="inlineStr">
        <is>
          <t>/universities/universidad-de-palermo</t>
        </is>
      </c>
      <c r="J631" t="inlineStr">
        <is>
          <t>3996827</t>
        </is>
      </c>
      <c r="K631" t="inlineStr">
        <is>
          <t>293454</t>
        </is>
      </c>
      <c r="L631" t="inlineStr">
        <is>
          <t>2646</t>
        </is>
      </c>
      <c r="M631" t="n">
        <v>1</v>
      </c>
      <c r="N631" t="inlineStr">
        <is>
          <t>621-630</t>
        </is>
      </c>
      <c r="O631" t="inlineStr">
        <is>
          <t>5</t>
        </is>
      </c>
      <c r="P631" t="b">
        <v>0</v>
      </c>
      <c r="Q631" t="b">
        <v>0</v>
      </c>
      <c r="R631" t="n">
        <v>0</v>
      </c>
      <c r="S631" t="inlineStr">
        <is>
          <t>601+</t>
        </is>
      </c>
      <c r="T631" t="n">
        <v>10.2</v>
      </c>
      <c r="U631" t="inlineStr">
        <is>
          <t>701+</t>
        </is>
      </c>
      <c r="V631" t="n">
        <v>1</v>
      </c>
      <c r="W631" t="inlineStr">
        <is>
          <t>74</t>
        </is>
      </c>
      <c r="X631" t="n">
        <v>92.8</v>
      </c>
      <c r="Y631" t="inlineStr">
        <is>
          <t>601+</t>
        </is>
      </c>
      <c r="Z631" t="n">
        <v>9.800000000000001</v>
      </c>
      <c r="AA631" t="inlineStr">
        <is>
          <t>701+</t>
        </is>
      </c>
      <c r="AB631" t="n">
        <v>7.8</v>
      </c>
      <c r="AC631" t="inlineStr">
        <is>
          <t>111</t>
        </is>
      </c>
      <c r="AD631" t="n">
        <v>91.90000000000001</v>
      </c>
      <c r="AE631" t="inlineStr">
        <is>
          <t>701+</t>
        </is>
      </c>
      <c r="AF631" t="n">
        <v>2.6</v>
      </c>
      <c r="AG631" t="inlineStr">
        <is>
          <t>449</t>
        </is>
      </c>
      <c r="AH631" t="n">
        <v>35.6</v>
      </c>
      <c r="AI631" t="inlineStr">
        <is>
          <t>n/a</t>
        </is>
      </c>
      <c r="AJ631" t="inlineStr"/>
      <c r="AK631" t="inlineStr"/>
      <c r="AL631" t="inlineStr"/>
      <c r="AM631" t="inlineStr"/>
      <c r="AN631" t="inlineStr"/>
      <c r="AO631" t="inlineStr"/>
      <c r="AP631" t="inlineStr">
        <is>
          <t>{"Research &amp; Discovery": [{"indicator_id": "76", "indicator_name": "Academic Reputation", "rank": "601+", "score": "10.2"}, {"indicator_id": "73", "indicator_name": "Citations per Faculty", "rank": "701+", "score": "1"}], "Learning Experience": [{"indicator_id": "36", "indicator_name": "Faculty Student Ratio", "rank": "74", "score": "92.8"}], "Employability": [{"indicator_id": "77", "indicator_name": "Employer Reputation", "rank": "601+", "score": "9.8"}, {"indicator_id": "3819456", "indicator_name": "Employment Outcomes", "rank": "701+", "score": "7.8"}], "Global Engagement": [{"indicator_id": "14", "indicator_name": "International Student Ratio", "rank": "111", "score": "91.9"}, {"indicator_id": "15", "indicator_name": "International Research Network", "rank": "701+", "score": "2.6"}, {"indicator_id": "18", "indicator_name": "International Faculty Ratio", "rank": "449", "score": "35.6"}], "Sustainability": [{"indicator_id": "3897497", "indicator_name": "Sustainability Score", "rank": "n/a", "score": "n/a"}]}</t>
        </is>
      </c>
      <c r="AQ6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32">
      <c r="A632" t="n">
        <v>631</v>
      </c>
      <c r="B632" t="inlineStr"/>
      <c r="C632" t="inlineStr">
        <is>
          <t>University of South Florida</t>
        </is>
      </c>
      <c r="D632" t="inlineStr">
        <is>
          <t>Tampa, United States</t>
        </is>
      </c>
      <c r="E632" t="inlineStr">
        <is>
          <t>United States</t>
        </is>
      </c>
      <c r="F632" t="inlineStr">
        <is>
          <t>Tampa</t>
        </is>
      </c>
      <c r="G632" t="inlineStr">
        <is>
          <t>North America</t>
        </is>
      </c>
      <c r="H632" t="inlineStr">
        <is>
          <t>https://www.topuniversities.com/sites/default/files/Webp.net-resizeimage-90-90x90.jpg</t>
        </is>
      </c>
      <c r="I632" t="inlineStr">
        <is>
          <t>/universities/university-south-florida</t>
        </is>
      </c>
      <c r="J632" t="inlineStr">
        <is>
          <t>3997041</t>
        </is>
      </c>
      <c r="K632" t="inlineStr">
        <is>
          <t>297480</t>
        </is>
      </c>
      <c r="L632" t="inlineStr">
        <is>
          <t>540</t>
        </is>
      </c>
      <c r="M632" t="n">
        <v>0</v>
      </c>
      <c r="N632" t="inlineStr">
        <is>
          <t>621-630</t>
        </is>
      </c>
      <c r="O632" t="inlineStr"/>
      <c r="P632" t="b">
        <v>0</v>
      </c>
      <c r="Q632" t="b">
        <v>0</v>
      </c>
      <c r="R632" t="n">
        <v>0</v>
      </c>
      <c r="S632" t="inlineStr">
        <is>
          <t>601+</t>
        </is>
      </c>
      <c r="T632" t="n">
        <v>12.9</v>
      </c>
      <c r="U632" t="inlineStr">
        <is>
          <t>377</t>
        </is>
      </c>
      <c r="V632" t="n">
        <v>36.3</v>
      </c>
      <c r="W632" t="inlineStr">
        <is>
          <t>701+</t>
        </is>
      </c>
      <c r="X632" t="n">
        <v>8.800000000000001</v>
      </c>
      <c r="Y632" t="inlineStr">
        <is>
          <t>601+</t>
        </is>
      </c>
      <c r="Z632" t="n">
        <v>9.5</v>
      </c>
      <c r="AA632" t="inlineStr">
        <is>
          <t>701+</t>
        </is>
      </c>
      <c r="AB632" t="n">
        <v>6.1</v>
      </c>
      <c r="AC632" t="inlineStr">
        <is>
          <t>516</t>
        </is>
      </c>
      <c r="AD632" t="n">
        <v>22.2</v>
      </c>
      <c r="AE632" t="inlineStr">
        <is>
          <t>219</t>
        </is>
      </c>
      <c r="AF632" t="n">
        <v>86.7</v>
      </c>
      <c r="AG632" t="inlineStr">
        <is>
          <t>599</t>
        </is>
      </c>
      <c r="AH632" t="n">
        <v>19.9</v>
      </c>
      <c r="AI632">
        <f>581</f>
        <v/>
      </c>
      <c r="AJ632" t="n">
        <v>15.9</v>
      </c>
      <c r="AK632" t="inlineStr"/>
      <c r="AL632" t="inlineStr"/>
      <c r="AM632" t="inlineStr"/>
      <c r="AN632" t="inlineStr"/>
      <c r="AO632" t="inlineStr"/>
      <c r="AP632" t="inlineStr">
        <is>
          <t>{"Research &amp; Discovery": [{"indicator_id": "76", "indicator_name": "Academic Reputation", "rank": "601+", "score": "12.9"}, {"indicator_id": "73", "indicator_name": "Citations per Faculty", "rank": "377", "score": "36.3"}], "Learning Experience": [{"indicator_id": "36", "indicator_name": "Faculty Student Ratio", "rank": "701+", "score": "8.8"}], "Employability": [{"indicator_id": "77", "indicator_name": "Employer Reputation", "rank": "601+", "score": "9.5"}, {"indicator_id": "3819456", "indicator_name": "Employment Outcomes", "rank": "701+", "score": "6.1"}], "Global Engagement": [{"indicator_id": "14", "indicator_name": "International Student Ratio", "rank": "516", "score": "22.2"}, {"indicator_id": "15", "indicator_name": "International Research Network", "rank": "219", "score": "86.7"}, {"indicator_id": "18", "indicator_name": "International Faculty Ratio", "rank": "599", "score": "19.9"}], "Sustainability": [{"indicator_id": "3897497", "indicator_name": "Sustainability Score", "rank": "=581", "score": "15.9"}]}</t>
        </is>
      </c>
      <c r="AQ6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33">
      <c r="A633" t="n">
        <v>632</v>
      </c>
      <c r="B633" t="inlineStr"/>
      <c r="C633" t="inlineStr">
        <is>
          <t>University of Tromsø The Arctic University of Norway</t>
        </is>
      </c>
      <c r="D633" t="inlineStr">
        <is>
          <t>Tromsø, Norway</t>
        </is>
      </c>
      <c r="E633" t="inlineStr">
        <is>
          <t>Norway</t>
        </is>
      </c>
      <c r="F633" t="inlineStr">
        <is>
          <t>Tromsø</t>
        </is>
      </c>
      <c r="G633" t="inlineStr">
        <is>
          <t>Europe</t>
        </is>
      </c>
      <c r="H633" t="inlineStr">
        <is>
          <t>https://www.topuniversities.com/sites/default/files/university-of-troms-the-arctic-university-of-norway_625_medium.jpg</t>
        </is>
      </c>
      <c r="I633" t="inlineStr">
        <is>
          <t>/universities/university-tromso-arctic-university-norway</t>
        </is>
      </c>
      <c r="J633" t="inlineStr">
        <is>
          <t>3997054</t>
        </is>
      </c>
      <c r="K633" t="inlineStr">
        <is>
          <t>297236</t>
        </is>
      </c>
      <c r="L633" t="inlineStr">
        <is>
          <t>625</t>
        </is>
      </c>
      <c r="M633" t="n">
        <v>0</v>
      </c>
      <c r="N633" t="inlineStr">
        <is>
          <t>621-630</t>
        </is>
      </c>
      <c r="O633" t="inlineStr"/>
      <c r="P633" t="b">
        <v>0</v>
      </c>
      <c r="Q633" t="b">
        <v>0</v>
      </c>
      <c r="R633" t="n">
        <v>0</v>
      </c>
      <c r="S633" t="inlineStr">
        <is>
          <t>601+</t>
        </is>
      </c>
      <c r="T633" t="n">
        <v>11</v>
      </c>
      <c r="U633" t="inlineStr">
        <is>
          <t>701+</t>
        </is>
      </c>
      <c r="V633" t="n">
        <v>8.9</v>
      </c>
      <c r="W633" t="inlineStr">
        <is>
          <t>190</t>
        </is>
      </c>
      <c r="X633" t="n">
        <v>68.3</v>
      </c>
      <c r="Y633" t="inlineStr">
        <is>
          <t>601+</t>
        </is>
      </c>
      <c r="Z633" t="n">
        <v>4.3</v>
      </c>
      <c r="AA633" t="inlineStr">
        <is>
          <t>701+</t>
        </is>
      </c>
      <c r="AB633" t="n">
        <v>5.6</v>
      </c>
      <c r="AC633" t="inlineStr">
        <is>
          <t>701+</t>
        </is>
      </c>
      <c r="AD633" t="n">
        <v>7</v>
      </c>
      <c r="AE633" t="inlineStr">
        <is>
          <t>349</t>
        </is>
      </c>
      <c r="AF633" t="n">
        <v>78.40000000000001</v>
      </c>
      <c r="AG633" t="inlineStr">
        <is>
          <t>286</t>
        </is>
      </c>
      <c r="AH633" t="n">
        <v>69.3</v>
      </c>
      <c r="AI633">
        <f>655</f>
        <v/>
      </c>
      <c r="AJ633" t="n">
        <v>10.5</v>
      </c>
      <c r="AK633" t="inlineStr"/>
      <c r="AL633" t="inlineStr"/>
      <c r="AM633" t="inlineStr"/>
      <c r="AN633" t="inlineStr"/>
      <c r="AO633" t="inlineStr"/>
      <c r="AP633" t="inlineStr">
        <is>
          <t>{"Research &amp; Discovery": [{"indicator_id": "76", "indicator_name": "Academic Reputation", "rank": "601+", "score": "11"}, {"indicator_id": "73", "indicator_name": "Citations per Faculty", "rank": "701+", "score": "8.9"}], "Learning Experience": [{"indicator_id": "36", "indicator_name": "Faculty Student Ratio", "rank": "190", "score": "68.3"}], "Employability": [{"indicator_id": "77", "indicator_name": "Employer Reputation", "rank": "601+", "score": "4.3"}, {"indicator_id": "3819456", "indicator_name": "Employment Outcomes", "rank": "701+", "score": "5.6"}], "Global Engagement": [{"indicator_id": "14", "indicator_name": "International Student Ratio", "rank": "701+", "score": "7"}, {"indicator_id": "15", "indicator_name": "International Research Network", "rank": "349", "score": "78.4"}, {"indicator_id": "18", "indicator_name": "International Faculty Ratio", "rank": "286", "score": "69.3"}], "Sustainability": [{"indicator_id": "3897497", "indicator_name": "Sustainability Score", "rank": "=655", "score": "10.5"}]}</t>
        </is>
      </c>
      <c r="AQ6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34">
      <c r="A634" t="n">
        <v>633</v>
      </c>
      <c r="B634" t="inlineStr"/>
      <c r="C634" t="inlineStr">
        <is>
          <t>Zayed University</t>
        </is>
      </c>
      <c r="D634" t="inlineStr">
        <is>
          <t>Abu Dhabi,, United Arab Emirates</t>
        </is>
      </c>
      <c r="E634" t="inlineStr">
        <is>
          <t>United Arab Emirates</t>
        </is>
      </c>
      <c r="F634" t="inlineStr">
        <is>
          <t>Abu Dhabi,</t>
        </is>
      </c>
      <c r="G634" t="inlineStr">
        <is>
          <t>Asia</t>
        </is>
      </c>
      <c r="H634" t="inlineStr">
        <is>
          <t>https://www.topuniversities.com/sites/default/files/zayed-university_592560cf2aeae70239af4f36_medium.jpg</t>
        </is>
      </c>
      <c r="I634" t="inlineStr">
        <is>
          <t>/universities/zayed-university</t>
        </is>
      </c>
      <c r="J634" t="inlineStr">
        <is>
          <t>3996148</t>
        </is>
      </c>
      <c r="K634" t="inlineStr">
        <is>
          <t>297638</t>
        </is>
      </c>
      <c r="L634" t="inlineStr">
        <is>
          <t>1203</t>
        </is>
      </c>
      <c r="M634" t="n">
        <v>0</v>
      </c>
      <c r="N634" t="inlineStr">
        <is>
          <t>621-630</t>
        </is>
      </c>
      <c r="O634" t="inlineStr"/>
      <c r="P634" t="b">
        <v>0</v>
      </c>
      <c r="Q634" t="b">
        <v>0</v>
      </c>
      <c r="R634" t="n">
        <v>0</v>
      </c>
      <c r="S634" t="inlineStr">
        <is>
          <t>515</t>
        </is>
      </c>
      <c r="T634" t="n">
        <v>17.6</v>
      </c>
      <c r="U634" t="inlineStr">
        <is>
          <t>701+</t>
        </is>
      </c>
      <c r="V634" t="n">
        <v>8.6</v>
      </c>
      <c r="W634" t="inlineStr">
        <is>
          <t>604</t>
        </is>
      </c>
      <c r="X634" t="n">
        <v>24.3</v>
      </c>
      <c r="Y634" t="inlineStr">
        <is>
          <t>479</t>
        </is>
      </c>
      <c r="Z634" t="n">
        <v>18.4</v>
      </c>
      <c r="AA634" t="inlineStr">
        <is>
          <t>550</t>
        </is>
      </c>
      <c r="AB634" t="n">
        <v>20.9</v>
      </c>
      <c r="AC634" t="inlineStr">
        <is>
          <t>701+</t>
        </is>
      </c>
      <c r="AD634" t="n">
        <v>1.9</v>
      </c>
      <c r="AE634" t="inlineStr">
        <is>
          <t>701+</t>
        </is>
      </c>
      <c r="AF634" t="n">
        <v>50.8</v>
      </c>
      <c r="AG634" t="inlineStr">
        <is>
          <t>15</t>
        </is>
      </c>
      <c r="AH634" t="n">
        <v>100</v>
      </c>
      <c r="AI634" t="inlineStr">
        <is>
          <t>701+</t>
        </is>
      </c>
      <c r="AJ634" t="n">
        <v>2.9</v>
      </c>
      <c r="AK634" t="inlineStr"/>
      <c r="AL634" t="inlineStr"/>
      <c r="AM634" t="inlineStr"/>
      <c r="AN634" t="inlineStr"/>
      <c r="AO634" t="inlineStr"/>
      <c r="AP634" t="inlineStr">
        <is>
          <t>{"Research &amp; Discovery": [{"indicator_id": "76", "indicator_name": "Academic Reputation", "rank": "515", "score": "17.6"}, {"indicator_id": "73", "indicator_name": "Citations per Faculty", "rank": "701+", "score": "8.6"}], "Learning Experience": [{"indicator_id": "36", "indicator_name": "Faculty Student Ratio", "rank": "604", "score": "24.3"}], "Employability": [{"indicator_id": "77", "indicator_name": "Employer Reputation", "rank": "479", "score": "18.4"}, {"indicator_id": "3819456", "indicator_name": "Employment Outcomes", "rank": "550", "score": "20.9"}], "Global Engagement": [{"indicator_id": "14", "indicator_name": "International Student Ratio", "rank": "701+", "score": "1.9"}, {"indicator_id": "15", "indicator_name": "International Research Network", "rank": "701+", "score": "50.8"}, {"indicator_id": "18", "indicator_name": "International Faculty Ratio", "rank": "15", "score": "100"}], "Sustainability": [{"indicator_id": "3897497", "indicator_name": "Sustainability Score", "rank": "701+", "score": "2.9"}]}</t>
        </is>
      </c>
      <c r="AQ6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35">
      <c r="A635" t="n">
        <v>634</v>
      </c>
      <c r="B635" t="inlineStr"/>
      <c r="C635" t="inlineStr">
        <is>
          <t xml:space="preserve">Ajou University </t>
        </is>
      </c>
      <c r="D635" t="inlineStr">
        <is>
          <t>Suwon, South Korea</t>
        </is>
      </c>
      <c r="E635" t="inlineStr">
        <is>
          <t>South Korea</t>
        </is>
      </c>
      <c r="F635" t="inlineStr">
        <is>
          <t>Suwon</t>
        </is>
      </c>
      <c r="G635" t="inlineStr">
        <is>
          <t>Asia</t>
        </is>
      </c>
      <c r="H635" t="inlineStr">
        <is>
          <t>https://www.topuniversities.com/sites/default/files/ajou-university_1034_medium.jpg</t>
        </is>
      </c>
      <c r="I635" t="inlineStr">
        <is>
          <t>/universities/ajou-university</t>
        </is>
      </c>
      <c r="J635" t="inlineStr">
        <is>
          <t>3996238</t>
        </is>
      </c>
      <c r="K635" t="inlineStr">
        <is>
          <t>296433</t>
        </is>
      </c>
      <c r="L635" t="inlineStr">
        <is>
          <t>1034</t>
        </is>
      </c>
      <c r="M635" t="n">
        <v>0</v>
      </c>
      <c r="N635" t="inlineStr">
        <is>
          <t>631-640</t>
        </is>
      </c>
      <c r="O635" t="inlineStr"/>
      <c r="P635" t="b">
        <v>0</v>
      </c>
      <c r="Q635" t="b">
        <v>0</v>
      </c>
      <c r="R635" t="n">
        <v>0</v>
      </c>
      <c r="S635" t="inlineStr">
        <is>
          <t>601+</t>
        </is>
      </c>
      <c r="T635" t="n">
        <v>13.7</v>
      </c>
      <c r="U635" t="inlineStr">
        <is>
          <t>584</t>
        </is>
      </c>
      <c r="V635" t="n">
        <v>17.9</v>
      </c>
      <c r="W635" t="inlineStr">
        <is>
          <t>187</t>
        </is>
      </c>
      <c r="X635" t="n">
        <v>68.90000000000001</v>
      </c>
      <c r="Y635" t="inlineStr">
        <is>
          <t>558</t>
        </is>
      </c>
      <c r="Z635" t="n">
        <v>15</v>
      </c>
      <c r="AA635" t="inlineStr">
        <is>
          <t>701+</t>
        </is>
      </c>
      <c r="AB635" t="n">
        <v>4.2</v>
      </c>
      <c r="AC635" t="inlineStr">
        <is>
          <t>488</t>
        </is>
      </c>
      <c r="AD635" t="n">
        <v>24.2</v>
      </c>
      <c r="AE635" t="inlineStr">
        <is>
          <t>701+</t>
        </is>
      </c>
      <c r="AF635" t="n">
        <v>18.8</v>
      </c>
      <c r="AG635" t="inlineStr">
        <is>
          <t>701+</t>
        </is>
      </c>
      <c r="AH635" t="n">
        <v>9.300000000000001</v>
      </c>
      <c r="AI635">
        <f>500</f>
        <v/>
      </c>
      <c r="AJ635" t="n">
        <v>23.7</v>
      </c>
      <c r="AK635" t="inlineStr"/>
      <c r="AL635" t="inlineStr"/>
      <c r="AM635" t="inlineStr"/>
      <c r="AN635" t="inlineStr"/>
      <c r="AO635" t="inlineStr"/>
      <c r="AP635" t="inlineStr">
        <is>
          <t>{"Research &amp; Discovery": [{"indicator_id": "76", "indicator_name": "Academic Reputation", "rank": "601+", "score": "13.7"}, {"indicator_id": "73", "indicator_name": "Citations per Faculty", "rank": "584", "score": "17.9"}], "Learning Experience": [{"indicator_id": "36", "indicator_name": "Faculty Student Ratio", "rank": "187", "score": "68.9"}], "Employability": [{"indicator_id": "77", "indicator_name": "Employer Reputation", "rank": "558", "score": "15"}, {"indicator_id": "3819456", "indicator_name": "Employment Outcomes", "rank": "701+", "score": "4.2"}], "Global Engagement": [{"indicator_id": "14", "indicator_name": "International Student Ratio", "rank": "488", "score": "24.2"}, {"indicator_id": "15", "indicator_name": "International Research Network", "rank": "701+", "score": "18.8"}, {"indicator_id": "18", "indicator_name": "International Faculty Ratio", "rank": "701+", "score": "9.3"}], "Sustainability": [{"indicator_id": "3897497", "indicator_name": "Sustainability Score", "rank": "=500", "score": "23.7"}]}</t>
        </is>
      </c>
      <c r="AQ6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36">
      <c r="A636" t="n">
        <v>635</v>
      </c>
      <c r="B636" t="inlineStr"/>
      <c r="C636" t="inlineStr">
        <is>
          <t>Boston College</t>
        </is>
      </c>
      <c r="D636" t="inlineStr">
        <is>
          <t>Chestnut Hill, United States</t>
        </is>
      </c>
      <c r="E636" t="inlineStr">
        <is>
          <t>United States</t>
        </is>
      </c>
      <c r="F636" t="inlineStr">
        <is>
          <t>Chestnut Hill</t>
        </is>
      </c>
      <c r="G636" t="inlineStr">
        <is>
          <t>North America</t>
        </is>
      </c>
      <c r="H636" t="inlineStr">
        <is>
          <t>https://www.topuniversities.com/sites/default/files/boston-college_723_medium.jpg</t>
        </is>
      </c>
      <c r="I636" t="inlineStr">
        <is>
          <t>/universities/boston-college</t>
        </is>
      </c>
      <c r="J636" t="inlineStr">
        <is>
          <t>3996047</t>
        </is>
      </c>
      <c r="K636" t="inlineStr">
        <is>
          <t>297105</t>
        </is>
      </c>
      <c r="L636" t="inlineStr">
        <is>
          <t>723</t>
        </is>
      </c>
      <c r="M636" t="n">
        <v>0</v>
      </c>
      <c r="N636" t="inlineStr">
        <is>
          <t>631-640</t>
        </is>
      </c>
      <c r="O636" t="inlineStr"/>
      <c r="P636" t="b">
        <v>0</v>
      </c>
      <c r="Q636" t="b">
        <v>0</v>
      </c>
      <c r="R636" t="n">
        <v>0</v>
      </c>
      <c r="S636" t="inlineStr">
        <is>
          <t>414</t>
        </is>
      </c>
      <c r="T636" t="n">
        <v>21.3</v>
      </c>
      <c r="U636" t="inlineStr">
        <is>
          <t>613</t>
        </is>
      </c>
      <c r="V636" t="n">
        <v>16.6</v>
      </c>
      <c r="W636" t="inlineStr">
        <is>
          <t>652</t>
        </is>
      </c>
      <c r="X636" t="n">
        <v>21.2</v>
      </c>
      <c r="Y636" t="inlineStr">
        <is>
          <t>523</t>
        </is>
      </c>
      <c r="Z636" t="n">
        <v>16.2</v>
      </c>
      <c r="AA636" t="inlineStr">
        <is>
          <t>307</t>
        </is>
      </c>
      <c r="AB636" t="n">
        <v>42.2</v>
      </c>
      <c r="AC636" t="inlineStr">
        <is>
          <t>571</t>
        </is>
      </c>
      <c r="AD636" t="n">
        <v>18.8</v>
      </c>
      <c r="AE636" t="inlineStr">
        <is>
          <t>701+</t>
        </is>
      </c>
      <c r="AF636" t="n">
        <v>50.8</v>
      </c>
      <c r="AG636" t="inlineStr">
        <is>
          <t>701+</t>
        </is>
      </c>
      <c r="AH636" t="n">
        <v>12.5</v>
      </c>
      <c r="AI636" t="inlineStr">
        <is>
          <t>701+</t>
        </is>
      </c>
      <c r="AJ636" t="n">
        <v>7.1</v>
      </c>
      <c r="AK636" t="inlineStr"/>
      <c r="AL636" t="inlineStr"/>
      <c r="AM636" t="inlineStr"/>
      <c r="AN636" t="inlineStr"/>
      <c r="AO636" t="inlineStr"/>
      <c r="AP636" t="inlineStr">
        <is>
          <t>{"Research &amp; Discovery": [{"indicator_id": "76", "indicator_name": "Academic Reputation", "rank": "414", "score": "21.3"}, {"indicator_id": "73", "indicator_name": "Citations per Faculty", "rank": "613", "score": "16.6"}], "Learning Experience": [{"indicator_id": "36", "indicator_name": "Faculty Student Ratio", "rank": "652", "score": "21.2"}], "Employability": [{"indicator_id": "77", "indicator_name": "Employer Reputation", "rank": "523", "score": "16.2"}, {"indicator_id": "3819456", "indicator_name": "Employment Outcomes", "rank": "307", "score": "42.2"}], "Global Engagement": [{"indicator_id": "14", "indicator_name": "International Student Ratio", "rank": "571", "score": "18.8"}, {"indicator_id": "15", "indicator_name": "International Research Network", "rank": "701+", "score": "50.8"}, {"indicator_id": "18", "indicator_name": "International Faculty Ratio", "rank": "701+", "score": "12.5"}], "Sustainability": [{"indicator_id": "3897497", "indicator_name": "Sustainability Score", "rank": "701+", "score": "7.1"}]}</t>
        </is>
      </c>
      <c r="AQ6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37">
      <c r="A637" t="n">
        <v>636</v>
      </c>
      <c r="B637" t="inlineStr"/>
      <c r="C637" t="inlineStr">
        <is>
          <t>Chang Gung University</t>
        </is>
      </c>
      <c r="D637" t="inlineStr">
        <is>
          <t>Taoyuan City, Taiwan</t>
        </is>
      </c>
      <c r="E637" t="inlineStr">
        <is>
          <t>Taiwan</t>
        </is>
      </c>
      <c r="F637" t="inlineStr">
        <is>
          <t>Taoyuan City</t>
        </is>
      </c>
      <c r="G637" t="inlineStr">
        <is>
          <t>Asia</t>
        </is>
      </c>
      <c r="H637" t="inlineStr">
        <is>
          <t>https://www.topuniversities.com/sites/default/files/chang-gung-university_1187_medium.jpg</t>
        </is>
      </c>
      <c r="I637" t="inlineStr">
        <is>
          <t>/universities/chang-gung-university</t>
        </is>
      </c>
      <c r="J637" t="inlineStr">
        <is>
          <t>3996316</t>
        </is>
      </c>
      <c r="K637" t="inlineStr">
        <is>
          <t>294682</t>
        </is>
      </c>
      <c r="L637" t="inlineStr">
        <is>
          <t>1187</t>
        </is>
      </c>
      <c r="M637" t="n">
        <v>0</v>
      </c>
      <c r="N637" t="inlineStr">
        <is>
          <t>631-640</t>
        </is>
      </c>
      <c r="O637" t="inlineStr"/>
      <c r="P637" t="b">
        <v>0</v>
      </c>
      <c r="Q637" t="b">
        <v>0</v>
      </c>
      <c r="R637" t="n">
        <v>0</v>
      </c>
      <c r="S637" t="inlineStr">
        <is>
          <t>601+</t>
        </is>
      </c>
      <c r="T637" t="n">
        <v>6.3</v>
      </c>
      <c r="U637" t="inlineStr">
        <is>
          <t>328</t>
        </is>
      </c>
      <c r="V637" t="n">
        <v>41.9</v>
      </c>
      <c r="W637" t="inlineStr">
        <is>
          <t>184</t>
        </is>
      </c>
      <c r="X637" t="n">
        <v>71.59999999999999</v>
      </c>
      <c r="Y637" t="inlineStr">
        <is>
          <t>601+</t>
        </is>
      </c>
      <c r="Z637" t="n">
        <v>4.3</v>
      </c>
      <c r="AA637" t="inlineStr">
        <is>
          <t>701+</t>
        </is>
      </c>
      <c r="AB637" t="n">
        <v>2</v>
      </c>
      <c r="AC637" t="inlineStr">
        <is>
          <t>701+</t>
        </is>
      </c>
      <c r="AD637" t="n">
        <v>4.5</v>
      </c>
      <c r="AE637" t="inlineStr">
        <is>
          <t>701+</t>
        </is>
      </c>
      <c r="AF637" t="n">
        <v>27.7</v>
      </c>
      <c r="AG637" t="inlineStr">
        <is>
          <t>701+</t>
        </is>
      </c>
      <c r="AH637" t="n">
        <v>5.1</v>
      </c>
      <c r="AI637">
        <f>606</f>
        <v/>
      </c>
      <c r="AJ637" t="n">
        <v>13.2</v>
      </c>
      <c r="AK637" t="inlineStr"/>
      <c r="AL637" t="inlineStr"/>
      <c r="AM637" t="inlineStr"/>
      <c r="AN637" t="inlineStr"/>
      <c r="AO637" t="inlineStr"/>
      <c r="AP637" t="inlineStr">
        <is>
          <t>{"Research &amp; Discovery": [{"indicator_id": "76", "indicator_name": "Academic Reputation", "rank": "601+", "score": "6.3"}, {"indicator_id": "73", "indicator_name": "Citations per Faculty", "rank": "328", "score": "41.9"}], "Learning Experience": [{"indicator_id": "36", "indicator_name": "Faculty Student Ratio", "rank": "184", "score": "71.6"}], "Employability": [{"indicator_id": "77", "indicator_name": "Employer Reputation", "rank": "601+", "score": "4.3"}, {"indicator_id": "3819456", "indicator_name": "Employment Outcomes", "rank": "701+", "score": "2"}], "Global Engagement": [{"indicator_id": "14", "indicator_name": "International Student Ratio", "rank": "701+", "score": "4.5"}, {"indicator_id": "15", "indicator_name": "International Research Network", "rank": "701+", "score": "27.7"}, {"indicator_id": "18", "indicator_name": "International Faculty Ratio", "rank": "701+", "score": "5.1"}], "Sustainability": [{"indicator_id": "3897497", "indicator_name": "Sustainability Score", "rank": "=606", "score": "13.2"}]}</t>
        </is>
      </c>
      <c r="AQ6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38">
      <c r="A638" t="n">
        <v>637</v>
      </c>
      <c r="B638" t="inlineStr"/>
      <c r="C638" t="inlineStr">
        <is>
          <t>China University of Petroleum, Beijing</t>
        </is>
      </c>
      <c r="D638" t="inlineStr">
        <is>
          <t>Beijing, China (Mainland)</t>
        </is>
      </c>
      <c r="E638" t="inlineStr">
        <is>
          <t>China (Mainland)</t>
        </is>
      </c>
      <c r="F638" t="inlineStr">
        <is>
          <t>Beijing</t>
        </is>
      </c>
      <c r="G638" t="inlineStr">
        <is>
          <t>Asia</t>
        </is>
      </c>
      <c r="H638" t="inlineStr">
        <is>
          <t>https://www.topuniversities.com/sites/default/files/china-university-of-petroleum_592560cf2aeae70239af5258_medium.jpg</t>
        </is>
      </c>
      <c r="I638" t="inlineStr">
        <is>
          <t>/universities/china-university-petroleum-beijing</t>
        </is>
      </c>
      <c r="J638" t="inlineStr">
        <is>
          <t>3996324</t>
        </is>
      </c>
      <c r="K638" t="inlineStr">
        <is>
          <t>294975</t>
        </is>
      </c>
      <c r="L638" t="inlineStr">
        <is>
          <t>2005</t>
        </is>
      </c>
      <c r="M638" t="n">
        <v>0</v>
      </c>
      <c r="N638" t="inlineStr">
        <is>
          <t>631-640</t>
        </is>
      </c>
      <c r="O638" t="inlineStr"/>
      <c r="P638" t="b">
        <v>0</v>
      </c>
      <c r="Q638" t="b">
        <v>0</v>
      </c>
      <c r="R638" t="n">
        <v>0</v>
      </c>
      <c r="S638" t="inlineStr">
        <is>
          <t>601+</t>
        </is>
      </c>
      <c r="T638" t="n">
        <v>3.4</v>
      </c>
      <c r="U638" t="inlineStr">
        <is>
          <t>109</t>
        </is>
      </c>
      <c r="V638" t="n">
        <v>79.7</v>
      </c>
      <c r="W638" t="inlineStr">
        <is>
          <t>701+</t>
        </is>
      </c>
      <c r="X638" t="n">
        <v>8.6</v>
      </c>
      <c r="Y638" t="inlineStr">
        <is>
          <t>601+</t>
        </is>
      </c>
      <c r="Z638" t="n">
        <v>1.7</v>
      </c>
      <c r="AA638" t="inlineStr">
        <is>
          <t>543</t>
        </is>
      </c>
      <c r="AB638" t="n">
        <v>21.1</v>
      </c>
      <c r="AC638" t="inlineStr">
        <is>
          <t>701+</t>
        </is>
      </c>
      <c r="AD638" t="n">
        <v>2.8</v>
      </c>
      <c r="AE638" t="inlineStr">
        <is>
          <t>701+</t>
        </is>
      </c>
      <c r="AF638" t="n">
        <v>24.1</v>
      </c>
      <c r="AG638" t="inlineStr">
        <is>
          <t>701+</t>
        </is>
      </c>
      <c r="AH638" t="n">
        <v>1.7</v>
      </c>
      <c r="AI638" t="inlineStr">
        <is>
          <t>701+</t>
        </is>
      </c>
      <c r="AJ638" t="n">
        <v>1.5</v>
      </c>
      <c r="AK638" t="inlineStr"/>
      <c r="AL638" t="inlineStr"/>
      <c r="AM638" t="inlineStr"/>
      <c r="AN638" t="inlineStr"/>
      <c r="AO638" t="inlineStr"/>
      <c r="AP638" t="inlineStr">
        <is>
          <t>{"Research &amp; Discovery": [{"indicator_id": "76", "indicator_name": "Academic Reputation", "rank": "601+", "score": "3.4"}, {"indicator_id": "73", "indicator_name": "Citations per Faculty", "rank": "109", "score": "79.7"}], "Learning Experience": [{"indicator_id": "36", "indicator_name": "Faculty Student Ratio", "rank": "701+", "score": "8.6"}], "Employability": [{"indicator_id": "77", "indicator_name": "Employer Reputation", "rank": "601+", "score": "1.7"}, {"indicator_id": "3819456", "indicator_name": "Employment Outcomes", "rank": "543", "score": "21.1"}], "Global Engagement": [{"indicator_id": "14", "indicator_name": "International Student Ratio", "rank": "701+", "score": "2.8"}, {"indicator_id": "15", "indicator_name": "International Research Network", "rank": "701+", "score": "24.1"}, {"indicator_id": "18", "indicator_name": "International Faculty Ratio", "rank": "701+", "score": "1.7"}], "Sustainability": [{"indicator_id": "3897497", "indicator_name": "Sustainability Score", "rank": "701+", "score": "1.5"}]}</t>
        </is>
      </c>
      <c r="AQ6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39">
      <c r="A639" t="n">
        <v>638</v>
      </c>
      <c r="B639" t="inlineStr"/>
      <c r="C639" t="inlineStr">
        <is>
          <t>Far Eastern Federal University</t>
        </is>
      </c>
      <c r="D639" t="inlineStr">
        <is>
          <t>Vladivostok, Russia</t>
        </is>
      </c>
      <c r="E639" t="inlineStr">
        <is>
          <t>Russia</t>
        </is>
      </c>
      <c r="F639" t="inlineStr">
        <is>
          <t>Vladivostok</t>
        </is>
      </c>
      <c r="G639" t="inlineStr">
        <is>
          <t>Europe</t>
        </is>
      </c>
      <c r="H639" t="inlineStr">
        <is>
          <t>https://www.topuniversities.com/sites/default/files/far-eastern-federal-university_592560cf2aeae70239af57c9_medium.jpg</t>
        </is>
      </c>
      <c r="I639" t="inlineStr">
        <is>
          <t>/universities/far-eastern-federal-university</t>
        </is>
      </c>
      <c r="J639" t="inlineStr">
        <is>
          <t>3996371</t>
        </is>
      </c>
      <c r="K639" t="inlineStr">
        <is>
          <t>293893</t>
        </is>
      </c>
      <c r="L639" t="inlineStr">
        <is>
          <t>14751</t>
        </is>
      </c>
      <c r="M639" t="n">
        <v>0</v>
      </c>
      <c r="N639" t="inlineStr">
        <is>
          <t>631-640</t>
        </is>
      </c>
      <c r="O639" t="inlineStr"/>
      <c r="P639" t="b">
        <v>0</v>
      </c>
      <c r="Q639" t="b">
        <v>1</v>
      </c>
      <c r="R639" t="n">
        <v>0</v>
      </c>
      <c r="S639" t="inlineStr">
        <is>
          <t>601+</t>
        </is>
      </c>
      <c r="T639" t="n">
        <v>12.8</v>
      </c>
      <c r="U639" t="inlineStr">
        <is>
          <t>701+</t>
        </is>
      </c>
      <c r="V639" t="n">
        <v>1.7</v>
      </c>
      <c r="W639" t="inlineStr">
        <is>
          <t>50</t>
        </is>
      </c>
      <c r="X639" t="n">
        <v>96.7</v>
      </c>
      <c r="Y639" t="inlineStr">
        <is>
          <t>601+</t>
        </is>
      </c>
      <c r="Z639" t="n">
        <v>5.5</v>
      </c>
      <c r="AA639" t="inlineStr">
        <is>
          <t>701+</t>
        </is>
      </c>
      <c r="AB639" t="n">
        <v>5.1</v>
      </c>
      <c r="AC639" t="inlineStr">
        <is>
          <t>239</t>
        </is>
      </c>
      <c r="AD639" t="n">
        <v>63.1</v>
      </c>
      <c r="AE639" t="inlineStr">
        <is>
          <t>701+</t>
        </is>
      </c>
      <c r="AF639" t="n">
        <v>41.7</v>
      </c>
      <c r="AG639" t="inlineStr">
        <is>
          <t>701+</t>
        </is>
      </c>
      <c r="AH639" t="n">
        <v>10.8</v>
      </c>
      <c r="AI639" t="inlineStr">
        <is>
          <t>701+</t>
        </is>
      </c>
      <c r="AJ639" t="n">
        <v>1.1</v>
      </c>
      <c r="AK639" t="inlineStr"/>
      <c r="AL639" t="inlineStr"/>
      <c r="AM639" t="inlineStr"/>
      <c r="AN639" t="inlineStr"/>
      <c r="AO639" t="inlineStr"/>
      <c r="AP639" t="inlineStr">
        <is>
          <t>{"Research &amp; Discovery": [{"indicator_id": "76", "indicator_name": "Academic Reputation", "rank": "601+", "score": "12.8"}, {"indicator_id": "73", "indicator_name": "Citations per Faculty", "rank": "701+", "score": "1.7"}], "Learning Experience": [{"indicator_id": "36", "indicator_name": "Faculty Student Ratio", "rank": "50", "score": "96.7"}], "Employability": [{"indicator_id": "77", "indicator_name": "Employer Reputation", "rank": "601+", "score": "5.5"}, {"indicator_id": "3819456", "indicator_name": "Employment Outcomes", "rank": "701+", "score": "5.1"}], "Global Engagement": [{"indicator_id": "14", "indicator_name": "International Student Ratio", "rank": "239", "score": "63.1"}, {"indicator_id": "15", "indicator_name": "International Research Network", "rank": "701+", "score": "41.7"}, {"indicator_id": "18", "indicator_name": "International Faculty Ratio", "rank": "701+", "score": "10.8"}], "Sustainability": [{"indicator_id": "3897497", "indicator_name": "Sustainability Score", "rank": "701+", "score": "1.1"}]}</t>
        </is>
      </c>
      <c r="AQ6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40">
      <c r="A640" t="n">
        <v>639</v>
      </c>
      <c r="B640" t="inlineStr"/>
      <c r="C640" t="inlineStr">
        <is>
          <t>Inha University</t>
        </is>
      </c>
      <c r="D640" t="inlineStr">
        <is>
          <t>Incheon, South Korea</t>
        </is>
      </c>
      <c r="E640" t="inlineStr">
        <is>
          <t>South Korea</t>
        </is>
      </c>
      <c r="F640" t="inlineStr">
        <is>
          <t>Incheon</t>
        </is>
      </c>
      <c r="G640" t="inlineStr">
        <is>
          <t>Asia</t>
        </is>
      </c>
      <c r="H640" t="inlineStr">
        <is>
          <t>https://www.topuniversities.com/sites/default/files/inha-university_592560cf2aeae70239af4d3a_medium.jpg</t>
        </is>
      </c>
      <c r="I640" t="inlineStr">
        <is>
          <t>/universities/inha-university</t>
        </is>
      </c>
      <c r="J640" t="inlineStr">
        <is>
          <t>3996430</t>
        </is>
      </c>
      <c r="K640" t="inlineStr">
        <is>
          <t>297122</t>
        </is>
      </c>
      <c r="L640" t="inlineStr">
        <is>
          <t>694</t>
        </is>
      </c>
      <c r="M640" t="n">
        <v>0</v>
      </c>
      <c r="N640" t="inlineStr">
        <is>
          <t>631-640</t>
        </is>
      </c>
      <c r="O640" t="inlineStr"/>
      <c r="P640" t="b">
        <v>0</v>
      </c>
      <c r="Q640" t="b">
        <v>0</v>
      </c>
      <c r="R640" t="n">
        <v>0</v>
      </c>
      <c r="S640" t="inlineStr">
        <is>
          <t>601+</t>
        </is>
      </c>
      <c r="T640" t="n">
        <v>12.2</v>
      </c>
      <c r="U640" t="inlineStr">
        <is>
          <t>701+</t>
        </is>
      </c>
      <c r="V640" t="n">
        <v>10.9</v>
      </c>
      <c r="W640" t="inlineStr">
        <is>
          <t>152</t>
        </is>
      </c>
      <c r="X640" t="n">
        <v>77.2</v>
      </c>
      <c r="Y640" t="inlineStr">
        <is>
          <t>573</t>
        </is>
      </c>
      <c r="Z640" t="n">
        <v>14.3</v>
      </c>
      <c r="AA640" t="inlineStr">
        <is>
          <t>701+</t>
        </is>
      </c>
      <c r="AB640" t="n">
        <v>13.1</v>
      </c>
      <c r="AC640" t="inlineStr">
        <is>
          <t>647</t>
        </is>
      </c>
      <c r="AD640" t="n">
        <v>13.7</v>
      </c>
      <c r="AE640" t="inlineStr">
        <is>
          <t>701+</t>
        </is>
      </c>
      <c r="AF640" t="n">
        <v>23.9</v>
      </c>
      <c r="AG640" t="inlineStr">
        <is>
          <t>701+</t>
        </is>
      </c>
      <c r="AH640" t="n">
        <v>9.699999999999999</v>
      </c>
      <c r="AI640">
        <f>358</f>
        <v/>
      </c>
      <c r="AJ640" t="n">
        <v>41.4</v>
      </c>
      <c r="AK640" t="inlineStr"/>
      <c r="AL640" t="inlineStr"/>
      <c r="AM640" t="inlineStr"/>
      <c r="AN640" t="inlineStr"/>
      <c r="AO640" t="inlineStr"/>
      <c r="AP640" t="inlineStr">
        <is>
          <t>{"Research &amp; Discovery": [{"indicator_id": "76", "indicator_name": "Academic Reputation", "rank": "601+", "score": "12.2"}, {"indicator_id": "73", "indicator_name": "Citations per Faculty", "rank": "701+", "score": "10.9"}], "Learning Experience": [{"indicator_id": "36", "indicator_name": "Faculty Student Ratio", "rank": "152", "score": "77.2"}], "Employability": [{"indicator_id": "77", "indicator_name": "Employer Reputation", "rank": "573", "score": "14.3"}, {"indicator_id": "3819456", "indicator_name": "Employment Outcomes", "rank": "701+", "score": "13.1"}], "Global Engagement": [{"indicator_id": "14", "indicator_name": "International Student Ratio", "rank": "647", "score": "13.7"}, {"indicator_id": "15", "indicator_name": "International Research Network", "rank": "701+", "score": "23.9"}, {"indicator_id": "18", "indicator_name": "International Faculty Ratio", "rank": "701+", "score": "9.7"}], "Sustainability": [{"indicator_id": "3897497", "indicator_name": "Sustainability Score", "rank": "=358", "score": "41.4"}]}</t>
        </is>
      </c>
      <c r="AQ6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41">
      <c r="A641" t="n">
        <v>640</v>
      </c>
      <c r="B641" t="inlineStr"/>
      <c r="C641" t="inlineStr">
        <is>
          <t>Savitribai Phule Pune University</t>
        </is>
      </c>
      <c r="D641" t="inlineStr">
        <is>
          <t>Pune, India</t>
        </is>
      </c>
      <c r="E641" t="inlineStr">
        <is>
          <t>India</t>
        </is>
      </c>
      <c r="F641" t="inlineStr">
        <is>
          <t>Pune</t>
        </is>
      </c>
      <c r="G641" t="inlineStr">
        <is>
          <t>Asia</t>
        </is>
      </c>
      <c r="H641" t="inlineStr">
        <is>
          <t>https://www.topuniversities.com/sites/default/files/university-of-pune_592560cf2aeae70239af4c80_medium.jpg</t>
        </is>
      </c>
      <c r="I641" t="inlineStr">
        <is>
          <t>/universities/savitribai-phule-pune-university</t>
        </is>
      </c>
      <c r="J641" t="inlineStr">
        <is>
          <t>3996626</t>
        </is>
      </c>
      <c r="K641" t="inlineStr">
        <is>
          <t>297488</t>
        </is>
      </c>
      <c r="L641" t="inlineStr">
        <is>
          <t>509</t>
        </is>
      </c>
      <c r="M641" t="n">
        <v>0</v>
      </c>
      <c r="N641" t="inlineStr">
        <is>
          <t>631-640</t>
        </is>
      </c>
      <c r="O641" t="inlineStr"/>
      <c r="P641" t="b">
        <v>0</v>
      </c>
      <c r="Q641" t="b">
        <v>0</v>
      </c>
      <c r="R641" t="n">
        <v>0</v>
      </c>
      <c r="S641" t="inlineStr">
        <is>
          <t>601+</t>
        </is>
      </c>
      <c r="T641" t="n">
        <v>8.9</v>
      </c>
      <c r="U641" t="inlineStr">
        <is>
          <t>381</t>
        </is>
      </c>
      <c r="V641" t="n">
        <v>35.3</v>
      </c>
      <c r="W641" t="inlineStr">
        <is>
          <t>320</t>
        </is>
      </c>
      <c r="X641" t="n">
        <v>48.8</v>
      </c>
      <c r="Y641" t="inlineStr">
        <is>
          <t>483</t>
        </is>
      </c>
      <c r="Z641" t="n">
        <v>18.3</v>
      </c>
      <c r="AA641" t="inlineStr">
        <is>
          <t>677</t>
        </is>
      </c>
      <c r="AB641" t="n">
        <v>14.4</v>
      </c>
      <c r="AC641" t="inlineStr">
        <is>
          <t>701+</t>
        </is>
      </c>
      <c r="AD641" t="n">
        <v>2.5</v>
      </c>
      <c r="AE641" t="inlineStr">
        <is>
          <t>701+</t>
        </is>
      </c>
      <c r="AF641" t="n">
        <v>44.2</v>
      </c>
      <c r="AG641" t="inlineStr">
        <is>
          <t>701+</t>
        </is>
      </c>
      <c r="AH641" t="n">
        <v>1.4</v>
      </c>
      <c r="AI641" t="inlineStr">
        <is>
          <t>701+</t>
        </is>
      </c>
      <c r="AJ641" t="n">
        <v>1.8</v>
      </c>
      <c r="AK641" t="inlineStr"/>
      <c r="AL641" t="inlineStr"/>
      <c r="AM641" t="inlineStr"/>
      <c r="AN641" t="inlineStr"/>
      <c r="AO641" t="inlineStr"/>
      <c r="AP641" t="inlineStr">
        <is>
          <t>{"Research &amp; Discovery": [{"indicator_id": "76", "indicator_name": "Academic Reputation", "rank": "601+", "score": "8.9"}, {"indicator_id": "73", "indicator_name": "Citations per Faculty", "rank": "381", "score": "35.3"}], "Learning Experience": [{"indicator_id": "36", "indicator_name": "Faculty Student Ratio", "rank": "320", "score": "48.8"}], "Employability": [{"indicator_id": "77", "indicator_name": "Employer Reputation", "rank": "483", "score": "18.3"}, {"indicator_id": "3819456", "indicator_name": "Employment Outcomes", "rank": "677", "score": "14.4"}], "Global Engagement": [{"indicator_id": "14", "indicator_name": "International Student Ratio", "rank": "701+", "score": "2.5"}, {"indicator_id": "15", "indicator_name": "International Research Network", "rank": "701+", "score": "44.2"}, {"indicator_id": "18", "indicator_name": "International Faculty Ratio", "rank": "701+", "score": "1.4"}], "Sustainability": [{"indicator_id": "3897497", "indicator_name": "Sustainability Score", "rank": "701+", "score": "1.8"}]}</t>
        </is>
      </c>
      <c r="AQ6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42">
      <c r="A642" t="n">
        <v>641</v>
      </c>
      <c r="B642" t="inlineStr"/>
      <c r="C642" t="inlineStr">
        <is>
          <t>Tulane University</t>
        </is>
      </c>
      <c r="D642" t="inlineStr">
        <is>
          <t>New Orleans, United States</t>
        </is>
      </c>
      <c r="E642" t="inlineStr">
        <is>
          <t>United States</t>
        </is>
      </c>
      <c r="F642" t="inlineStr">
        <is>
          <t>New Orleans</t>
        </is>
      </c>
      <c r="G642" t="inlineStr">
        <is>
          <t>North America</t>
        </is>
      </c>
      <c r="H642" t="inlineStr">
        <is>
          <t>https://www.topuniversities.com/sites/default/files/tulane-university_631_medium.jpg</t>
        </is>
      </c>
      <c r="I642" t="inlineStr">
        <is>
          <t>/universities/tulane-university</t>
        </is>
      </c>
      <c r="J642" t="inlineStr">
        <is>
          <t>3996728</t>
        </is>
      </c>
      <c r="K642" t="inlineStr">
        <is>
          <t>297230</t>
        </is>
      </c>
      <c r="L642" t="inlineStr">
        <is>
          <t>631</t>
        </is>
      </c>
      <c r="M642" t="n">
        <v>0</v>
      </c>
      <c r="N642" t="inlineStr">
        <is>
          <t>631-640</t>
        </is>
      </c>
      <c r="O642" t="inlineStr"/>
      <c r="P642" t="b">
        <v>0</v>
      </c>
      <c r="Q642" t="b">
        <v>0</v>
      </c>
      <c r="R642" t="n">
        <v>0</v>
      </c>
      <c r="S642" t="inlineStr">
        <is>
          <t>601+</t>
        </is>
      </c>
      <c r="T642" t="n">
        <v>9.800000000000001</v>
      </c>
      <c r="U642" t="inlineStr">
        <is>
          <t>701+</t>
        </is>
      </c>
      <c r="V642" t="n">
        <v>9.699999999999999</v>
      </c>
      <c r="W642" t="inlineStr">
        <is>
          <t>106</t>
        </is>
      </c>
      <c r="X642" t="n">
        <v>84.7</v>
      </c>
      <c r="Y642" t="inlineStr">
        <is>
          <t>601+</t>
        </is>
      </c>
      <c r="Z642" t="n">
        <v>6</v>
      </c>
      <c r="AA642" t="inlineStr">
        <is>
          <t>454</t>
        </is>
      </c>
      <c r="AB642" t="n">
        <v>26</v>
      </c>
      <c r="AC642" t="inlineStr">
        <is>
          <t>701+</t>
        </is>
      </c>
      <c r="AD642" t="n">
        <v>10.8</v>
      </c>
      <c r="AE642" t="inlineStr">
        <is>
          <t>403</t>
        </is>
      </c>
      <c r="AF642" t="n">
        <v>75.40000000000001</v>
      </c>
      <c r="AG642" t="inlineStr">
        <is>
          <t>701+</t>
        </is>
      </c>
      <c r="AH642" t="n">
        <v>9.9</v>
      </c>
      <c r="AI642" t="inlineStr">
        <is>
          <t>701+</t>
        </is>
      </c>
      <c r="AJ642" t="n">
        <v>8</v>
      </c>
      <c r="AK642" t="inlineStr"/>
      <c r="AL642" t="inlineStr"/>
      <c r="AM642" t="inlineStr"/>
      <c r="AN642" t="inlineStr"/>
      <c r="AO642" t="inlineStr"/>
      <c r="AP642" t="inlineStr">
        <is>
          <t>{"Research &amp; Discovery": [{"indicator_id": "76", "indicator_name": "Academic Reputation", "rank": "601+", "score": "9.8"}, {"indicator_id": "73", "indicator_name": "Citations per Faculty", "rank": "701+", "score": "9.7"}], "Learning Experience": [{"indicator_id": "36", "indicator_name": "Faculty Student Ratio", "rank": "106", "score": "84.7"}], "Employability": [{"indicator_id": "77", "indicator_name": "Employer Reputation", "rank": "601+", "score": "6"}, {"indicator_id": "3819456", "indicator_name": "Employment Outcomes", "rank": "454", "score": "26"}], "Global Engagement": [{"indicator_id": "14", "indicator_name": "International Student Ratio", "rank": "701+", "score": "10.8"}, {"indicator_id": "15", "indicator_name": "International Research Network", "rank": "403", "score": "75.4"}, {"indicator_id": "18", "indicator_name": "International Faculty Ratio", "rank": "701+", "score": "9.9"}], "Sustainability": [{"indicator_id": "3897497", "indicator_name": "Sustainability Score", "rank": "701+", "score": "8"}]}</t>
        </is>
      </c>
      <c r="AQ6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43">
      <c r="A643" t="n">
        <v>642</v>
      </c>
      <c r="B643" t="inlineStr"/>
      <c r="C643" t="inlineStr">
        <is>
          <t>Universidad de Concepción</t>
        </is>
      </c>
      <c r="D643" t="inlineStr">
        <is>
          <t>Concepción, Chile</t>
        </is>
      </c>
      <c r="E643" t="inlineStr">
        <is>
          <t>Chile</t>
        </is>
      </c>
      <c r="F643" t="inlineStr">
        <is>
          <t>Concepción</t>
        </is>
      </c>
      <c r="G643" t="inlineStr">
        <is>
          <t>Latin America</t>
        </is>
      </c>
      <c r="H643" t="inlineStr">
        <is>
          <t>https://www.topuniversities.com/sites/default/files/universidad-de-concepcin_1700_medium.jpg</t>
        </is>
      </c>
      <c r="I643" t="inlineStr">
        <is>
          <t>/universities/universidad-de-concepcion</t>
        </is>
      </c>
      <c r="J643" t="inlineStr">
        <is>
          <t>3995974</t>
        </is>
      </c>
      <c r="K643" t="inlineStr">
        <is>
          <t>296834</t>
        </is>
      </c>
      <c r="L643" t="inlineStr">
        <is>
          <t>1700</t>
        </is>
      </c>
      <c r="M643" t="n">
        <v>0</v>
      </c>
      <c r="N643" t="inlineStr">
        <is>
          <t>631-640</t>
        </is>
      </c>
      <c r="O643" t="inlineStr"/>
      <c r="P643" t="b">
        <v>0</v>
      </c>
      <c r="Q643" t="b">
        <v>0</v>
      </c>
      <c r="R643" t="n">
        <v>0</v>
      </c>
      <c r="S643" t="inlineStr">
        <is>
          <t>341</t>
        </is>
      </c>
      <c r="T643" t="n">
        <v>26.2</v>
      </c>
      <c r="U643" t="inlineStr">
        <is>
          <t>701+</t>
        </is>
      </c>
      <c r="V643" t="n">
        <v>6.7</v>
      </c>
      <c r="W643" t="inlineStr">
        <is>
          <t>701+</t>
        </is>
      </c>
      <c r="X643" t="n">
        <v>14.8</v>
      </c>
      <c r="Y643" t="inlineStr">
        <is>
          <t>418</t>
        </is>
      </c>
      <c r="Z643" t="n">
        <v>22.4</v>
      </c>
      <c r="AA643" t="inlineStr">
        <is>
          <t>701+</t>
        </is>
      </c>
      <c r="AB643" t="n">
        <v>12.5</v>
      </c>
      <c r="AC643" t="inlineStr">
        <is>
          <t>701+</t>
        </is>
      </c>
      <c r="AD643" t="n">
        <v>1.7</v>
      </c>
      <c r="AE643" t="inlineStr">
        <is>
          <t>617</t>
        </is>
      </c>
      <c r="AF643" t="n">
        <v>61.1</v>
      </c>
      <c r="AG643" t="inlineStr">
        <is>
          <t>701+</t>
        </is>
      </c>
      <c r="AH643" t="n">
        <v>10.6</v>
      </c>
      <c r="AI643">
        <f>336</f>
        <v/>
      </c>
      <c r="AJ643" t="n">
        <v>45.9</v>
      </c>
      <c r="AK643" t="inlineStr"/>
      <c r="AL643" t="inlineStr"/>
      <c r="AM643" t="inlineStr"/>
      <c r="AN643" t="inlineStr"/>
      <c r="AO643" t="inlineStr"/>
      <c r="AP643" t="inlineStr">
        <is>
          <t>{"Research &amp; Discovery": [{"indicator_id": "76", "indicator_name": "Academic Reputation", "rank": "341", "score": "26.2"}, {"indicator_id": "73", "indicator_name": "Citations per Faculty", "rank": "701+", "score": "6.7"}], "Learning Experience": [{"indicator_id": "36", "indicator_name": "Faculty Student Ratio", "rank": "701+", "score": "14.8"}], "Employability": [{"indicator_id": "77", "indicator_name": "Employer Reputation", "rank": "418", "score": "22.4"}, {"indicator_id": "3819456", "indicator_name": "Employment Outcomes", "rank": "701+", "score": "12.5"}], "Global Engagement": [{"indicator_id": "14", "indicator_name": "International Student Ratio", "rank": "701+", "score": "1.7"}, {"indicator_id": "15", "indicator_name": "International Research Network", "rank": "617", "score": "61.1"}, {"indicator_id": "18", "indicator_name": "International Faculty Ratio", "rank": "701+", "score": "10.6"}], "Sustainability": [{"indicator_id": "3897497", "indicator_name": "Sustainability Score", "rank": "=336", "score": "45.9"}]}</t>
        </is>
      </c>
      <c r="AQ6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44">
      <c r="A644" t="n">
        <v>643</v>
      </c>
      <c r="B644" t="inlineStr"/>
      <c r="C644" t="inlineStr">
        <is>
          <t>University of Portsmouth</t>
        </is>
      </c>
      <c r="D644" t="inlineStr">
        <is>
          <t>Portsmouth, United Kingdom</t>
        </is>
      </c>
      <c r="E644" t="inlineStr">
        <is>
          <t>United Kingdom</t>
        </is>
      </c>
      <c r="F644" t="inlineStr">
        <is>
          <t>Portsmouth</t>
        </is>
      </c>
      <c r="G644" t="inlineStr">
        <is>
          <t>Europe</t>
        </is>
      </c>
      <c r="H644" t="inlineStr">
        <is>
          <t>https://www.topuniversities.com/sites/default/files/220208040544pm645473UoP-logo-200x200px-90x90.jpg</t>
        </is>
      </c>
      <c r="I644" t="inlineStr">
        <is>
          <t>/universities/university-portsmouth</t>
        </is>
      </c>
      <c r="J644" t="inlineStr">
        <is>
          <t>3997018</t>
        </is>
      </c>
      <c r="K644" t="inlineStr">
        <is>
          <t>297495</t>
        </is>
      </c>
      <c r="L644" t="inlineStr">
        <is>
          <t>505</t>
        </is>
      </c>
      <c r="M644" t="n">
        <v>0</v>
      </c>
      <c r="N644" t="inlineStr">
        <is>
          <t>631-640</t>
        </is>
      </c>
      <c r="O644" t="inlineStr">
        <is>
          <t>5</t>
        </is>
      </c>
      <c r="P644" t="b">
        <v>0</v>
      </c>
      <c r="Q644" t="b">
        <v>0</v>
      </c>
      <c r="R644" t="n">
        <v>0</v>
      </c>
      <c r="S644" t="inlineStr">
        <is>
          <t>601+</t>
        </is>
      </c>
      <c r="T644" t="n">
        <v>8.1</v>
      </c>
      <c r="U644" t="inlineStr">
        <is>
          <t>634</t>
        </is>
      </c>
      <c r="V644" t="n">
        <v>15.1</v>
      </c>
      <c r="W644" t="inlineStr">
        <is>
          <t>701+</t>
        </is>
      </c>
      <c r="X644" t="n">
        <v>8.6</v>
      </c>
      <c r="Y644" t="inlineStr">
        <is>
          <t>601+</t>
        </is>
      </c>
      <c r="Z644" t="n">
        <v>7.3</v>
      </c>
      <c r="AA644" t="inlineStr">
        <is>
          <t>701+</t>
        </is>
      </c>
      <c r="AB644" t="n">
        <v>8.9</v>
      </c>
      <c r="AC644" t="inlineStr">
        <is>
          <t>151</t>
        </is>
      </c>
      <c r="AD644" t="n">
        <v>85.3</v>
      </c>
      <c r="AE644" t="inlineStr">
        <is>
          <t>399</t>
        </is>
      </c>
      <c r="AF644" t="n">
        <v>75.40000000000001</v>
      </c>
      <c r="AG644" t="inlineStr">
        <is>
          <t>270</t>
        </is>
      </c>
      <c r="AH644" t="n">
        <v>74</v>
      </c>
      <c r="AI644">
        <f>525</f>
        <v/>
      </c>
      <c r="AJ644" t="n">
        <v>21.1</v>
      </c>
      <c r="AK644" t="inlineStr"/>
      <c r="AL644" t="inlineStr"/>
      <c r="AM644" t="inlineStr"/>
      <c r="AN644" t="inlineStr"/>
      <c r="AO644" t="inlineStr"/>
      <c r="AP644" t="inlineStr">
        <is>
          <t>{"Research &amp; Discovery": [{"indicator_id": "76", "indicator_name": "Academic Reputation", "rank": "601+", "score": "8.1"}, {"indicator_id": "73", "indicator_name": "Citations per Faculty", "rank": "634", "score": "15.1"}], "Learning Experience": [{"indicator_id": "36", "indicator_name": "Faculty Student Ratio", "rank": "701+", "score": "8.6"}], "Employability": [{"indicator_id": "77", "indicator_name": "Employer Reputation", "rank": "601+", "score": "7.3"}, {"indicator_id": "3819456", "indicator_name": "Employment Outcomes", "rank": "701+", "score": "8.9"}], "Global Engagement": [{"indicator_id": "14", "indicator_name": "International Student Ratio", "rank": "151", "score": "85.3"}, {"indicator_id": "15", "indicator_name": "International Research Network", "rank": "399", "score": "75.4"}, {"indicator_id": "18", "indicator_name": "International Faculty Ratio", "rank": "270", "score": "74"}], "Sustainability": [{"indicator_id": "3897497", "indicator_name": "Sustainability Score", "rank": "=525", "score": "21.1"}]}</t>
        </is>
      </c>
      <c r="AQ6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45">
      <c r="A645" t="n">
        <v>644</v>
      </c>
      <c r="B645" t="inlineStr"/>
      <c r="C645" t="inlineStr">
        <is>
          <t xml:space="preserve">Beirut Arab University </t>
        </is>
      </c>
      <c r="D645" t="inlineStr">
        <is>
          <t>Beirut, Lebanon</t>
        </is>
      </c>
      <c r="E645" t="inlineStr">
        <is>
          <t>Lebanon</t>
        </is>
      </c>
      <c r="F645" t="inlineStr">
        <is>
          <t>Beirut</t>
        </is>
      </c>
      <c r="G645" t="inlineStr">
        <is>
          <t>Asia</t>
        </is>
      </c>
      <c r="H645" t="inlineStr">
        <is>
          <t>https://www.topuniversities.com/sites/default/files/beirut-arab-university-_592560cf2aeae70239af4ee5_medium.jpg</t>
        </is>
      </c>
      <c r="I645" t="inlineStr">
        <is>
          <t>/universities/beirut-arab-university</t>
        </is>
      </c>
      <c r="J645" t="inlineStr">
        <is>
          <t>3996142</t>
        </is>
      </c>
      <c r="K645" t="inlineStr">
        <is>
          <t>297152</t>
        </is>
      </c>
      <c r="L645" t="inlineStr">
        <is>
          <t>1121</t>
        </is>
      </c>
      <c r="M645" t="n">
        <v>0</v>
      </c>
      <c r="N645" t="inlineStr">
        <is>
          <t>641-650</t>
        </is>
      </c>
      <c r="O645" t="inlineStr"/>
      <c r="P645" t="b">
        <v>0</v>
      </c>
      <c r="Q645" t="b">
        <v>0</v>
      </c>
      <c r="R645" t="n">
        <v>0</v>
      </c>
      <c r="S645" t="inlineStr">
        <is>
          <t>509</t>
        </is>
      </c>
      <c r="T645" t="n">
        <v>17.7</v>
      </c>
      <c r="U645" t="inlineStr">
        <is>
          <t>701+</t>
        </is>
      </c>
      <c r="V645" t="n">
        <v>3.3</v>
      </c>
      <c r="W645" t="inlineStr">
        <is>
          <t>698</t>
        </is>
      </c>
      <c r="X645" t="n">
        <v>19.1</v>
      </c>
      <c r="Y645" t="inlineStr">
        <is>
          <t>563</t>
        </is>
      </c>
      <c r="Z645" t="n">
        <v>14.8</v>
      </c>
      <c r="AA645" t="inlineStr">
        <is>
          <t>336</t>
        </is>
      </c>
      <c r="AB645" t="n">
        <v>38.2</v>
      </c>
      <c r="AC645" t="inlineStr">
        <is>
          <t>301</t>
        </is>
      </c>
      <c r="AD645" t="n">
        <v>48.2</v>
      </c>
      <c r="AE645" t="inlineStr">
        <is>
          <t>701+</t>
        </is>
      </c>
      <c r="AF645" t="n">
        <v>28</v>
      </c>
      <c r="AG645" t="inlineStr">
        <is>
          <t>200</t>
        </is>
      </c>
      <c r="AH645" t="n">
        <v>88.5</v>
      </c>
      <c r="AI645" t="inlineStr">
        <is>
          <t>701+</t>
        </is>
      </c>
      <c r="AJ645" t="n">
        <v>1</v>
      </c>
      <c r="AK645" t="inlineStr"/>
      <c r="AL645" t="inlineStr"/>
      <c r="AM645" t="inlineStr"/>
      <c r="AN645" t="inlineStr"/>
      <c r="AO645" t="inlineStr"/>
      <c r="AP645" t="inlineStr">
        <is>
          <t>{"Research &amp; Discovery": [{"indicator_id": "76", "indicator_name": "Academic Reputation", "rank": "509", "score": "17.7"}, {"indicator_id": "73", "indicator_name": "Citations per Faculty", "rank": "701+", "score": "3.3"}], "Learning Experience": [{"indicator_id": "36", "indicator_name": "Faculty Student Ratio", "rank": "698", "score": "19.1"}], "Employability": [{"indicator_id": "77", "indicator_name": "Employer Reputation", "rank": "563", "score": "14.8"}, {"indicator_id": "3819456", "indicator_name": "Employment Outcomes", "rank": "336", "score": "38.2"}], "Global Engagement": [{"indicator_id": "14", "indicator_name": "International Student Ratio", "rank": "301", "score": "48.2"}, {"indicator_id": "15", "indicator_name": "International Research Network", "rank": "701+", "score": "28"}, {"indicator_id": "18", "indicator_name": "International Faculty Ratio", "rank": "200", "score": "88.5"}], "Sustainability": [{"indicator_id": "3897497", "indicator_name": "Sustainability Score", "rank": "701+", "score": "1"}]}</t>
        </is>
      </c>
      <c r="AQ6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46">
      <c r="A646" t="n">
        <v>645</v>
      </c>
      <c r="B646" t="inlineStr"/>
      <c r="C646" t="inlineStr">
        <is>
          <t>De La Salle University</t>
        </is>
      </c>
      <c r="D646" t="inlineStr">
        <is>
          <t>Manila, Philippines</t>
        </is>
      </c>
      <c r="E646" t="inlineStr">
        <is>
          <t>Philippines</t>
        </is>
      </c>
      <c r="F646" t="inlineStr">
        <is>
          <t>Manila</t>
        </is>
      </c>
      <c r="G646" t="inlineStr">
        <is>
          <t>Asia</t>
        </is>
      </c>
      <c r="H646" t="inlineStr">
        <is>
          <t>https://www.topuniversities.com/sites/default/files/de-la-salle-university_153_medium.jpg</t>
        </is>
      </c>
      <c r="I646" t="inlineStr">
        <is>
          <t>/universities/de-la-salle-university</t>
        </is>
      </c>
      <c r="J646" t="inlineStr">
        <is>
          <t>3996031</t>
        </is>
      </c>
      <c r="K646" t="inlineStr">
        <is>
          <t>294504</t>
        </is>
      </c>
      <c r="L646" t="inlineStr">
        <is>
          <t>153</t>
        </is>
      </c>
      <c r="M646" t="n">
        <v>0</v>
      </c>
      <c r="N646" t="inlineStr">
        <is>
          <t>641-650</t>
        </is>
      </c>
      <c r="O646" t="inlineStr"/>
      <c r="P646" t="b">
        <v>0</v>
      </c>
      <c r="Q646" t="b">
        <v>0</v>
      </c>
      <c r="R646" t="n">
        <v>0</v>
      </c>
      <c r="S646" t="inlineStr">
        <is>
          <t>398</t>
        </is>
      </c>
      <c r="T646" t="n">
        <v>22.6</v>
      </c>
      <c r="U646" t="inlineStr">
        <is>
          <t>701+</t>
        </is>
      </c>
      <c r="V646" t="n">
        <v>4.5</v>
      </c>
      <c r="W646" t="inlineStr">
        <is>
          <t>701+</t>
        </is>
      </c>
      <c r="X646" t="n">
        <v>10</v>
      </c>
      <c r="Y646" t="inlineStr">
        <is>
          <t>161</t>
        </is>
      </c>
      <c r="Z646" t="n">
        <v>52.4</v>
      </c>
      <c r="AA646" t="inlineStr">
        <is>
          <t>272</t>
        </is>
      </c>
      <c r="AB646" t="n">
        <v>47.4</v>
      </c>
      <c r="AC646" t="inlineStr">
        <is>
          <t>701+</t>
        </is>
      </c>
      <c r="AD646" t="n">
        <v>2.5</v>
      </c>
      <c r="AE646" t="inlineStr">
        <is>
          <t>701+</t>
        </is>
      </c>
      <c r="AF646" t="n">
        <v>22.2</v>
      </c>
      <c r="AG646" t="inlineStr">
        <is>
          <t>701+</t>
        </is>
      </c>
      <c r="AH646" t="n">
        <v>1.9</v>
      </c>
      <c r="AI646" t="inlineStr">
        <is>
          <t>701+</t>
        </is>
      </c>
      <c r="AJ646" t="n">
        <v>2.7</v>
      </c>
      <c r="AK646" t="inlineStr"/>
      <c r="AL646" t="inlineStr"/>
      <c r="AM646" t="inlineStr"/>
      <c r="AN646" t="inlineStr"/>
      <c r="AO646" t="inlineStr"/>
      <c r="AP646" t="inlineStr">
        <is>
          <t>{"Research &amp; Discovery": [{"indicator_id": "76", "indicator_name": "Academic Reputation", "rank": "398", "score": "22.6"}, {"indicator_id": "73", "indicator_name": "Citations per Faculty", "rank": "701+", "score": "4.5"}], "Learning Experience": [{"indicator_id": "36", "indicator_name": "Faculty Student Ratio", "rank": "701+", "score": "10"}], "Employability": [{"indicator_id": "77", "indicator_name": "Employer Reputation", "rank": "161", "score": "52.4"}, {"indicator_id": "3819456", "indicator_name": "Employment Outcomes", "rank": "272", "score": "47.4"}], "Global Engagement": [{"indicator_id": "14", "indicator_name": "International Student Ratio", "rank": "701+", "score": "2.5"}, {"indicator_id": "15", "indicator_name": "International Research Network", "rank": "701+", "score": "22.2"}, {"indicator_id": "18", "indicator_name": "International Faculty Ratio", "rank": "701+", "score": "1.9"}], "Sustainability": [{"indicator_id": "3897497", "indicator_name": "Sustainability Score", "rank": "701+", "score": "2.7"}]}</t>
        </is>
      </c>
      <c r="AQ6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47">
      <c r="A647" t="n">
        <v>646</v>
      </c>
      <c r="B647" t="inlineStr"/>
      <c r="C647" t="inlineStr">
        <is>
          <t>East China University of Science and Technology</t>
        </is>
      </c>
      <c r="D647" t="inlineStr">
        <is>
          <t>Shanghai, China (Mainland)</t>
        </is>
      </c>
      <c r="E647" t="inlineStr">
        <is>
          <t>China (Mainland)</t>
        </is>
      </c>
      <c r="F647" t="inlineStr">
        <is>
          <t>Shanghai</t>
        </is>
      </c>
      <c r="G647" t="inlineStr">
        <is>
          <t>Asia</t>
        </is>
      </c>
      <c r="H647" t="inlineStr">
        <is>
          <t>https://www.topuniversities.com/sites/default/files/east-china-university-of-science-and-technology_876_medium.jpg</t>
        </is>
      </c>
      <c r="I647" t="inlineStr">
        <is>
          <t>/universities/east-china-university-science-technology</t>
        </is>
      </c>
      <c r="J647" t="inlineStr">
        <is>
          <t>3996361</t>
        </is>
      </c>
      <c r="K647" t="inlineStr">
        <is>
          <t>297015</t>
        </is>
      </c>
      <c r="L647" t="inlineStr">
        <is>
          <t>876</t>
        </is>
      </c>
      <c r="M647" t="n">
        <v>0</v>
      </c>
      <c r="N647" t="inlineStr">
        <is>
          <t>641-650</t>
        </is>
      </c>
      <c r="O647" t="inlineStr"/>
      <c r="P647" t="b">
        <v>0</v>
      </c>
      <c r="Q647" t="b">
        <v>0</v>
      </c>
      <c r="R647" t="n">
        <v>0</v>
      </c>
      <c r="S647" t="inlineStr">
        <is>
          <t>601+</t>
        </is>
      </c>
      <c r="T647" t="n">
        <v>6.9</v>
      </c>
      <c r="U647" t="inlineStr">
        <is>
          <t>156</t>
        </is>
      </c>
      <c r="V647" t="n">
        <v>69.7</v>
      </c>
      <c r="W647" t="inlineStr">
        <is>
          <t>701+</t>
        </is>
      </c>
      <c r="X647" t="n">
        <v>11.8</v>
      </c>
      <c r="Y647" t="inlineStr">
        <is>
          <t>601+</t>
        </is>
      </c>
      <c r="Z647" t="n">
        <v>3.4</v>
      </c>
      <c r="AA647" t="inlineStr">
        <is>
          <t>701+</t>
        </is>
      </c>
      <c r="AB647" t="n">
        <v>10.5</v>
      </c>
      <c r="AC647" t="inlineStr">
        <is>
          <t>701+</t>
        </is>
      </c>
      <c r="AD647" t="n">
        <v>1.7</v>
      </c>
      <c r="AE647" t="inlineStr">
        <is>
          <t>701+</t>
        </is>
      </c>
      <c r="AF647" t="n">
        <v>39.6</v>
      </c>
      <c r="AG647" t="inlineStr">
        <is>
          <t>701+</t>
        </is>
      </c>
      <c r="AH647" t="n">
        <v>2.5</v>
      </c>
      <c r="AI647" t="inlineStr">
        <is>
          <t>701+</t>
        </is>
      </c>
      <c r="AJ647" t="n">
        <v>2.5</v>
      </c>
      <c r="AK647" t="inlineStr"/>
      <c r="AL647" t="inlineStr"/>
      <c r="AM647" t="inlineStr"/>
      <c r="AN647" t="inlineStr"/>
      <c r="AO647" t="inlineStr"/>
      <c r="AP647" t="inlineStr">
        <is>
          <t>{"Research &amp; Discovery": [{"indicator_id": "76", "indicator_name": "Academic Reputation", "rank": "601+", "score": "6.9"}, {"indicator_id": "73", "indicator_name": "Citations per Faculty", "rank": "156", "score": "69.7"}], "Learning Experience": [{"indicator_id": "36", "indicator_name": "Faculty Student Ratio", "rank": "701+", "score": "11.8"}], "Employability": [{"indicator_id": "77", "indicator_name": "Employer Reputation", "rank": "601+", "score": "3.4"}, {"indicator_id": "3819456", "indicator_name": "Employment Outcomes", "rank": "701+", "score": "10.5"}], "Global Engagement": [{"indicator_id": "14", "indicator_name": "International Student Ratio", "rank": "701+", "score": "1.7"}, {"indicator_id": "15", "indicator_name": "International Research Network", "rank": "701+", "score": "39.6"}, {"indicator_id": "18", "indicator_name": "International Faculty Ratio", "rank": "701+", "score": "2.5"}], "Sustainability": [{"indicator_id": "3897497", "indicator_name": "Sustainability Score", "rank": "701+", "score": "2.5"}]}</t>
        </is>
      </c>
      <c r="AQ6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48">
      <c r="A648" t="n">
        <v>647</v>
      </c>
      <c r="B648" t="inlineStr"/>
      <c r="C648" t="inlineStr">
        <is>
          <t xml:space="preserve">Hacettepe University </t>
        </is>
      </c>
      <c r="D648" t="inlineStr">
        <is>
          <t>Ankara, Türkiye</t>
        </is>
      </c>
      <c r="E648" t="inlineStr">
        <is>
          <t>Türkiye</t>
        </is>
      </c>
      <c r="F648" t="inlineStr">
        <is>
          <t>Ankara</t>
        </is>
      </c>
      <c r="G648" t="inlineStr">
        <is>
          <t>Asia</t>
        </is>
      </c>
      <c r="H648" t="inlineStr">
        <is>
          <t>https://www.topuniversities.com/sites/default/files/hacettepe-university-_592560cf2aeae70239af4d8c_medium.jpg</t>
        </is>
      </c>
      <c r="I648" t="inlineStr">
        <is>
          <t>/universities/hacettepe-university</t>
        </is>
      </c>
      <c r="J648" t="inlineStr">
        <is>
          <t>3996032</t>
        </is>
      </c>
      <c r="K648" t="inlineStr">
        <is>
          <t>297052</t>
        </is>
      </c>
      <c r="L648" t="inlineStr">
        <is>
          <t>777</t>
        </is>
      </c>
      <c r="M648" t="n">
        <v>0</v>
      </c>
      <c r="N648" t="inlineStr">
        <is>
          <t>641-650</t>
        </is>
      </c>
      <c r="O648" t="inlineStr"/>
      <c r="P648" t="b">
        <v>0</v>
      </c>
      <c r="Q648" t="b">
        <v>0</v>
      </c>
      <c r="R648" t="n">
        <v>0</v>
      </c>
      <c r="S648" t="inlineStr">
        <is>
          <t>399</t>
        </is>
      </c>
      <c r="T648" t="n">
        <v>22.5</v>
      </c>
      <c r="U648" t="inlineStr">
        <is>
          <t>701+</t>
        </is>
      </c>
      <c r="V648" t="n">
        <v>7.1</v>
      </c>
      <c r="W648" t="inlineStr">
        <is>
          <t>701+</t>
        </is>
      </c>
      <c r="X648" t="n">
        <v>10.8</v>
      </c>
      <c r="Y648" t="inlineStr">
        <is>
          <t>318</t>
        </is>
      </c>
      <c r="Z648" t="n">
        <v>29.4</v>
      </c>
      <c r="AA648" t="inlineStr">
        <is>
          <t>516</t>
        </is>
      </c>
      <c r="AB648" t="n">
        <v>22.2</v>
      </c>
      <c r="AC648" t="inlineStr">
        <is>
          <t>701+</t>
        </is>
      </c>
      <c r="AD648" t="n">
        <v>3.5</v>
      </c>
      <c r="AE648" t="inlineStr">
        <is>
          <t>449</t>
        </is>
      </c>
      <c r="AF648" t="n">
        <v>72.09999999999999</v>
      </c>
      <c r="AG648" t="inlineStr">
        <is>
          <t>701+</t>
        </is>
      </c>
      <c r="AH648" t="n">
        <v>4</v>
      </c>
      <c r="AI648">
        <f>406</f>
        <v/>
      </c>
      <c r="AJ648" t="n">
        <v>34.8</v>
      </c>
      <c r="AK648" t="inlineStr"/>
      <c r="AL648" t="inlineStr"/>
      <c r="AM648" t="inlineStr"/>
      <c r="AN648" t="inlineStr"/>
      <c r="AO648" t="inlineStr"/>
      <c r="AP648" t="inlineStr">
        <is>
          <t>{"Research &amp; Discovery": [{"indicator_id": "76", "indicator_name": "Academic Reputation", "rank": "399", "score": "22.5"}, {"indicator_id": "73", "indicator_name": "Citations per Faculty", "rank": "701+", "score": "7.1"}], "Learning Experience": [{"indicator_id": "36", "indicator_name": "Faculty Student Ratio", "rank": "701+", "score": "10.8"}], "Employability": [{"indicator_id": "77", "indicator_name": "Employer Reputation", "rank": "318", "score": "29.4"}, {"indicator_id": "3819456", "indicator_name": "Employment Outcomes", "rank": "516", "score": "22.2"}], "Global Engagement": [{"indicator_id": "14", "indicator_name": "International Student Ratio", "rank": "701+", "score": "3.5"}, {"indicator_id": "15", "indicator_name": "International Research Network", "rank": "449", "score": "72.1"}, {"indicator_id": "18", "indicator_name": "International Faculty Ratio", "rank": "701+", "score": "4"}], "Sustainability": [{"indicator_id": "3897497", "indicator_name": "Sustainability Score", "rank": "=406", "score": "34.8"}]}</t>
        </is>
      </c>
      <c r="AQ6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49">
      <c r="A649" t="n">
        <v>648</v>
      </c>
      <c r="B649" t="inlineStr"/>
      <c r="C649" t="inlineStr">
        <is>
          <t>Lehigh University</t>
        </is>
      </c>
      <c r="D649" t="inlineStr">
        <is>
          <t>Bethlehem, United States</t>
        </is>
      </c>
      <c r="E649" t="inlineStr">
        <is>
          <t>United States</t>
        </is>
      </c>
      <c r="F649" t="inlineStr">
        <is>
          <t>Bethlehem</t>
        </is>
      </c>
      <c r="G649" t="inlineStr">
        <is>
          <t>North America</t>
        </is>
      </c>
      <c r="H649" t="inlineStr">
        <is>
          <t>https://www.topuniversities.com/sites/default/files/230505060940pm345928Lehigh-for-social-90x90.jpg</t>
        </is>
      </c>
      <c r="I649" t="inlineStr">
        <is>
          <t>/universities/lehigh-university</t>
        </is>
      </c>
      <c r="J649" t="inlineStr">
        <is>
          <t>3996491</t>
        </is>
      </c>
      <c r="K649" t="inlineStr">
        <is>
          <t>297601</t>
        </is>
      </c>
      <c r="L649" t="inlineStr">
        <is>
          <t>810</t>
        </is>
      </c>
      <c r="M649" t="n">
        <v>0</v>
      </c>
      <c r="N649" t="inlineStr">
        <is>
          <t>641-650</t>
        </is>
      </c>
      <c r="O649" t="inlineStr"/>
      <c r="P649" t="b">
        <v>0</v>
      </c>
      <c r="Q649" t="b">
        <v>0</v>
      </c>
      <c r="R649" t="n">
        <v>0</v>
      </c>
      <c r="S649" t="inlineStr">
        <is>
          <t>601+</t>
        </is>
      </c>
      <c r="T649" t="n">
        <v>5.2</v>
      </c>
      <c r="U649" t="inlineStr">
        <is>
          <t>404</t>
        </is>
      </c>
      <c r="V649" t="n">
        <v>32.5</v>
      </c>
      <c r="W649" t="inlineStr">
        <is>
          <t>603</t>
        </is>
      </c>
      <c r="X649" t="n">
        <v>24.3</v>
      </c>
      <c r="Y649" t="inlineStr">
        <is>
          <t>601+</t>
        </is>
      </c>
      <c r="Z649" t="n">
        <v>4.8</v>
      </c>
      <c r="AA649" t="inlineStr">
        <is>
          <t>429</t>
        </is>
      </c>
      <c r="AB649" t="n">
        <v>29</v>
      </c>
      <c r="AC649" t="inlineStr">
        <is>
          <t>447</t>
        </is>
      </c>
      <c r="AD649" t="n">
        <v>27.8</v>
      </c>
      <c r="AE649" t="inlineStr">
        <is>
          <t>701+</t>
        </is>
      </c>
      <c r="AF649" t="n">
        <v>44.5</v>
      </c>
      <c r="AG649" t="inlineStr">
        <is>
          <t>380</t>
        </is>
      </c>
      <c r="AH649" t="n">
        <v>47.1</v>
      </c>
      <c r="AI649">
        <f>418</f>
        <v/>
      </c>
      <c r="AJ649" t="n">
        <v>33.3</v>
      </c>
      <c r="AK649" t="inlineStr"/>
      <c r="AL649" t="inlineStr"/>
      <c r="AM649" t="inlineStr"/>
      <c r="AN649" t="inlineStr"/>
      <c r="AO649" t="inlineStr"/>
      <c r="AP649" t="inlineStr">
        <is>
          <t>{"Research &amp; Discovery": [{"indicator_id": "76", "indicator_name": "Academic Reputation", "rank": "601+", "score": "5.2"}, {"indicator_id": "73", "indicator_name": "Citations per Faculty", "rank": "404", "score": "32.5"}], "Learning Experience": [{"indicator_id": "36", "indicator_name": "Faculty Student Ratio", "rank": "603", "score": "24.3"}], "Employability": [{"indicator_id": "77", "indicator_name": "Employer Reputation", "rank": "601+", "score": "4.8"}, {"indicator_id": "3819456", "indicator_name": "Employment Outcomes", "rank": "429", "score": "29"}], "Global Engagement": [{"indicator_id": "14", "indicator_name": "International Student Ratio", "rank": "447", "score": "27.8"}, {"indicator_id": "15", "indicator_name": "International Research Network", "rank": "701+", "score": "44.5"}, {"indicator_id": "18", "indicator_name": "International Faculty Ratio", "rank": "380", "score": "47.1"}], "Sustainability": [{"indicator_id": "3897497", "indicator_name": "Sustainability Score", "rank": "=418", "score": "33.3"}]}</t>
        </is>
      </c>
      <c r="AQ6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50">
      <c r="A650" t="n">
        <v>649</v>
      </c>
      <c r="B650" t="inlineStr"/>
      <c r="C650" t="inlineStr">
        <is>
          <t>National Central University</t>
        </is>
      </c>
      <c r="D650" t="inlineStr">
        <is>
          <t>Taoyuan City, Taiwan</t>
        </is>
      </c>
      <c r="E650" t="inlineStr">
        <is>
          <t>Taiwan</t>
        </is>
      </c>
      <c r="F650" t="inlineStr">
        <is>
          <t>Taoyuan City</t>
        </is>
      </c>
      <c r="G650" t="inlineStr">
        <is>
          <t>Asia</t>
        </is>
      </c>
      <c r="H650" t="inlineStr">
        <is>
          <t>https://www.topuniversities.com/sites/default/files/national-central-university_434_medium.jpg</t>
        </is>
      </c>
      <c r="I650" t="inlineStr">
        <is>
          <t>/universities/national-central-university</t>
        </is>
      </c>
      <c r="J650" t="inlineStr">
        <is>
          <t>3996042</t>
        </is>
      </c>
      <c r="K650" t="inlineStr">
        <is>
          <t>294816</t>
        </is>
      </c>
      <c r="L650" t="inlineStr">
        <is>
          <t>434</t>
        </is>
      </c>
      <c r="M650" t="n">
        <v>0</v>
      </c>
      <c r="N650" t="inlineStr">
        <is>
          <t>641-650</t>
        </is>
      </c>
      <c r="O650" t="inlineStr"/>
      <c r="P650" t="b">
        <v>0</v>
      </c>
      <c r="Q650" t="b">
        <v>0</v>
      </c>
      <c r="R650" t="n">
        <v>0</v>
      </c>
      <c r="S650" t="inlineStr">
        <is>
          <t>409</t>
        </is>
      </c>
      <c r="T650" t="n">
        <v>21.5</v>
      </c>
      <c r="U650" t="inlineStr">
        <is>
          <t>647</t>
        </is>
      </c>
      <c r="V650" t="n">
        <v>14.4</v>
      </c>
      <c r="W650" t="inlineStr">
        <is>
          <t>624</t>
        </is>
      </c>
      <c r="X650" t="n">
        <v>22.9</v>
      </c>
      <c r="Y650" t="inlineStr">
        <is>
          <t>338</t>
        </is>
      </c>
      <c r="Z650" t="n">
        <v>28.2</v>
      </c>
      <c r="AA650" t="inlineStr">
        <is>
          <t>701+</t>
        </is>
      </c>
      <c r="AB650" t="n">
        <v>10.2</v>
      </c>
      <c r="AC650" t="inlineStr">
        <is>
          <t>701+</t>
        </is>
      </c>
      <c r="AD650" t="n">
        <v>10</v>
      </c>
      <c r="AE650" t="inlineStr">
        <is>
          <t>701+</t>
        </is>
      </c>
      <c r="AF650" t="n">
        <v>30.4</v>
      </c>
      <c r="AG650" t="inlineStr">
        <is>
          <t>701+</t>
        </is>
      </c>
      <c r="AH650" t="n">
        <v>11.6</v>
      </c>
      <c r="AI650">
        <f>462</f>
        <v/>
      </c>
      <c r="AJ650" t="n">
        <v>27.9</v>
      </c>
      <c r="AK650" t="inlineStr"/>
      <c r="AL650" t="inlineStr"/>
      <c r="AM650" t="inlineStr"/>
      <c r="AN650" t="inlineStr"/>
      <c r="AO650" t="inlineStr"/>
      <c r="AP650" t="inlineStr">
        <is>
          <t>{"Research &amp; Discovery": [{"indicator_id": "76", "indicator_name": "Academic Reputation", "rank": "409", "score": "21.5"}, {"indicator_id": "73", "indicator_name": "Citations per Faculty", "rank": "647", "score": "14.4"}], "Learning Experience": [{"indicator_id": "36", "indicator_name": "Faculty Student Ratio", "rank": "624", "score": "22.9"}], "Employability": [{"indicator_id": "77", "indicator_name": "Employer Reputation", "rank": "338", "score": "28.2"}, {"indicator_id": "3819456", "indicator_name": "Employment Outcomes", "rank": "701+", "score": "10.2"}], "Global Engagement": [{"indicator_id": "14", "indicator_name": "International Student Ratio", "rank": "701+", "score": "10"}, {"indicator_id": "15", "indicator_name": "International Research Network", "rank": "701+", "score": "30.4"}, {"indicator_id": "18", "indicator_name": "International Faculty Ratio", "rank": "701+", "score": "11.6"}], "Sustainability": [{"indicator_id": "3897497", "indicator_name": "Sustainability Score", "rank": "=462", "score": "27.9"}]}</t>
        </is>
      </c>
      <c r="AQ6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51">
      <c r="A651" t="n">
        <v>650</v>
      </c>
      <c r="B651" t="inlineStr"/>
      <c r="C651" t="inlineStr">
        <is>
          <t>Oregon State University</t>
        </is>
      </c>
      <c r="D651" t="inlineStr">
        <is>
          <t>Corvallis, United States</t>
        </is>
      </c>
      <c r="E651" t="inlineStr">
        <is>
          <t>United States</t>
        </is>
      </c>
      <c r="F651" t="inlineStr">
        <is>
          <t>Corvallis</t>
        </is>
      </c>
      <c r="G651" t="inlineStr">
        <is>
          <t>North America</t>
        </is>
      </c>
      <c r="H651" t="inlineStr">
        <is>
          <t>https://www.topuniversities.com/sites/default/files/oregon-state-university_592560cf2aeae70239af4dc3_medium.jpg</t>
        </is>
      </c>
      <c r="I651" t="inlineStr">
        <is>
          <t>/universities/oregon-state-university</t>
        </is>
      </c>
      <c r="J651" t="inlineStr">
        <is>
          <t>3996229</t>
        </is>
      </c>
      <c r="K651" t="inlineStr">
        <is>
          <t>297522</t>
        </is>
      </c>
      <c r="L651" t="inlineStr">
        <is>
          <t>832</t>
        </is>
      </c>
      <c r="M651" t="n">
        <v>0</v>
      </c>
      <c r="N651" t="inlineStr">
        <is>
          <t>641-650</t>
        </is>
      </c>
      <c r="O651" t="inlineStr"/>
      <c r="P651" t="b">
        <v>0</v>
      </c>
      <c r="Q651" t="b">
        <v>0</v>
      </c>
      <c r="R651" t="n">
        <v>0</v>
      </c>
      <c r="S651" t="inlineStr">
        <is>
          <t>596</t>
        </is>
      </c>
      <c r="T651" t="n">
        <v>14.6</v>
      </c>
      <c r="U651" t="inlineStr">
        <is>
          <t>390</t>
        </is>
      </c>
      <c r="V651" t="n">
        <v>33.9</v>
      </c>
      <c r="W651" t="inlineStr">
        <is>
          <t>701+</t>
        </is>
      </c>
      <c r="X651" t="n">
        <v>15.6</v>
      </c>
      <c r="Y651" t="inlineStr">
        <is>
          <t>601+</t>
        </is>
      </c>
      <c r="Z651" t="n">
        <v>4.2</v>
      </c>
      <c r="AA651" t="inlineStr">
        <is>
          <t>574</t>
        </is>
      </c>
      <c r="AB651" t="n">
        <v>19.3</v>
      </c>
      <c r="AC651" t="inlineStr">
        <is>
          <t>701+</t>
        </is>
      </c>
      <c r="AD651" t="n">
        <v>8.1</v>
      </c>
      <c r="AE651" t="inlineStr">
        <is>
          <t>306</t>
        </is>
      </c>
      <c r="AF651" t="n">
        <v>81.2</v>
      </c>
      <c r="AG651" t="inlineStr">
        <is>
          <t>701+</t>
        </is>
      </c>
      <c r="AH651" t="n">
        <v>11.7</v>
      </c>
      <c r="AI651">
        <f>525</f>
        <v/>
      </c>
      <c r="AJ651" t="n">
        <v>21.1</v>
      </c>
      <c r="AK651" t="inlineStr"/>
      <c r="AL651" t="inlineStr"/>
      <c r="AM651" t="inlineStr"/>
      <c r="AN651" t="inlineStr"/>
      <c r="AO651" t="inlineStr"/>
      <c r="AP651" t="inlineStr">
        <is>
          <t>{"Research &amp; Discovery": [{"indicator_id": "76", "indicator_name": "Academic Reputation", "rank": "596", "score": "14.6"}, {"indicator_id": "73", "indicator_name": "Citations per Faculty", "rank": "390", "score": "33.9"}], "Learning Experience": [{"indicator_id": "36", "indicator_name": "Faculty Student Ratio", "rank": "701+", "score": "15.6"}], "Employability": [{"indicator_id": "77", "indicator_name": "Employer Reputation", "rank": "601+", "score": "4.2"}, {"indicator_id": "3819456", "indicator_name": "Employment Outcomes", "rank": "574", "score": "19.3"}], "Global Engagement": [{"indicator_id": "14", "indicator_name": "International Student Ratio", "rank": "701+", "score": "8.1"}, {"indicator_id": "15", "indicator_name": "International Research Network", "rank": "306", "score": "81.2"}, {"indicator_id": "18", "indicator_name": "International Faculty Ratio", "rank": "701+", "score": "11.7"}], "Sustainability": [{"indicator_id": "3897497", "indicator_name": "Sustainability Score", "rank": "=525", "score": "21.1"}]}</t>
        </is>
      </c>
      <c r="AQ6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52">
      <c r="A652" t="n">
        <v>651</v>
      </c>
      <c r="B652" t="inlineStr"/>
      <c r="C652" t="inlineStr">
        <is>
          <t>Ritsumeikan University</t>
        </is>
      </c>
      <c r="D652" t="inlineStr">
        <is>
          <t>Kyoto, Japan</t>
        </is>
      </c>
      <c r="E652" t="inlineStr">
        <is>
          <t>Japan</t>
        </is>
      </c>
      <c r="F652" t="inlineStr">
        <is>
          <t>Kyoto</t>
        </is>
      </c>
      <c r="G652" t="inlineStr">
        <is>
          <t>Asia</t>
        </is>
      </c>
      <c r="H652" t="inlineStr">
        <is>
          <t>https://www.topuniversities.com/sites/default/files/ritsumeikan-university_592560cf2aeae70239af4c92_medium.jpg</t>
        </is>
      </c>
      <c r="I652" t="inlineStr">
        <is>
          <t>/universities/ritsumeikan-university</t>
        </is>
      </c>
      <c r="J652" t="inlineStr">
        <is>
          <t>3996172</t>
        </is>
      </c>
      <c r="K652" t="inlineStr">
        <is>
          <t>297500</t>
        </is>
      </c>
      <c r="L652" t="inlineStr">
        <is>
          <t>527</t>
        </is>
      </c>
      <c r="M652" t="n">
        <v>0</v>
      </c>
      <c r="N652" t="inlineStr">
        <is>
          <t>641-650</t>
        </is>
      </c>
      <c r="O652" t="inlineStr"/>
      <c r="P652" t="b">
        <v>0</v>
      </c>
      <c r="Q652" t="b">
        <v>0</v>
      </c>
      <c r="R652" t="n">
        <v>0</v>
      </c>
      <c r="S652" t="inlineStr">
        <is>
          <t>539</t>
        </is>
      </c>
      <c r="T652" t="n">
        <v>16.6</v>
      </c>
      <c r="U652" t="inlineStr">
        <is>
          <t>701+</t>
        </is>
      </c>
      <c r="V652" t="n">
        <v>3.1</v>
      </c>
      <c r="W652" t="inlineStr">
        <is>
          <t>701+</t>
        </is>
      </c>
      <c r="X652" t="n">
        <v>7.8</v>
      </c>
      <c r="Y652" t="inlineStr">
        <is>
          <t>148</t>
        </is>
      </c>
      <c r="Z652" t="n">
        <v>55.7</v>
      </c>
      <c r="AA652" t="inlineStr">
        <is>
          <t>701+</t>
        </is>
      </c>
      <c r="AB652" t="n">
        <v>3.9</v>
      </c>
      <c r="AC652" t="inlineStr">
        <is>
          <t>701+</t>
        </is>
      </c>
      <c r="AD652" t="n">
        <v>9.6</v>
      </c>
      <c r="AE652" t="inlineStr">
        <is>
          <t>701+</t>
        </is>
      </c>
      <c r="AF652" t="n">
        <v>30.9</v>
      </c>
      <c r="AG652" t="inlineStr">
        <is>
          <t>505</t>
        </is>
      </c>
      <c r="AH652" t="n">
        <v>28.4</v>
      </c>
      <c r="AI652">
        <f>371</f>
        <v/>
      </c>
      <c r="AJ652" t="n">
        <v>39.5</v>
      </c>
      <c r="AK652" t="inlineStr"/>
      <c r="AL652" t="inlineStr"/>
      <c r="AM652" t="inlineStr"/>
      <c r="AN652" t="inlineStr"/>
      <c r="AO652" t="inlineStr"/>
      <c r="AP652" t="inlineStr">
        <is>
          <t>{"Research &amp; Discovery": [{"indicator_id": "76", "indicator_name": "Academic Reputation", "rank": "539", "score": "16.6"}, {"indicator_id": "73", "indicator_name": "Citations per Faculty", "rank": "701+", "score": "3.1"}], "Learning Experience": [{"indicator_id": "36", "indicator_name": "Faculty Student Ratio", "rank": "701+", "score": "7.8"}], "Employability": [{"indicator_id": "77", "indicator_name": "Employer Reputation", "rank": "148", "score": "55.7"}, {"indicator_id": "3819456", "indicator_name": "Employment Outcomes", "rank": "701+", "score": "3.9"}], "Global Engagement": [{"indicator_id": "14", "indicator_name": "International Student Ratio", "rank": "701+", "score": "9.6"}, {"indicator_id": "15", "indicator_name": "International Research Network", "rank": "701+", "score": "30.9"}, {"indicator_id": "18", "indicator_name": "International Faculty Ratio", "rank": "505", "score": "28.4"}], "Sustainability": [{"indicator_id": "3897497", "indicator_name": "Sustainability Score", "rank": "=371", "score": "39.5"}]}</t>
        </is>
      </c>
      <c r="AQ6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53">
      <c r="A653" t="n">
        <v>652</v>
      </c>
      <c r="B653" t="inlineStr"/>
      <c r="C653" t="inlineStr">
        <is>
          <t>Soochow University</t>
        </is>
      </c>
      <c r="D653" t="inlineStr">
        <is>
          <t>Suzhou, China (Mainland)</t>
        </is>
      </c>
      <c r="E653" t="inlineStr">
        <is>
          <t>China (Mainland)</t>
        </is>
      </c>
      <c r="F653" t="inlineStr">
        <is>
          <t>Suzhou</t>
        </is>
      </c>
      <c r="G653" t="inlineStr">
        <is>
          <t>Asia</t>
        </is>
      </c>
      <c r="H653" t="inlineStr">
        <is>
          <t>https://www.topuniversities.com/sites/default/files/soochow-university_592560cf2aeae70239af4dfa_medium.jpg</t>
        </is>
      </c>
      <c r="I653" t="inlineStr">
        <is>
          <t>/universities/soochow-university</t>
        </is>
      </c>
      <c r="J653" t="inlineStr">
        <is>
          <t>3996653</t>
        </is>
      </c>
      <c r="K653" t="inlineStr">
        <is>
          <t>297002</t>
        </is>
      </c>
      <c r="L653" t="inlineStr">
        <is>
          <t>886</t>
        </is>
      </c>
      <c r="M653" t="n">
        <v>0</v>
      </c>
      <c r="N653" t="inlineStr">
        <is>
          <t>641-650</t>
        </is>
      </c>
      <c r="O653" t="inlineStr"/>
      <c r="P653" t="b">
        <v>0</v>
      </c>
      <c r="Q653" t="b">
        <v>0</v>
      </c>
      <c r="R653" t="n">
        <v>0</v>
      </c>
      <c r="S653" t="inlineStr">
        <is>
          <t>601+</t>
        </is>
      </c>
      <c r="T653" t="n">
        <v>6.6</v>
      </c>
      <c r="U653" t="inlineStr">
        <is>
          <t>183</t>
        </is>
      </c>
      <c r="V653" t="n">
        <v>63</v>
      </c>
      <c r="W653" t="inlineStr">
        <is>
          <t>701+</t>
        </is>
      </c>
      <c r="X653" t="n">
        <v>15.9</v>
      </c>
      <c r="Y653" t="inlineStr">
        <is>
          <t>601+</t>
        </is>
      </c>
      <c r="Z653" t="n">
        <v>2.6</v>
      </c>
      <c r="AA653" t="inlineStr">
        <is>
          <t>618</t>
        </is>
      </c>
      <c r="AB653" t="n">
        <v>16.8</v>
      </c>
      <c r="AC653" t="inlineStr">
        <is>
          <t>701+</t>
        </is>
      </c>
      <c r="AD653" t="n">
        <v>2.5</v>
      </c>
      <c r="AE653" t="inlineStr">
        <is>
          <t>701+</t>
        </is>
      </c>
      <c r="AF653" t="n">
        <v>47.4</v>
      </c>
      <c r="AG653" t="inlineStr">
        <is>
          <t>701+</t>
        </is>
      </c>
      <c r="AH653" t="n">
        <v>6.2</v>
      </c>
      <c r="AI653" t="inlineStr">
        <is>
          <t>701+</t>
        </is>
      </c>
      <c r="AJ653" t="n">
        <v>2</v>
      </c>
      <c r="AK653" t="inlineStr"/>
      <c r="AL653" t="inlineStr"/>
      <c r="AM653" t="inlineStr"/>
      <c r="AN653" t="inlineStr"/>
      <c r="AO653" t="inlineStr"/>
      <c r="AP653" t="inlineStr">
        <is>
          <t>{"Research &amp; Discovery": [{"indicator_id": "76", "indicator_name": "Academic Reputation", "rank": "601+", "score": "6.6"}, {"indicator_id": "73", "indicator_name": "Citations per Faculty", "rank": "183", "score": "63"}], "Learning Experience": [{"indicator_id": "36", "indicator_name": "Faculty Student Ratio", "rank": "701+", "score": "15.9"}], "Employability": [{"indicator_id": "77", "indicator_name": "Employer Reputation", "rank": "601+", "score": "2.6"}, {"indicator_id": "3819456", "indicator_name": "Employment Outcomes", "rank": "618", "score": "16.8"}], "Global Engagement": [{"indicator_id": "14", "indicator_name": "International Student Ratio", "rank": "701+", "score": "2.5"}, {"indicator_id": "15", "indicator_name": "International Research Network", "rank": "701+", "score": "47.4"}, {"indicator_id": "18", "indicator_name": "International Faculty Ratio", "rank": "701+", "score": "6.2"}], "Sustainability": [{"indicator_id": "3897497", "indicator_name": "Sustainability Score", "rank": "701+", "score": "2"}]}</t>
        </is>
      </c>
      <c r="AQ6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54">
      <c r="A654" t="n">
        <v>653</v>
      </c>
      <c r="B654" t="inlineStr"/>
      <c r="C654" t="inlineStr">
        <is>
          <t>Symbiosis International (Deemed University)</t>
        </is>
      </c>
      <c r="D654" t="inlineStr">
        <is>
          <t>Pune, India</t>
        </is>
      </c>
      <c r="E654" t="inlineStr">
        <is>
          <t>India</t>
        </is>
      </c>
      <c r="F654" t="inlineStr">
        <is>
          <t>Pune</t>
        </is>
      </c>
      <c r="G654" t="inlineStr">
        <is>
          <t>Asia</t>
        </is>
      </c>
      <c r="H654" t="inlineStr">
        <is>
          <t>https://www.topuniversities.com/sites/default/files/231020084546am287151Symbiosis-International-University-Logo-90x90.jpg</t>
        </is>
      </c>
      <c r="I654" t="inlineStr">
        <is>
          <t>/universities/symbiosis-international-deemed-university</t>
        </is>
      </c>
      <c r="J654" t="inlineStr">
        <is>
          <t>3996681</t>
        </is>
      </c>
      <c r="K654" t="inlineStr">
        <is>
          <t>297301</t>
        </is>
      </c>
      <c r="L654" t="inlineStr">
        <is>
          <t>925</t>
        </is>
      </c>
      <c r="M654" t="n">
        <v>1</v>
      </c>
      <c r="N654" t="inlineStr">
        <is>
          <t>641-650</t>
        </is>
      </c>
      <c r="O654" t="inlineStr"/>
      <c r="P654" t="b">
        <v>0</v>
      </c>
      <c r="Q654" t="b">
        <v>0</v>
      </c>
      <c r="R654" t="n">
        <v>0</v>
      </c>
      <c r="S654" t="inlineStr">
        <is>
          <t>601+</t>
        </is>
      </c>
      <c r="T654" t="n">
        <v>5.4</v>
      </c>
      <c r="U654" t="inlineStr">
        <is>
          <t>701+</t>
        </is>
      </c>
      <c r="V654" t="n">
        <v>1.8</v>
      </c>
      <c r="W654" t="inlineStr">
        <is>
          <t>680</t>
        </is>
      </c>
      <c r="X654" t="n">
        <v>19.7</v>
      </c>
      <c r="Y654" t="inlineStr">
        <is>
          <t>31</t>
        </is>
      </c>
      <c r="Z654" t="n">
        <v>95.59999999999999</v>
      </c>
      <c r="AA654" t="inlineStr">
        <is>
          <t>701+</t>
        </is>
      </c>
      <c r="AB654" t="n">
        <v>5.2</v>
      </c>
      <c r="AC654" t="inlineStr">
        <is>
          <t>701+</t>
        </is>
      </c>
      <c r="AD654" t="n">
        <v>3.6</v>
      </c>
      <c r="AE654" t="inlineStr">
        <is>
          <t>701+</t>
        </is>
      </c>
      <c r="AF654" t="n">
        <v>16.7</v>
      </c>
      <c r="AG654" t="inlineStr">
        <is>
          <t>648</t>
        </is>
      </c>
      <c r="AH654" t="n">
        <v>16.1</v>
      </c>
      <c r="AI654" t="inlineStr">
        <is>
          <t>701+</t>
        </is>
      </c>
      <c r="AJ654" t="n">
        <v>2</v>
      </c>
      <c r="AK654" t="inlineStr"/>
      <c r="AL654" t="inlineStr"/>
      <c r="AM654" t="inlineStr"/>
      <c r="AN654" t="inlineStr"/>
      <c r="AO654" t="inlineStr"/>
      <c r="AP654" t="inlineStr">
        <is>
          <t>{"Research &amp; Discovery": [{"indicator_id": "76", "indicator_name": "Academic Reputation", "rank": "601+", "score": "5.4"}, {"indicator_id": "73", "indicator_name": "Citations per Faculty", "rank": "701+", "score": "1.8"}], "Learning Experience": [{"indicator_id": "36", "indicator_name": "Faculty Student Ratio", "rank": "680", "score": "19.7"}], "Employability": [{"indicator_id": "77", "indicator_name": "Employer Reputation", "rank": "31", "score": "95.6"}, {"indicator_id": "3819456", "indicator_name": "Employment Outcomes", "rank": "701+", "score": "5.2"}], "Global Engagement": [{"indicator_id": "14", "indicator_name": "International Student Ratio", "rank": "701+", "score": "3.6"}, {"indicator_id": "15", "indicator_name": "International Research Network", "rank": "701+", "score": "16.7"}, {"indicator_id": "18", "indicator_name": "International Faculty Ratio", "rank": "648", "score": "16.1"}], "Sustainability": [{"indicator_id": "3897497", "indicator_name": "Sustainability Score", "rank": "701+", "score": "2"}]}</t>
        </is>
      </c>
      <c r="AQ6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55">
      <c r="A655" t="n">
        <v>654</v>
      </c>
      <c r="B655" t="inlineStr"/>
      <c r="C655" t="inlineStr">
        <is>
          <t>Universiti Tenaga Nasional (UNITEN)</t>
        </is>
      </c>
      <c r="D655" t="inlineStr">
        <is>
          <t>Kajang, Malaysia</t>
        </is>
      </c>
      <c r="E655" t="inlineStr">
        <is>
          <t>Malaysia</t>
        </is>
      </c>
      <c r="F655" t="inlineStr">
        <is>
          <t>Kajang</t>
        </is>
      </c>
      <c r="G655" t="inlineStr">
        <is>
          <t>Asia</t>
        </is>
      </c>
      <c r="H655" t="inlineStr">
        <is>
          <t>https://www.topuniversities.com/sites/default/files/universiti-tenaga-nasional-uniten_592560cf2aeae70239af4d97_medium.jpg</t>
        </is>
      </c>
      <c r="I655" t="inlineStr">
        <is>
          <t>/universities/universiti-tenaga-nasional-uniten</t>
        </is>
      </c>
      <c r="J655" t="inlineStr">
        <is>
          <t>3996897</t>
        </is>
      </c>
      <c r="K655" t="inlineStr">
        <is>
          <t>294656</t>
        </is>
      </c>
      <c r="L655" t="inlineStr">
        <is>
          <t>784</t>
        </is>
      </c>
      <c r="M655" t="n">
        <v>0</v>
      </c>
      <c r="N655" t="inlineStr">
        <is>
          <t>641-650</t>
        </is>
      </c>
      <c r="O655" t="inlineStr"/>
      <c r="P655" t="b">
        <v>0</v>
      </c>
      <c r="Q655" t="b">
        <v>0</v>
      </c>
      <c r="R655" t="n">
        <v>0</v>
      </c>
      <c r="S655" t="inlineStr">
        <is>
          <t>601+</t>
        </is>
      </c>
      <c r="T655" t="n">
        <v>8</v>
      </c>
      <c r="U655" t="inlineStr">
        <is>
          <t>593</t>
        </is>
      </c>
      <c r="V655" t="n">
        <v>17.3</v>
      </c>
      <c r="W655" t="inlineStr">
        <is>
          <t>227</t>
        </is>
      </c>
      <c r="X655" t="n">
        <v>62.2</v>
      </c>
      <c r="Y655" t="inlineStr">
        <is>
          <t>601+</t>
        </is>
      </c>
      <c r="Z655" t="n">
        <v>11.6</v>
      </c>
      <c r="AA655" t="inlineStr">
        <is>
          <t>701+</t>
        </is>
      </c>
      <c r="AB655" t="n">
        <v>4.4</v>
      </c>
      <c r="AC655" t="inlineStr">
        <is>
          <t>229</t>
        </is>
      </c>
      <c r="AD655" t="n">
        <v>65</v>
      </c>
      <c r="AE655" t="inlineStr">
        <is>
          <t>701+</t>
        </is>
      </c>
      <c r="AF655" t="n">
        <v>32.9</v>
      </c>
      <c r="AG655" t="inlineStr">
        <is>
          <t>626</t>
        </is>
      </c>
      <c r="AH655" t="n">
        <v>18</v>
      </c>
      <c r="AI655">
        <f>686</f>
        <v/>
      </c>
      <c r="AJ655" t="n">
        <v>9.1</v>
      </c>
      <c r="AK655" t="inlineStr"/>
      <c r="AL655" t="inlineStr"/>
      <c r="AM655" t="inlineStr"/>
      <c r="AN655" t="inlineStr"/>
      <c r="AO655" t="inlineStr"/>
      <c r="AP655" t="inlineStr">
        <is>
          <t>{"Research &amp; Discovery": [{"indicator_id": "76", "indicator_name": "Academic Reputation", "rank": "601+", "score": "8"}, {"indicator_id": "73", "indicator_name": "Citations per Faculty", "rank": "593", "score": "17.3"}], "Learning Experience": [{"indicator_id": "36", "indicator_name": "Faculty Student Ratio", "rank": "227", "score": "62.2"}], "Employability": [{"indicator_id": "77", "indicator_name": "Employer Reputation", "rank": "601+", "score": "11.6"}, {"indicator_id": "3819456", "indicator_name": "Employment Outcomes", "rank": "701+", "score": "4.4"}], "Global Engagement": [{"indicator_id": "14", "indicator_name": "International Student Ratio", "rank": "229", "score": "65"}, {"indicator_id": "15", "indicator_name": "International Research Network", "rank": "701+", "score": "32.9"}, {"indicator_id": "18", "indicator_name": "International Faculty Ratio", "rank": "626", "score": "18"}], "Sustainability": [{"indicator_id": "3897497", "indicator_name": "Sustainability Score", "rank": "=686", "score": "9.1"}]}</t>
        </is>
      </c>
      <c r="AQ6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56">
      <c r="A656" t="n">
        <v>655</v>
      </c>
      <c r="B656" t="inlineStr"/>
      <c r="C656" t="inlineStr">
        <is>
          <t>University of Missouri, Columbia</t>
        </is>
      </c>
      <c r="D656" t="inlineStr">
        <is>
          <t>Columbia, United States</t>
        </is>
      </c>
      <c r="E656" t="inlineStr">
        <is>
          <t>United States</t>
        </is>
      </c>
      <c r="F656" t="inlineStr">
        <is>
          <t>Columbia</t>
        </is>
      </c>
      <c r="G656" t="inlineStr">
        <is>
          <t>North America</t>
        </is>
      </c>
      <c r="H656" t="inlineStr">
        <is>
          <t>https://www.topuniversities.com/sites/default/files/university-of-missouri-columbia_409_medium.jpg</t>
        </is>
      </c>
      <c r="I656" t="inlineStr">
        <is>
          <t>/universities/university-missouri-columbia</t>
        </is>
      </c>
      <c r="J656" t="inlineStr">
        <is>
          <t>3996987</t>
        </is>
      </c>
      <c r="K656" t="inlineStr">
        <is>
          <t>294851</t>
        </is>
      </c>
      <c r="L656" t="inlineStr">
        <is>
          <t>409</t>
        </is>
      </c>
      <c r="M656" t="n">
        <v>0</v>
      </c>
      <c r="N656" t="inlineStr">
        <is>
          <t>641-650</t>
        </is>
      </c>
      <c r="O656" t="inlineStr"/>
      <c r="P656" t="b">
        <v>0</v>
      </c>
      <c r="Q656" t="b">
        <v>0</v>
      </c>
      <c r="R656" t="n">
        <v>0</v>
      </c>
      <c r="S656" t="inlineStr">
        <is>
          <t>601+</t>
        </is>
      </c>
      <c r="T656" t="n">
        <v>14.3</v>
      </c>
      <c r="U656" t="inlineStr">
        <is>
          <t>615</t>
        </is>
      </c>
      <c r="V656" t="n">
        <v>16.5</v>
      </c>
      <c r="W656" t="inlineStr">
        <is>
          <t>423</t>
        </is>
      </c>
      <c r="X656" t="n">
        <v>37.8</v>
      </c>
      <c r="Y656" t="inlineStr">
        <is>
          <t>601+</t>
        </is>
      </c>
      <c r="Z656" t="n">
        <v>8</v>
      </c>
      <c r="AA656" t="inlineStr">
        <is>
          <t>413</t>
        </is>
      </c>
      <c r="AB656" t="n">
        <v>30.5</v>
      </c>
      <c r="AC656" t="inlineStr">
        <is>
          <t>701+</t>
        </is>
      </c>
      <c r="AD656" t="n">
        <v>3.3</v>
      </c>
      <c r="AE656" t="inlineStr">
        <is>
          <t>529</t>
        </is>
      </c>
      <c r="AF656" t="n">
        <v>66.5</v>
      </c>
      <c r="AG656" t="inlineStr">
        <is>
          <t>383</t>
        </is>
      </c>
      <c r="AH656" t="n">
        <v>46.7</v>
      </c>
      <c r="AI656">
        <f>618</f>
        <v/>
      </c>
      <c r="AJ656" t="n">
        <v>12.3</v>
      </c>
      <c r="AK656" t="inlineStr"/>
      <c r="AL656" t="inlineStr"/>
      <c r="AM656" t="inlineStr"/>
      <c r="AN656" t="inlineStr"/>
      <c r="AO656" t="inlineStr"/>
      <c r="AP656" t="inlineStr">
        <is>
          <t>{"Research &amp; Discovery": [{"indicator_id": "76", "indicator_name": "Academic Reputation", "rank": "601+", "score": "14.3"}, {"indicator_id": "73", "indicator_name": "Citations per Faculty", "rank": "615", "score": "16.5"}], "Learning Experience": [{"indicator_id": "36", "indicator_name": "Faculty Student Ratio", "rank": "423", "score": "37.8"}], "Employability": [{"indicator_id": "77", "indicator_name": "Employer Reputation", "rank": "601+", "score": "8"}, {"indicator_id": "3819456", "indicator_name": "Employment Outcomes", "rank": "413", "score": "30.5"}], "Global Engagement": [{"indicator_id": "14", "indicator_name": "International Student Ratio", "rank": "701+", "score": "3.3"}, {"indicator_id": "15", "indicator_name": "International Research Network", "rank": "529", "score": "66.5"}, {"indicator_id": "18", "indicator_name": "International Faculty Ratio", "rank": "383", "score": "46.7"}], "Sustainability": [{"indicator_id": "3897497", "indicator_name": "Sustainability Score", "rank": "=618", "score": "12.3"}]}</t>
        </is>
      </c>
      <c r="AQ6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57">
      <c r="A657" t="n">
        <v>656</v>
      </c>
      <c r="B657" t="inlineStr"/>
      <c r="C657" t="inlineStr">
        <is>
          <t>University of the Basque Country</t>
        </is>
      </c>
      <c r="D657" t="inlineStr">
        <is>
          <t>Leioa, Spain</t>
        </is>
      </c>
      <c r="E657" t="inlineStr">
        <is>
          <t>Spain</t>
        </is>
      </c>
      <c r="F657" t="inlineStr">
        <is>
          <t>Leioa</t>
        </is>
      </c>
      <c r="G657" t="inlineStr">
        <is>
          <t>Europe</t>
        </is>
      </c>
      <c r="H657" t="inlineStr">
        <is>
          <t>https://www.topuniversities.com/sites/default/files/universidad-del-pais-vasco_592560cf2aeae70239af506c_medium.jpg</t>
        </is>
      </c>
      <c r="I657" t="inlineStr">
        <is>
          <t>/universities/university-basque-country</t>
        </is>
      </c>
      <c r="J657" t="inlineStr">
        <is>
          <t>3996094</t>
        </is>
      </c>
      <c r="K657" t="inlineStr">
        <is>
          <t>296460</t>
        </is>
      </c>
      <c r="L657" t="inlineStr">
        <is>
          <t>1513</t>
        </is>
      </c>
      <c r="M657" t="n">
        <v>0</v>
      </c>
      <c r="N657" t="inlineStr">
        <is>
          <t>641-650</t>
        </is>
      </c>
      <c r="O657" t="inlineStr"/>
      <c r="P657" t="b">
        <v>0</v>
      </c>
      <c r="Q657" t="b">
        <v>0</v>
      </c>
      <c r="R657" t="n">
        <v>0</v>
      </c>
      <c r="S657" t="inlineStr">
        <is>
          <t>461</t>
        </is>
      </c>
      <c r="T657" t="n">
        <v>19.5</v>
      </c>
      <c r="U657" t="inlineStr">
        <is>
          <t>569</t>
        </is>
      </c>
      <c r="V657" t="n">
        <v>19</v>
      </c>
      <c r="W657" t="inlineStr">
        <is>
          <t>480</t>
        </is>
      </c>
      <c r="X657" t="n">
        <v>32.8</v>
      </c>
      <c r="Y657" t="inlineStr">
        <is>
          <t>601+</t>
        </is>
      </c>
      <c r="Z657" t="n">
        <v>7.3</v>
      </c>
      <c r="AA657" t="inlineStr">
        <is>
          <t>500</t>
        </is>
      </c>
      <c r="AB657" t="n">
        <v>22.8</v>
      </c>
      <c r="AC657" t="inlineStr">
        <is>
          <t>701+</t>
        </is>
      </c>
      <c r="AD657" t="n">
        <v>3.5</v>
      </c>
      <c r="AE657" t="inlineStr">
        <is>
          <t>159</t>
        </is>
      </c>
      <c r="AF657" t="n">
        <v>90.8</v>
      </c>
      <c r="AG657" t="inlineStr">
        <is>
          <t>701+</t>
        </is>
      </c>
      <c r="AH657" t="n">
        <v>2.4</v>
      </c>
      <c r="AI657" t="inlineStr">
        <is>
          <t>701+</t>
        </is>
      </c>
      <c r="AJ657" t="n">
        <v>7.3</v>
      </c>
      <c r="AK657" t="inlineStr"/>
      <c r="AL657" t="inlineStr"/>
      <c r="AM657" t="inlineStr"/>
      <c r="AN657" t="inlineStr"/>
      <c r="AO657" t="inlineStr"/>
      <c r="AP657" t="inlineStr">
        <is>
          <t>{"Research &amp; Discovery": [{"indicator_id": "76", "indicator_name": "Academic Reputation", "rank": "461", "score": "19.5"}, {"indicator_id": "73", "indicator_name": "Citations per Faculty", "rank": "569", "score": "19"}], "Learning Experience": [{"indicator_id": "36", "indicator_name": "Faculty Student Ratio", "rank": "480", "score": "32.8"}], "Employability": [{"indicator_id": "77", "indicator_name": "Employer Reputation", "rank": "601+", "score": "7.3"}, {"indicator_id": "3819456", "indicator_name": "Employment Outcomes", "rank": "500", "score": "22.8"}], "Global Engagement": [{"indicator_id": "14", "indicator_name": "International Student Ratio", "rank": "701+", "score": "3.5"}, {"indicator_id": "15", "indicator_name": "International Research Network", "rank": "159", "score": "90.8"}, {"indicator_id": "18", "indicator_name": "International Faculty Ratio", "rank": "701+", "score": "2.4"}], "Sustainability": [{"indicator_id": "3897497", "indicator_name": "Sustainability Score", "rank": "701+", "score": "7.3"}]}</t>
        </is>
      </c>
      <c r="AQ6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58">
      <c r="A658" t="n">
        <v>657</v>
      </c>
      <c r="B658" t="inlineStr"/>
      <c r="C658" t="inlineStr">
        <is>
          <t xml:space="preserve">HUFS - Hankuk (Korea) University of Foreign Studies </t>
        </is>
      </c>
      <c r="D658" t="inlineStr">
        <is>
          <t>Seoul, South Korea</t>
        </is>
      </c>
      <c r="E658" t="inlineStr">
        <is>
          <t>South Korea</t>
        </is>
      </c>
      <c r="F658" t="inlineStr">
        <is>
          <t>Seoul</t>
        </is>
      </c>
      <c r="G658" t="inlineStr">
        <is>
          <t>Asia</t>
        </is>
      </c>
      <c r="H658" t="inlineStr">
        <is>
          <t>https://www.topuniversities.com/sites/default/files/hufs-hankuk-korea-university-of-foreign-studies_1054_medium.jpg</t>
        </is>
      </c>
      <c r="I658" t="inlineStr">
        <is>
          <t>/universities/hufs-hankuk-korea-university-foreign-studies</t>
        </is>
      </c>
      <c r="J658" t="inlineStr">
        <is>
          <t>3996396</t>
        </is>
      </c>
      <c r="K658" t="inlineStr">
        <is>
          <t>296751</t>
        </is>
      </c>
      <c r="L658" t="inlineStr">
        <is>
          <t>1054</t>
        </is>
      </c>
      <c r="M658" t="n">
        <v>0</v>
      </c>
      <c r="N658" t="inlineStr">
        <is>
          <t>651-660</t>
        </is>
      </c>
      <c r="O658" t="inlineStr"/>
      <c r="P658" t="b">
        <v>0</v>
      </c>
      <c r="Q658" t="b">
        <v>0</v>
      </c>
      <c r="R658" t="n">
        <v>0</v>
      </c>
      <c r="S658" t="inlineStr">
        <is>
          <t>601+</t>
        </is>
      </c>
      <c r="T658" t="n">
        <v>11.5</v>
      </c>
      <c r="U658" t="inlineStr">
        <is>
          <t>701+</t>
        </is>
      </c>
      <c r="V658" t="n">
        <v>1.6</v>
      </c>
      <c r="W658" t="inlineStr">
        <is>
          <t>123</t>
        </is>
      </c>
      <c r="X658" t="n">
        <v>81.2</v>
      </c>
      <c r="Y658" t="inlineStr">
        <is>
          <t>433</t>
        </is>
      </c>
      <c r="Z658" t="n">
        <v>21.3</v>
      </c>
      <c r="AA658" t="inlineStr">
        <is>
          <t>701+</t>
        </is>
      </c>
      <c r="AB658" t="n">
        <v>1.7</v>
      </c>
      <c r="AC658" t="inlineStr">
        <is>
          <t>302</t>
        </is>
      </c>
      <c r="AD658" t="n">
        <v>47.9</v>
      </c>
      <c r="AE658" t="inlineStr">
        <is>
          <t>701+</t>
        </is>
      </c>
      <c r="AF658" t="n">
        <v>12.6</v>
      </c>
      <c r="AG658" t="inlineStr">
        <is>
          <t>484</t>
        </is>
      </c>
      <c r="AH658" t="n">
        <v>32</v>
      </c>
      <c r="AI658" t="inlineStr">
        <is>
          <t>701+</t>
        </is>
      </c>
      <c r="AJ658" t="n">
        <v>8.1</v>
      </c>
      <c r="AK658" t="inlineStr"/>
      <c r="AL658" t="inlineStr"/>
      <c r="AM658" t="inlineStr"/>
      <c r="AN658" t="inlineStr"/>
      <c r="AO658" t="inlineStr"/>
      <c r="AP658" t="inlineStr">
        <is>
          <t>{"Research &amp; Discovery": [{"indicator_id": "76", "indicator_name": "Academic Reputation", "rank": "601+", "score": "11.5"}, {"indicator_id": "73", "indicator_name": "Citations per Faculty", "rank": "701+", "score": "1.6"}], "Learning Experience": [{"indicator_id": "36", "indicator_name": "Faculty Student Ratio", "rank": "123", "score": "81.2"}], "Employability": [{"indicator_id": "77", "indicator_name": "Employer Reputation", "rank": "433", "score": "21.3"}, {"indicator_id": "3819456", "indicator_name": "Employment Outcomes", "rank": "701+", "score": "1.7"}], "Global Engagement": [{"indicator_id": "14", "indicator_name": "International Student Ratio", "rank": "302", "score": "47.9"}, {"indicator_id": "15", "indicator_name": "International Research Network", "rank": "701+", "score": "12.6"}, {"indicator_id": "18", "indicator_name": "International Faculty Ratio", "rank": "484", "score": "32"}], "Sustainability": [{"indicator_id": "3897497", "indicator_name": "Sustainability Score", "rank": "701+", "score": "8.1"}]}</t>
        </is>
      </c>
      <c r="AQ6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59">
      <c r="A659" t="n">
        <v>658</v>
      </c>
      <c r="B659" t="inlineStr"/>
      <c r="C659" t="inlineStr">
        <is>
          <t>Palacký University Olomouc</t>
        </is>
      </c>
      <c r="D659" t="inlineStr">
        <is>
          <t>Olomouc,, Czechia</t>
        </is>
      </c>
      <c r="E659" t="inlineStr">
        <is>
          <t>Czechia</t>
        </is>
      </c>
      <c r="F659" t="inlineStr">
        <is>
          <t>Olomouc,</t>
        </is>
      </c>
      <c r="G659" t="inlineStr">
        <is>
          <t>Europe</t>
        </is>
      </c>
      <c r="H659" t="inlineStr">
        <is>
          <t>https://www.topuniversities.com/sites/default/files/palack-university-in-olomouc_592560cf2aeae70239af5946_medium.jpg</t>
        </is>
      </c>
      <c r="I659" t="inlineStr">
        <is>
          <t>/universities/palacky-university-olomouc</t>
        </is>
      </c>
      <c r="J659" t="inlineStr">
        <is>
          <t>3996212</t>
        </is>
      </c>
      <c r="K659" t="inlineStr">
        <is>
          <t>295889</t>
        </is>
      </c>
      <c r="L659" t="inlineStr">
        <is>
          <t>20400</t>
        </is>
      </c>
      <c r="M659" t="n">
        <v>0</v>
      </c>
      <c r="N659" t="inlineStr">
        <is>
          <t>651-660</t>
        </is>
      </c>
      <c r="O659" t="inlineStr"/>
      <c r="P659" t="b">
        <v>0</v>
      </c>
      <c r="Q659" t="b">
        <v>0</v>
      </c>
      <c r="R659" t="n">
        <v>0</v>
      </c>
      <c r="S659" t="inlineStr">
        <is>
          <t>579</t>
        </is>
      </c>
      <c r="T659" t="n">
        <v>15.2</v>
      </c>
      <c r="U659" t="inlineStr">
        <is>
          <t>701+</t>
        </is>
      </c>
      <c r="V659" t="n">
        <v>8.5</v>
      </c>
      <c r="W659" t="inlineStr">
        <is>
          <t>523</t>
        </is>
      </c>
      <c r="X659" t="n">
        <v>29.9</v>
      </c>
      <c r="Y659" t="inlineStr">
        <is>
          <t>586</t>
        </is>
      </c>
      <c r="Z659" t="n">
        <v>13.9</v>
      </c>
      <c r="AA659" t="inlineStr">
        <is>
          <t>701+</t>
        </is>
      </c>
      <c r="AB659" t="n">
        <v>6.8</v>
      </c>
      <c r="AC659" t="inlineStr">
        <is>
          <t>580</t>
        </is>
      </c>
      <c r="AD659" t="n">
        <v>17.8</v>
      </c>
      <c r="AE659" t="inlineStr">
        <is>
          <t>210</t>
        </is>
      </c>
      <c r="AF659" t="n">
        <v>87.3</v>
      </c>
      <c r="AG659" t="inlineStr">
        <is>
          <t>481</t>
        </is>
      </c>
      <c r="AH659" t="n">
        <v>32.7</v>
      </c>
      <c r="AI659">
        <f>420</f>
        <v/>
      </c>
      <c r="AJ659" t="n">
        <v>33</v>
      </c>
      <c r="AK659" t="inlineStr"/>
      <c r="AL659" t="inlineStr"/>
      <c r="AM659" t="inlineStr"/>
      <c r="AN659" t="inlineStr"/>
      <c r="AO659" t="inlineStr"/>
      <c r="AP659" t="inlineStr">
        <is>
          <t>{"Research &amp; Discovery": [{"indicator_id": "76", "indicator_name": "Academic Reputation", "rank": "579", "score": "15.2"}, {"indicator_id": "73", "indicator_name": "Citations per Faculty", "rank": "701+", "score": "8.5"}], "Learning Experience": [{"indicator_id": "36", "indicator_name": "Faculty Student Ratio", "rank": "523", "score": "29.9"}], "Employability": [{"indicator_id": "77", "indicator_name": "Employer Reputation", "rank": "586", "score": "13.9"}, {"indicator_id": "3819456", "indicator_name": "Employment Outcomes", "rank": "701+", "score": "6.8"}], "Global Engagement": [{"indicator_id": "14", "indicator_name": "International Student Ratio", "rank": "580", "score": "17.8"}, {"indicator_id": "15", "indicator_name": "International Research Network", "rank": "210", "score": "87.3"}, {"indicator_id": "18", "indicator_name": "International Faculty Ratio", "rank": "481", "score": "32.7"}], "Sustainability": [{"indicator_id": "3897497", "indicator_name": "Sustainability Score", "rank": "=420", "score": "33"}]}</t>
        </is>
      </c>
      <c r="AQ6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60">
      <c r="A660" t="n">
        <v>659</v>
      </c>
      <c r="B660" t="inlineStr"/>
      <c r="C660" t="inlineStr">
        <is>
          <t>Universidade de Santiago de Compostela</t>
        </is>
      </c>
      <c r="D660" t="inlineStr">
        <is>
          <t>Santiago de Compostela, Spain</t>
        </is>
      </c>
      <c r="E660" t="inlineStr">
        <is>
          <t>Spain</t>
        </is>
      </c>
      <c r="F660" t="inlineStr">
        <is>
          <t>Santiago de Compostela</t>
        </is>
      </c>
      <c r="G660" t="inlineStr">
        <is>
          <t>Europe</t>
        </is>
      </c>
      <c r="H660" t="inlineStr">
        <is>
          <t>https://www.topuniversities.com/sites/default/files/universidade-de-santiago-de-compostela_547_medium.jpg</t>
        </is>
      </c>
      <c r="I660" t="inlineStr">
        <is>
          <t>/universities/universidade-de-santiago-de-compostela</t>
        </is>
      </c>
      <c r="J660" t="inlineStr">
        <is>
          <t>3995995</t>
        </is>
      </c>
      <c r="K660" t="inlineStr">
        <is>
          <t>297434</t>
        </is>
      </c>
      <c r="L660" t="inlineStr">
        <is>
          <t>547</t>
        </is>
      </c>
      <c r="M660" t="n">
        <v>0</v>
      </c>
      <c r="N660" t="inlineStr">
        <is>
          <t>651-660</t>
        </is>
      </c>
      <c r="O660" t="inlineStr"/>
      <c r="P660" t="b">
        <v>0</v>
      </c>
      <c r="Q660" t="b">
        <v>0</v>
      </c>
      <c r="R660" t="n">
        <v>0</v>
      </c>
      <c r="S660" t="inlineStr">
        <is>
          <t>362</t>
        </is>
      </c>
      <c r="T660" t="n">
        <v>24.1</v>
      </c>
      <c r="U660" t="inlineStr">
        <is>
          <t>601</t>
        </is>
      </c>
      <c r="V660" t="n">
        <v>17</v>
      </c>
      <c r="W660" t="inlineStr">
        <is>
          <t>701+</t>
        </is>
      </c>
      <c r="X660" t="n">
        <v>12.4</v>
      </c>
      <c r="Y660" t="inlineStr">
        <is>
          <t>601+</t>
        </is>
      </c>
      <c r="Z660" t="n">
        <v>10.8</v>
      </c>
      <c r="AA660" t="inlineStr">
        <is>
          <t>701+</t>
        </is>
      </c>
      <c r="AB660" t="n">
        <v>11.3</v>
      </c>
      <c r="AC660" t="inlineStr">
        <is>
          <t>701+</t>
        </is>
      </c>
      <c r="AD660" t="n">
        <v>5.5</v>
      </c>
      <c r="AE660" t="inlineStr">
        <is>
          <t>359</t>
        </is>
      </c>
      <c r="AF660" t="n">
        <v>78</v>
      </c>
      <c r="AG660" t="inlineStr">
        <is>
          <t>701+</t>
        </is>
      </c>
      <c r="AH660" t="n">
        <v>2.6</v>
      </c>
      <c r="AI660">
        <f>393</f>
        <v/>
      </c>
      <c r="AJ660" t="n">
        <v>36.6</v>
      </c>
      <c r="AK660" t="inlineStr"/>
      <c r="AL660" t="inlineStr"/>
      <c r="AM660" t="inlineStr"/>
      <c r="AN660" t="inlineStr"/>
      <c r="AO660" t="inlineStr"/>
      <c r="AP660" t="inlineStr">
        <is>
          <t>{"Research &amp; Discovery": [{"indicator_id": "76", "indicator_name": "Academic Reputation", "rank": "362", "score": "24.1"}, {"indicator_id": "73", "indicator_name": "Citations per Faculty", "rank": "601", "score": "17"}], "Learning Experience": [{"indicator_id": "36", "indicator_name": "Faculty Student Ratio", "rank": "701+", "score": "12.4"}], "Employability": [{"indicator_id": "77", "indicator_name": "Employer Reputation", "rank": "601+", "score": "10.8"}, {"indicator_id": "3819456", "indicator_name": "Employment Outcomes", "rank": "701+", "score": "11.3"}], "Global Engagement": [{"indicator_id": "14", "indicator_name": "International Student Ratio", "rank": "701+", "score": "5.5"}, {"indicator_id": "15", "indicator_name": "International Research Network", "rank": "359", "score": "78"}, {"indicator_id": "18", "indicator_name": "International Faculty Ratio", "rank": "701+", "score": "2.6"}], "Sustainability": [{"indicator_id": "3897497", "indicator_name": "Sustainability Score", "rank": "=393", "score": "36.6"}]}</t>
        </is>
      </c>
      <c r="AQ6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61">
      <c r="A661" t="n">
        <v>660</v>
      </c>
      <c r="B661" t="inlineStr"/>
      <c r="C661" t="inlineStr">
        <is>
          <t>University of Houston</t>
        </is>
      </c>
      <c r="D661" t="inlineStr">
        <is>
          <t>Houston, United States</t>
        </is>
      </c>
      <c r="E661" t="inlineStr">
        <is>
          <t>United States</t>
        </is>
      </c>
      <c r="F661" t="inlineStr">
        <is>
          <t>Houston</t>
        </is>
      </c>
      <c r="G661" t="inlineStr">
        <is>
          <t>North America</t>
        </is>
      </c>
      <c r="H661" t="inlineStr">
        <is>
          <t>https://www.topuniversities.com/sites/default/files/university-of-houston_270_medium.jpg</t>
        </is>
      </c>
      <c r="I661" t="inlineStr">
        <is>
          <t>/universities/university-houston</t>
        </is>
      </c>
      <c r="J661" t="inlineStr">
        <is>
          <t>3996950</t>
        </is>
      </c>
      <c r="K661" t="inlineStr">
        <is>
          <t>294254</t>
        </is>
      </c>
      <c r="L661" t="inlineStr">
        <is>
          <t>270</t>
        </is>
      </c>
      <c r="M661" t="n">
        <v>0</v>
      </c>
      <c r="N661" t="inlineStr">
        <is>
          <t>651-660</t>
        </is>
      </c>
      <c r="O661" t="inlineStr"/>
      <c r="P661" t="b">
        <v>0</v>
      </c>
      <c r="Q661" t="b">
        <v>0</v>
      </c>
      <c r="R661" t="n">
        <v>0</v>
      </c>
      <c r="S661" t="inlineStr">
        <is>
          <t>601+</t>
        </is>
      </c>
      <c r="T661" t="n">
        <v>12.7</v>
      </c>
      <c r="U661" t="inlineStr">
        <is>
          <t>502</t>
        </is>
      </c>
      <c r="V661" t="n">
        <v>24.6</v>
      </c>
      <c r="W661" t="inlineStr">
        <is>
          <t>701+</t>
        </is>
      </c>
      <c r="X661" t="n">
        <v>5</v>
      </c>
      <c r="Y661" t="inlineStr">
        <is>
          <t>601+</t>
        </is>
      </c>
      <c r="Z661" t="n">
        <v>11.4</v>
      </c>
      <c r="AA661" t="inlineStr">
        <is>
          <t>254</t>
        </is>
      </c>
      <c r="AB661" t="n">
        <v>50.3</v>
      </c>
      <c r="AC661" t="inlineStr">
        <is>
          <t>545</t>
        </is>
      </c>
      <c r="AD661" t="n">
        <v>19.8</v>
      </c>
      <c r="AE661" t="inlineStr">
        <is>
          <t>456</t>
        </is>
      </c>
      <c r="AF661" t="n">
        <v>71.59999999999999</v>
      </c>
      <c r="AG661" t="inlineStr">
        <is>
          <t>550</t>
        </is>
      </c>
      <c r="AH661" t="n">
        <v>23.9</v>
      </c>
      <c r="AI661">
        <f>537</f>
        <v/>
      </c>
      <c r="AJ661" t="n">
        <v>19.7</v>
      </c>
      <c r="AK661" t="inlineStr"/>
      <c r="AL661" t="inlineStr"/>
      <c r="AM661" t="inlineStr"/>
      <c r="AN661" t="inlineStr"/>
      <c r="AO661" t="inlineStr"/>
      <c r="AP661" t="inlineStr">
        <is>
          <t>{"Research &amp; Discovery": [{"indicator_id": "76", "indicator_name": "Academic Reputation", "rank": "601+", "score": "12.7"}, {"indicator_id": "73", "indicator_name": "Citations per Faculty", "rank": "502", "score": "24.6"}], "Learning Experience": [{"indicator_id": "36", "indicator_name": "Faculty Student Ratio", "rank": "701+", "score": "5"}], "Employability": [{"indicator_id": "77", "indicator_name": "Employer Reputation", "rank": "601+", "score": "11.4"}, {"indicator_id": "3819456", "indicator_name": "Employment Outcomes", "rank": "254", "score": "50.3"}], "Global Engagement": [{"indicator_id": "14", "indicator_name": "International Student Ratio", "rank": "545", "score": "19.8"}, {"indicator_id": "15", "indicator_name": "International Research Network", "rank": "456", "score": "71.6"}, {"indicator_id": "18", "indicator_name": "International Faculty Ratio", "rank": "550", "score": "23.9"}], "Sustainability": [{"indicator_id": "3897497", "indicator_name": "Sustainability Score", "rank": "=537", "score": "19.7"}]}</t>
        </is>
      </c>
      <c r="AQ6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62">
      <c r="A662" t="n">
        <v>661</v>
      </c>
      <c r="B662" t="inlineStr"/>
      <c r="C662" t="inlineStr">
        <is>
          <t>University of Zagreb</t>
        </is>
      </c>
      <c r="D662" t="inlineStr">
        <is>
          <t>Zagreb, Croatia</t>
        </is>
      </c>
      <c r="E662" t="inlineStr">
        <is>
          <t>Croatia</t>
        </is>
      </c>
      <c r="F662" t="inlineStr">
        <is>
          <t>Zagreb</t>
        </is>
      </c>
      <c r="G662" t="inlineStr">
        <is>
          <t>Europe</t>
        </is>
      </c>
      <c r="H662" t="inlineStr">
        <is>
          <t>https://www.topuniversities.com/sites/default/files/university-of-zagreb_14110_medium.jpg</t>
        </is>
      </c>
      <c r="I662" t="inlineStr">
        <is>
          <t>/universities/university-zagreb</t>
        </is>
      </c>
      <c r="J662" t="inlineStr">
        <is>
          <t>3996180</t>
        </is>
      </c>
      <c r="K662" t="inlineStr">
        <is>
          <t>293611</t>
        </is>
      </c>
      <c r="L662" t="inlineStr">
        <is>
          <t>14110</t>
        </is>
      </c>
      <c r="M662" t="n">
        <v>0</v>
      </c>
      <c r="N662" t="inlineStr">
        <is>
          <t>651-660</t>
        </is>
      </c>
      <c r="O662" t="inlineStr"/>
      <c r="P662" t="b">
        <v>0</v>
      </c>
      <c r="Q662" t="b">
        <v>0</v>
      </c>
      <c r="R662" t="n">
        <v>0</v>
      </c>
      <c r="S662" t="inlineStr">
        <is>
          <t>547</t>
        </is>
      </c>
      <c r="T662" t="n">
        <v>16.3</v>
      </c>
      <c r="U662" t="inlineStr">
        <is>
          <t>701+</t>
        </is>
      </c>
      <c r="V662" t="n">
        <v>4.1</v>
      </c>
      <c r="W662" t="inlineStr">
        <is>
          <t>612</t>
        </is>
      </c>
      <c r="X662" t="n">
        <v>23.8</v>
      </c>
      <c r="Y662" t="inlineStr">
        <is>
          <t>601+</t>
        </is>
      </c>
      <c r="Z662" t="n">
        <v>7.3</v>
      </c>
      <c r="AA662" t="inlineStr">
        <is>
          <t>36</t>
        </is>
      </c>
      <c r="AB662" t="n">
        <v>96.90000000000001</v>
      </c>
      <c r="AC662" t="inlineStr">
        <is>
          <t>701+</t>
        </is>
      </c>
      <c r="AD662" t="n">
        <v>3.3</v>
      </c>
      <c r="AE662" t="inlineStr">
        <is>
          <t>148</t>
        </is>
      </c>
      <c r="AF662" t="n">
        <v>91.59999999999999</v>
      </c>
      <c r="AG662" t="inlineStr">
        <is>
          <t>701+</t>
        </is>
      </c>
      <c r="AH662" t="n">
        <v>1.7</v>
      </c>
      <c r="AI662">
        <f>462</f>
        <v/>
      </c>
      <c r="AJ662" t="n">
        <v>27.9</v>
      </c>
      <c r="AK662" t="inlineStr"/>
      <c r="AL662" t="inlineStr"/>
      <c r="AM662" t="inlineStr"/>
      <c r="AN662" t="inlineStr"/>
      <c r="AO662" t="inlineStr"/>
      <c r="AP662" t="inlineStr">
        <is>
          <t>{"Research &amp; Discovery": [{"indicator_id": "76", "indicator_name": "Academic Reputation", "rank": "547", "score": "16.3"}, {"indicator_id": "73", "indicator_name": "Citations per Faculty", "rank": "701+", "score": "4.1"}], "Learning Experience": [{"indicator_id": "36", "indicator_name": "Faculty Student Ratio", "rank": "612", "score": "23.8"}], "Employability": [{"indicator_id": "77", "indicator_name": "Employer Reputation", "rank": "601+", "score": "7.3"}, {"indicator_id": "3819456", "indicator_name": "Employment Outcomes", "rank": "36", "score": "96.9"}], "Global Engagement": [{"indicator_id": "14", "indicator_name": "International Student Ratio", "rank": "701+", "score": "3.3"}, {"indicator_id": "15", "indicator_name": "International Research Network", "rank": "148", "score": "91.6"}, {"indicator_id": "18", "indicator_name": "International Faculty Ratio", "rank": "701+", "score": "1.7"}], "Sustainability": [{"indicator_id": "3897497", "indicator_name": "Sustainability Score", "rank": "=462", "score": "27.9"}]}</t>
        </is>
      </c>
      <c r="AQ6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63">
      <c r="A663" t="n">
        <v>662</v>
      </c>
      <c r="B663" t="inlineStr"/>
      <c r="C663" t="inlineStr">
        <is>
          <t>Aberystwyth University</t>
        </is>
      </c>
      <c r="D663" t="inlineStr">
        <is>
          <t>Aberystwyth, United Kingdom</t>
        </is>
      </c>
      <c r="E663" t="inlineStr">
        <is>
          <t>United Kingdom</t>
        </is>
      </c>
      <c r="F663" t="inlineStr">
        <is>
          <t>Aberystwyth</t>
        </is>
      </c>
      <c r="G663" t="inlineStr">
        <is>
          <t>Europe</t>
        </is>
      </c>
      <c r="H663" t="inlineStr">
        <is>
          <t>https://www.topuniversities.com/sites/default/files/211220023723pm848877Aber-Uni-Crest-200-x-200-90x90.jpg</t>
        </is>
      </c>
      <c r="I663" t="inlineStr">
        <is>
          <t>/universities/aberystwyth-university</t>
        </is>
      </c>
      <c r="J663" t="inlineStr">
        <is>
          <t>3996235</t>
        </is>
      </c>
      <c r="K663" t="inlineStr">
        <is>
          <t>294646</t>
        </is>
      </c>
      <c r="L663" t="inlineStr">
        <is>
          <t>8</t>
        </is>
      </c>
      <c r="M663" t="n">
        <v>0</v>
      </c>
      <c r="N663" t="inlineStr">
        <is>
          <t>661-670</t>
        </is>
      </c>
      <c r="O663" t="inlineStr">
        <is>
          <t>5</t>
        </is>
      </c>
      <c r="P663" t="b">
        <v>0</v>
      </c>
      <c r="Q663" t="b">
        <v>0</v>
      </c>
      <c r="R663" t="n">
        <v>0</v>
      </c>
      <c r="S663" t="inlineStr">
        <is>
          <t>601+</t>
        </is>
      </c>
      <c r="T663" t="n">
        <v>9.4</v>
      </c>
      <c r="U663" t="inlineStr">
        <is>
          <t>553</t>
        </is>
      </c>
      <c r="V663" t="n">
        <v>20.3</v>
      </c>
      <c r="W663" t="inlineStr">
        <is>
          <t>701+</t>
        </is>
      </c>
      <c r="X663" t="n">
        <v>18.5</v>
      </c>
      <c r="Y663" t="inlineStr">
        <is>
          <t>601+</t>
        </is>
      </c>
      <c r="Z663" t="n">
        <v>5.9</v>
      </c>
      <c r="AA663" t="inlineStr">
        <is>
          <t>701+</t>
        </is>
      </c>
      <c r="AB663" t="n">
        <v>7.1</v>
      </c>
      <c r="AC663" t="inlineStr">
        <is>
          <t>316</t>
        </is>
      </c>
      <c r="AD663" t="n">
        <v>46.5</v>
      </c>
      <c r="AE663" t="inlineStr">
        <is>
          <t>541</t>
        </is>
      </c>
      <c r="AF663" t="n">
        <v>65.90000000000001</v>
      </c>
      <c r="AG663" t="inlineStr">
        <is>
          <t>397</t>
        </is>
      </c>
      <c r="AH663" t="n">
        <v>44.6</v>
      </c>
      <c r="AI663">
        <f>338</f>
        <v/>
      </c>
      <c r="AJ663" t="n">
        <v>44.9</v>
      </c>
      <c r="AK663" t="inlineStr"/>
      <c r="AL663" t="inlineStr"/>
      <c r="AM663" t="inlineStr"/>
      <c r="AN663" t="inlineStr"/>
      <c r="AO663" t="inlineStr"/>
      <c r="AP663" t="inlineStr">
        <is>
          <t>{"Research &amp; Discovery": [{"indicator_id": "76", "indicator_name": "Academic Reputation", "rank": "601+", "score": "9.4"}, {"indicator_id": "73", "indicator_name": "Citations per Faculty", "rank": "553", "score": "20.3"}], "Learning Experience": [{"indicator_id": "36", "indicator_name": "Faculty Student Ratio", "rank": "701+", "score": "18.5"}], "Employability": [{"indicator_id": "77", "indicator_name": "Employer Reputation", "rank": "601+", "score": "5.9"}, {"indicator_id": "3819456", "indicator_name": "Employment Outcomes", "rank": "701+", "score": "7.1"}], "Global Engagement": [{"indicator_id": "14", "indicator_name": "International Student Ratio", "rank": "316", "score": "46.5"}, {"indicator_id": "15", "indicator_name": "International Research Network", "rank": "541", "score": "65.9"}, {"indicator_id": "18", "indicator_name": "International Faculty Ratio", "rank": "397", "score": "44.6"}], "Sustainability": [{"indicator_id": "3897497", "indicator_name": "Sustainability Score", "rank": "=338", "score": "44.9"}]}</t>
        </is>
      </c>
      <c r="AQ6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64">
      <c r="A664" t="n">
        <v>663</v>
      </c>
      <c r="B664" t="inlineStr"/>
      <c r="C664" t="inlineStr">
        <is>
          <t>City University of New York</t>
        </is>
      </c>
      <c r="D664" t="inlineStr">
        <is>
          <t>New York City, United States</t>
        </is>
      </c>
      <c r="E664" t="inlineStr">
        <is>
          <t>United States</t>
        </is>
      </c>
      <c r="F664" t="inlineStr">
        <is>
          <t>New York City</t>
        </is>
      </c>
      <c r="G664" t="inlineStr">
        <is>
          <t>North America</t>
        </is>
      </c>
      <c r="H664" t="inlineStr">
        <is>
          <t>https://www.topuniversities.com/sites/default/files/city-university-of-new-york_149_medium.jpg</t>
        </is>
      </c>
      <c r="I664" t="inlineStr">
        <is>
          <t>/universities/city-university-new-york</t>
        </is>
      </c>
      <c r="J664" t="inlineStr">
        <is>
          <t>3996085</t>
        </is>
      </c>
      <c r="K664" t="inlineStr">
        <is>
          <t>294508</t>
        </is>
      </c>
      <c r="L664" t="inlineStr">
        <is>
          <t>149</t>
        </is>
      </c>
      <c r="M664" t="n">
        <v>0</v>
      </c>
      <c r="N664" t="inlineStr">
        <is>
          <t>661-670</t>
        </is>
      </c>
      <c r="O664" t="inlineStr"/>
      <c r="P664" t="b">
        <v>0</v>
      </c>
      <c r="Q664" t="b">
        <v>0</v>
      </c>
      <c r="R664" t="n">
        <v>0</v>
      </c>
      <c r="S664" t="inlineStr">
        <is>
          <t>452</t>
        </is>
      </c>
      <c r="T664" t="n">
        <v>19.9</v>
      </c>
      <c r="U664" t="inlineStr">
        <is>
          <t>701+</t>
        </is>
      </c>
      <c r="V664" t="n">
        <v>4.7</v>
      </c>
      <c r="W664" t="inlineStr">
        <is>
          <t>701+</t>
        </is>
      </c>
      <c r="X664" t="n">
        <v>8.9</v>
      </c>
      <c r="Y664" t="inlineStr">
        <is>
          <t>266</t>
        </is>
      </c>
      <c r="Z664" t="n">
        <v>35.6</v>
      </c>
      <c r="AA664" t="inlineStr">
        <is>
          <t>522</t>
        </is>
      </c>
      <c r="AB664" t="n">
        <v>22</v>
      </c>
      <c r="AC664" t="inlineStr">
        <is>
          <t>701+</t>
        </is>
      </c>
      <c r="AD664" t="n">
        <v>4.4</v>
      </c>
      <c r="AE664" t="inlineStr">
        <is>
          <t>117</t>
        </is>
      </c>
      <c r="AF664" t="n">
        <v>93.09999999999999</v>
      </c>
      <c r="AG664" t="inlineStr">
        <is>
          <t>701+</t>
        </is>
      </c>
      <c r="AH664" t="n">
        <v>6.1</v>
      </c>
      <c r="AI664">
        <f>606</f>
        <v/>
      </c>
      <c r="AJ664" t="n">
        <v>13.2</v>
      </c>
      <c r="AK664" t="inlineStr"/>
      <c r="AL664" t="inlineStr"/>
      <c r="AM664" t="inlineStr"/>
      <c r="AN664" t="inlineStr"/>
      <c r="AO664" t="inlineStr"/>
      <c r="AP664" t="inlineStr">
        <is>
          <t>{"Research &amp; Discovery": [{"indicator_id": "76", "indicator_name": "Academic Reputation", "rank": "452", "score": "19.9"}, {"indicator_id": "73", "indicator_name": "Citations per Faculty", "rank": "701+", "score": "4.7"}], "Learning Experience": [{"indicator_id": "36", "indicator_name": "Faculty Student Ratio", "rank": "701+", "score": "8.9"}], "Employability": [{"indicator_id": "77", "indicator_name": "Employer Reputation", "rank": "266", "score": "35.6"}, {"indicator_id": "3819456", "indicator_name": "Employment Outcomes", "rank": "522", "score": "22"}], "Global Engagement": [{"indicator_id": "14", "indicator_name": "International Student Ratio", "rank": "701+", "score": "4.4"}, {"indicator_id": "15", "indicator_name": "International Research Network", "rank": "117", "score": "93.1"}, {"indicator_id": "18", "indicator_name": "International Faculty Ratio", "rank": "701+", "score": "6.1"}], "Sustainability": [{"indicator_id": "3897497", "indicator_name": "Sustainability Score", "rank": "=606", "score": "13.2"}]}</t>
        </is>
      </c>
      <c r="AQ6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65">
      <c r="A665" t="n">
        <v>664</v>
      </c>
      <c r="B665" t="inlineStr"/>
      <c r="C665" t="inlineStr">
        <is>
          <t>Comenius University Bratislava</t>
        </is>
      </c>
      <c r="D665" t="inlineStr">
        <is>
          <t>Bratislava, Slovakia</t>
        </is>
      </c>
      <c r="E665" t="inlineStr">
        <is>
          <t>Slovakia</t>
        </is>
      </c>
      <c r="F665" t="inlineStr">
        <is>
          <t>Bratislava</t>
        </is>
      </c>
      <c r="G665" t="inlineStr">
        <is>
          <t>Europe</t>
        </is>
      </c>
      <c r="H665" t="inlineStr">
        <is>
          <t>https://www.topuniversities.com/sites/default/files/230322042211pm814933Comenius-University-Bratislava-90x90.jpg</t>
        </is>
      </c>
      <c r="I665" t="inlineStr">
        <is>
          <t>/universities/comenius-university-bratislava</t>
        </is>
      </c>
      <c r="J665" t="inlineStr">
        <is>
          <t>3996339</t>
        </is>
      </c>
      <c r="K665" t="inlineStr">
        <is>
          <t>295245</t>
        </is>
      </c>
      <c r="L665" t="inlineStr">
        <is>
          <t>2285</t>
        </is>
      </c>
      <c r="M665" t="n">
        <v>0</v>
      </c>
      <c r="N665" t="inlineStr">
        <is>
          <t>661-670</t>
        </is>
      </c>
      <c r="O665" t="inlineStr"/>
      <c r="P665" t="b">
        <v>0</v>
      </c>
      <c r="Q665" t="b">
        <v>0</v>
      </c>
      <c r="R665" t="n">
        <v>0</v>
      </c>
      <c r="S665" t="inlineStr">
        <is>
          <t>601+</t>
        </is>
      </c>
      <c r="T665" t="n">
        <v>12.8</v>
      </c>
      <c r="U665" t="inlineStr">
        <is>
          <t>701+</t>
        </is>
      </c>
      <c r="V665" t="n">
        <v>3.5</v>
      </c>
      <c r="W665" t="inlineStr">
        <is>
          <t>265</t>
        </is>
      </c>
      <c r="X665" t="n">
        <v>56</v>
      </c>
      <c r="Y665" t="inlineStr">
        <is>
          <t>601+</t>
        </is>
      </c>
      <c r="Z665" t="n">
        <v>8.5</v>
      </c>
      <c r="AA665" t="inlineStr">
        <is>
          <t>123</t>
        </is>
      </c>
      <c r="AB665" t="n">
        <v>79.8</v>
      </c>
      <c r="AC665" t="inlineStr">
        <is>
          <t>505</t>
        </is>
      </c>
      <c r="AD665" t="n">
        <v>22.9</v>
      </c>
      <c r="AE665" t="inlineStr">
        <is>
          <t>631</t>
        </is>
      </c>
      <c r="AF665" t="n">
        <v>60.2</v>
      </c>
      <c r="AG665" t="inlineStr">
        <is>
          <t>701+</t>
        </is>
      </c>
      <c r="AH665" t="n">
        <v>3.8</v>
      </c>
      <c r="AI665" t="inlineStr">
        <is>
          <t>701+</t>
        </is>
      </c>
      <c r="AJ665" t="n">
        <v>5.1</v>
      </c>
      <c r="AK665" t="inlineStr"/>
      <c r="AL665" t="inlineStr"/>
      <c r="AM665" t="inlineStr"/>
      <c r="AN665" t="inlineStr"/>
      <c r="AO665" t="inlineStr"/>
      <c r="AP665" t="inlineStr">
        <is>
          <t>{"Research &amp; Discovery": [{"indicator_id": "76", "indicator_name": "Academic Reputation", "rank": "601+", "score": "12.8"}, {"indicator_id": "73", "indicator_name": "Citations per Faculty", "rank": "701+", "score": "3.5"}], "Learning Experience": [{"indicator_id": "36", "indicator_name": "Faculty Student Ratio", "rank": "265", "score": "56"}], "Employability": [{"indicator_id": "77", "indicator_name": "Employer Reputation", "rank": "601+", "score": "8.5"}, {"indicator_id": "3819456", "indicator_name": "Employment Outcomes", "rank": "123", "score": "79.8"}], "Global Engagement": [{"indicator_id": "14", "indicator_name": "International Student Ratio", "rank": "505", "score": "22.9"}, {"indicator_id": "15", "indicator_name": "International Research Network", "rank": "631", "score": "60.2"}, {"indicator_id": "18", "indicator_name": "International Faculty Ratio", "rank": "701+", "score": "3.8"}], "Sustainability": [{"indicator_id": "3897497", "indicator_name": "Sustainability Score", "rank": "701+", "score": "5.1"}]}</t>
        </is>
      </c>
      <c r="AQ6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66">
      <c r="A666" t="n">
        <v>665</v>
      </c>
      <c r="B666" t="inlineStr"/>
      <c r="C666" t="inlineStr">
        <is>
          <t>Free University of Bozen-Bolzano</t>
        </is>
      </c>
      <c r="D666" t="inlineStr">
        <is>
          <t>Bolzano, Italy</t>
        </is>
      </c>
      <c r="E666" t="inlineStr">
        <is>
          <t>Italy</t>
        </is>
      </c>
      <c r="F666" t="inlineStr">
        <is>
          <t>Bolzano</t>
        </is>
      </c>
      <c r="G666" t="inlineStr">
        <is>
          <t>Europe</t>
        </is>
      </c>
      <c r="H666" t="inlineStr">
        <is>
          <t>https://www.topuniversities.com/sites/default/files/free-university-of-bozen-bolzano_592560cf2aeae70239af5007_medium.jpg</t>
        </is>
      </c>
      <c r="I666" t="inlineStr">
        <is>
          <t>/universities/free-university-bozen-bolzano</t>
        </is>
      </c>
      <c r="J666" t="inlineStr">
        <is>
          <t>3996378</t>
        </is>
      </c>
      <c r="K666" t="inlineStr">
        <is>
          <t>296551</t>
        </is>
      </c>
      <c r="L666" t="inlineStr">
        <is>
          <t>1412</t>
        </is>
      </c>
      <c r="M666" t="n">
        <v>0</v>
      </c>
      <c r="N666" t="inlineStr">
        <is>
          <t>661-670</t>
        </is>
      </c>
      <c r="O666" t="inlineStr"/>
      <c r="P666" t="b">
        <v>0</v>
      </c>
      <c r="Q666" t="b">
        <v>0</v>
      </c>
      <c r="R666" t="n">
        <v>0</v>
      </c>
      <c r="S666" t="inlineStr">
        <is>
          <t>601+</t>
        </is>
      </c>
      <c r="T666" t="n">
        <v>5.8</v>
      </c>
      <c r="U666" t="inlineStr">
        <is>
          <t>323</t>
        </is>
      </c>
      <c r="V666" t="n">
        <v>42.6</v>
      </c>
      <c r="W666" t="inlineStr">
        <is>
          <t>701+</t>
        </is>
      </c>
      <c r="X666" t="n">
        <v>12.8</v>
      </c>
      <c r="Y666" t="inlineStr">
        <is>
          <t>601+</t>
        </is>
      </c>
      <c r="Z666" t="n">
        <v>1.5</v>
      </c>
      <c r="AA666" t="inlineStr">
        <is>
          <t>701+</t>
        </is>
      </c>
      <c r="AB666" t="n">
        <v>3.4</v>
      </c>
      <c r="AC666" t="inlineStr">
        <is>
          <t>376</t>
        </is>
      </c>
      <c r="AD666" t="n">
        <v>37.4</v>
      </c>
      <c r="AE666" t="inlineStr">
        <is>
          <t>701+</t>
        </is>
      </c>
      <c r="AF666" t="n">
        <v>49.3</v>
      </c>
      <c r="AG666" t="inlineStr">
        <is>
          <t>276</t>
        </is>
      </c>
      <c r="AH666" t="n">
        <v>72.3</v>
      </c>
      <c r="AI666" t="inlineStr">
        <is>
          <t>701+</t>
        </is>
      </c>
      <c r="AJ666" t="n">
        <v>2</v>
      </c>
      <c r="AK666" t="inlineStr"/>
      <c r="AL666" t="inlineStr"/>
      <c r="AM666" t="inlineStr"/>
      <c r="AN666" t="inlineStr"/>
      <c r="AO666" t="inlineStr"/>
      <c r="AP666" t="inlineStr">
        <is>
          <t>{"Research &amp; Discovery": [{"indicator_id": "76", "indicator_name": "Academic Reputation", "rank": "601+", "score": "5.8"}, {"indicator_id": "73", "indicator_name": "Citations per Faculty", "rank": "323", "score": "42.6"}], "Learning Experience": [{"indicator_id": "36", "indicator_name": "Faculty Student Ratio", "rank": "701+", "score": "12.8"}], "Employability": [{"indicator_id": "77", "indicator_name": "Employer Reputation", "rank": "601+", "score": "1.5"}, {"indicator_id": "3819456", "indicator_name": "Employment Outcomes", "rank": "701+", "score": "3.4"}], "Global Engagement": [{"indicator_id": "14", "indicator_name": "International Student Ratio", "rank": "376", "score": "37.4"}, {"indicator_id": "15", "indicator_name": "International Research Network", "rank": "701+", "score": "49.3"}, {"indicator_id": "18", "indicator_name": "International Faculty Ratio", "rank": "276", "score": "72.3"}], "Sustainability": [{"indicator_id": "3897497", "indicator_name": "Sustainability Score", "rank": "701+", "score": "2"}]}</t>
        </is>
      </c>
      <c r="AQ6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67">
      <c r="A667" t="n">
        <v>666</v>
      </c>
      <c r="B667" t="inlineStr"/>
      <c r="C667" t="inlineStr">
        <is>
          <t>ISCTE-IUL</t>
        </is>
      </c>
      <c r="D667" t="inlineStr">
        <is>
          <t>Lisbon, Portugal</t>
        </is>
      </c>
      <c r="E667" t="inlineStr">
        <is>
          <t>Portugal</t>
        </is>
      </c>
      <c r="F667" t="inlineStr">
        <is>
          <t>Lisbon</t>
        </is>
      </c>
      <c r="G667" t="inlineStr">
        <is>
          <t>Europe</t>
        </is>
      </c>
      <c r="H667" t="inlineStr">
        <is>
          <t>https://www.topuniversities.com/sites/default/files/iscte-university-institute-of-lisbon_14199_medium.jpg</t>
        </is>
      </c>
      <c r="I667" t="inlineStr">
        <is>
          <t>/universities/iscte-iul</t>
        </is>
      </c>
      <c r="J667" t="inlineStr">
        <is>
          <t>3996416</t>
        </is>
      </c>
      <c r="K667" t="inlineStr">
        <is>
          <t>293665</t>
        </is>
      </c>
      <c r="L667" t="inlineStr">
        <is>
          <t>14199</t>
        </is>
      </c>
      <c r="M667" t="n">
        <v>0</v>
      </c>
      <c r="N667" t="inlineStr">
        <is>
          <t>661-670</t>
        </is>
      </c>
      <c r="O667" t="inlineStr"/>
      <c r="P667" t="b">
        <v>0</v>
      </c>
      <c r="Q667" t="b">
        <v>0</v>
      </c>
      <c r="R667" t="n">
        <v>0</v>
      </c>
      <c r="S667" t="inlineStr">
        <is>
          <t>601+</t>
        </is>
      </c>
      <c r="T667" t="n">
        <v>6.9</v>
      </c>
      <c r="U667" t="inlineStr">
        <is>
          <t>281</t>
        </is>
      </c>
      <c r="V667" t="n">
        <v>47.8</v>
      </c>
      <c r="W667" t="inlineStr">
        <is>
          <t>701+</t>
        </is>
      </c>
      <c r="X667" t="n">
        <v>2</v>
      </c>
      <c r="Y667" t="inlineStr">
        <is>
          <t>601+</t>
        </is>
      </c>
      <c r="Z667" t="n">
        <v>5.9</v>
      </c>
      <c r="AA667" t="inlineStr">
        <is>
          <t>441</t>
        </is>
      </c>
      <c r="AB667" t="n">
        <v>27.2</v>
      </c>
      <c r="AC667" t="inlineStr">
        <is>
          <t>297</t>
        </is>
      </c>
      <c r="AD667" t="n">
        <v>49.6</v>
      </c>
      <c r="AE667" t="inlineStr">
        <is>
          <t>701+</t>
        </is>
      </c>
      <c r="AF667" t="n">
        <v>49.7</v>
      </c>
      <c r="AG667" t="inlineStr">
        <is>
          <t>618</t>
        </is>
      </c>
      <c r="AH667" t="n">
        <v>18.7</v>
      </c>
      <c r="AI667" t="inlineStr">
        <is>
          <t>701+</t>
        </is>
      </c>
      <c r="AJ667" t="n">
        <v>1.5</v>
      </c>
      <c r="AK667" t="inlineStr"/>
      <c r="AL667" t="inlineStr"/>
      <c r="AM667" t="inlineStr"/>
      <c r="AN667" t="inlineStr"/>
      <c r="AO667" t="inlineStr"/>
      <c r="AP667" t="inlineStr">
        <is>
          <t>{"Research &amp; Discovery": [{"indicator_id": "76", "indicator_name": "Academic Reputation", "rank": "601+", "score": "6.9"}, {"indicator_id": "73", "indicator_name": "Citations per Faculty", "rank": "281", "score": "47.8"}], "Learning Experience": [{"indicator_id": "36", "indicator_name": "Faculty Student Ratio", "rank": "701+", "score": "2"}], "Employability": [{"indicator_id": "77", "indicator_name": "Employer Reputation", "rank": "601+", "score": "5.9"}, {"indicator_id": "3819456", "indicator_name": "Employment Outcomes", "rank": "441", "score": "27.2"}], "Global Engagement": [{"indicator_id": "14", "indicator_name": "International Student Ratio", "rank": "297", "score": "49.6"}, {"indicator_id": "15", "indicator_name": "International Research Network", "rank": "701+", "score": "49.7"}, {"indicator_id": "18", "indicator_name": "International Faculty Ratio", "rank": "618", "score": "18.7"}], "Sustainability": [{"indicator_id": "3897497", "indicator_name": "Sustainability Score", "rank": "701+", "score": "1.5"}]}</t>
        </is>
      </c>
      <c r="AQ6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68">
      <c r="A668" t="n">
        <v>667</v>
      </c>
      <c r="B668" t="inlineStr"/>
      <c r="C668" t="inlineStr">
        <is>
          <t>International Islamic University Malaysia (IIUM)</t>
        </is>
      </c>
      <c r="D668" t="inlineStr">
        <is>
          <t>Kuala Lumpur, Malaysia</t>
        </is>
      </c>
      <c r="E668" t="inlineStr">
        <is>
          <t>Malaysia</t>
        </is>
      </c>
      <c r="F668" t="inlineStr">
        <is>
          <t>Kuala Lumpur</t>
        </is>
      </c>
      <c r="G668" t="inlineStr">
        <is>
          <t>Asia</t>
        </is>
      </c>
      <c r="H668" t="inlineStr">
        <is>
          <t>https://www.topuniversities.com/sites/default/files/international-islamic-university-malaysia-iium_717_medium.jpg</t>
        </is>
      </c>
      <c r="I668" t="inlineStr">
        <is>
          <t>/universities/international-islamic-university-malaysia-iium</t>
        </is>
      </c>
      <c r="J668" t="inlineStr">
        <is>
          <t>3995991</t>
        </is>
      </c>
      <c r="K668" t="inlineStr">
        <is>
          <t>297111</t>
        </is>
      </c>
      <c r="L668" t="inlineStr">
        <is>
          <t>717</t>
        </is>
      </c>
      <c r="M668" t="n">
        <v>0</v>
      </c>
      <c r="N668" t="inlineStr">
        <is>
          <t>661-670</t>
        </is>
      </c>
      <c r="O668" t="inlineStr"/>
      <c r="P668" t="b">
        <v>0</v>
      </c>
      <c r="Q668" t="b">
        <v>0</v>
      </c>
      <c r="R668" t="n">
        <v>0</v>
      </c>
      <c r="S668" t="inlineStr">
        <is>
          <t>358</t>
        </is>
      </c>
      <c r="T668" t="n">
        <v>24.4</v>
      </c>
      <c r="U668" t="inlineStr">
        <is>
          <t>701+</t>
        </is>
      </c>
      <c r="V668" t="n">
        <v>3.1</v>
      </c>
      <c r="W668" t="inlineStr">
        <is>
          <t>701+</t>
        </is>
      </c>
      <c r="X668" t="n">
        <v>13.4</v>
      </c>
      <c r="Y668" t="inlineStr">
        <is>
          <t>504</t>
        </is>
      </c>
      <c r="Z668" t="n">
        <v>17</v>
      </c>
      <c r="AA668" t="inlineStr">
        <is>
          <t>497</t>
        </is>
      </c>
      <c r="AB668" t="n">
        <v>23</v>
      </c>
      <c r="AC668" t="inlineStr">
        <is>
          <t>258</t>
        </is>
      </c>
      <c r="AD668" t="n">
        <v>57.1</v>
      </c>
      <c r="AE668" t="inlineStr">
        <is>
          <t>598</t>
        </is>
      </c>
      <c r="AF668" t="n">
        <v>62.5</v>
      </c>
      <c r="AG668" t="inlineStr">
        <is>
          <t>561</t>
        </is>
      </c>
      <c r="AH668" t="n">
        <v>22.8</v>
      </c>
      <c r="AI668" t="inlineStr">
        <is>
          <t>701+</t>
        </is>
      </c>
      <c r="AJ668" t="n">
        <v>1.2</v>
      </c>
      <c r="AK668" t="inlineStr"/>
      <c r="AL668" t="inlineStr"/>
      <c r="AM668" t="inlineStr"/>
      <c r="AN668" t="inlineStr"/>
      <c r="AO668" t="inlineStr"/>
      <c r="AP668" t="inlineStr">
        <is>
          <t>{"Research &amp; Discovery": [{"indicator_id": "76", "indicator_name": "Academic Reputation", "rank": "358", "score": "24.4"}, {"indicator_id": "73", "indicator_name": "Citations per Faculty", "rank": "701+", "score": "3.1"}], "Learning Experience": [{"indicator_id": "36", "indicator_name": "Faculty Student Ratio", "rank": "701+", "score": "13.4"}], "Employability": [{"indicator_id": "77", "indicator_name": "Employer Reputation", "rank": "504", "score": "17"}, {"indicator_id": "3819456", "indicator_name": "Employment Outcomes", "rank": "497", "score": "23"}], "Global Engagement": [{"indicator_id": "14", "indicator_name": "International Student Ratio", "rank": "258", "score": "57.1"}, {"indicator_id": "15", "indicator_name": "International Research Network", "rank": "598", "score": "62.5"}, {"indicator_id": "18", "indicator_name": "International Faculty Ratio", "rank": "561", "score": "22.8"}], "Sustainability": [{"indicator_id": "3897497", "indicator_name": "Sustainability Score", "rank": "701+", "score": "1.2"}]}</t>
        </is>
      </c>
      <c r="AQ6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69">
      <c r="A669" t="n">
        <v>668</v>
      </c>
      <c r="B669" t="inlineStr"/>
      <c r="C669" t="inlineStr">
        <is>
          <t>Memorial University of Newfoundland</t>
        </is>
      </c>
      <c r="D669" t="inlineStr">
        <is>
          <t>St. John's, Canada</t>
        </is>
      </c>
      <c r="E669" t="inlineStr">
        <is>
          <t>Canada</t>
        </is>
      </c>
      <c r="F669" t="inlineStr">
        <is>
          <t>St. John's</t>
        </is>
      </c>
      <c r="G669" t="inlineStr">
        <is>
          <t>North America</t>
        </is>
      </c>
      <c r="H669" t="inlineStr">
        <is>
          <t>https://www.topuniversities.com/sites/default/files/memorial-university-of-newfoundland_1760_medium.jpg</t>
        </is>
      </c>
      <c r="I669" t="inlineStr">
        <is>
          <t>/universities/memorial-university-newfoundland</t>
        </is>
      </c>
      <c r="J669" t="inlineStr">
        <is>
          <t>3996516</t>
        </is>
      </c>
      <c r="K669" t="inlineStr">
        <is>
          <t>296898</t>
        </is>
      </c>
      <c r="L669" t="inlineStr">
        <is>
          <t>1760</t>
        </is>
      </c>
      <c r="M669" t="n">
        <v>0</v>
      </c>
      <c r="N669" t="inlineStr">
        <is>
          <t>661-670</t>
        </is>
      </c>
      <c r="O669" t="inlineStr"/>
      <c r="P669" t="b">
        <v>0</v>
      </c>
      <c r="Q669" t="b">
        <v>0</v>
      </c>
      <c r="R669" t="n">
        <v>0</v>
      </c>
      <c r="S669" t="inlineStr">
        <is>
          <t>601+</t>
        </is>
      </c>
      <c r="T669" t="n">
        <v>7.2</v>
      </c>
      <c r="U669" t="inlineStr">
        <is>
          <t>454</t>
        </is>
      </c>
      <c r="V669" t="n">
        <v>28.6</v>
      </c>
      <c r="W669" t="inlineStr">
        <is>
          <t>701+</t>
        </is>
      </c>
      <c r="X669" t="n">
        <v>10.1</v>
      </c>
      <c r="Y669" t="inlineStr">
        <is>
          <t>601+</t>
        </is>
      </c>
      <c r="Z669" t="n">
        <v>5.9</v>
      </c>
      <c r="AA669" t="inlineStr">
        <is>
          <t>701+</t>
        </is>
      </c>
      <c r="AB669" t="n">
        <v>12.1</v>
      </c>
      <c r="AC669" t="inlineStr">
        <is>
          <t>178</t>
        </is>
      </c>
      <c r="AD669" t="n">
        <v>78.40000000000001</v>
      </c>
      <c r="AE669" t="inlineStr">
        <is>
          <t>420</t>
        </is>
      </c>
      <c r="AF669" t="n">
        <v>74.09999999999999</v>
      </c>
      <c r="AG669" t="inlineStr">
        <is>
          <t>548</t>
        </is>
      </c>
      <c r="AH669" t="n">
        <v>23.9</v>
      </c>
      <c r="AI669">
        <f>563</f>
        <v/>
      </c>
      <c r="AJ669" t="n">
        <v>16.9</v>
      </c>
      <c r="AK669" t="inlineStr"/>
      <c r="AL669" t="inlineStr"/>
      <c r="AM669" t="inlineStr"/>
      <c r="AN669" t="inlineStr"/>
      <c r="AO669" t="inlineStr"/>
      <c r="AP669" t="inlineStr">
        <is>
          <t>{"Research &amp; Discovery": [{"indicator_id": "76", "indicator_name": "Academic Reputation", "rank": "601+", "score": "7.2"}, {"indicator_id": "73", "indicator_name": "Citations per Faculty", "rank": "454", "score": "28.6"}], "Learning Experience": [{"indicator_id": "36", "indicator_name": "Faculty Student Ratio", "rank": "701+", "score": "10.1"}], "Employability": [{"indicator_id": "77", "indicator_name": "Employer Reputation", "rank": "601+", "score": "5.9"}, {"indicator_id": "3819456", "indicator_name": "Employment Outcomes", "rank": "701+", "score": "12.1"}], "Global Engagement": [{"indicator_id": "14", "indicator_name": "International Student Ratio", "rank": "178", "score": "78.4"}, {"indicator_id": "15", "indicator_name": "International Research Network", "rank": "420", "score": "74.1"}, {"indicator_id": "18", "indicator_name": "International Faculty Ratio", "rank": "548", "score": "23.9"}], "Sustainability": [{"indicator_id": "3897497", "indicator_name": "Sustainability Score", "rank": "=563", "score": "16.9"}]}</t>
        </is>
      </c>
      <c r="AQ6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70">
      <c r="A670" t="n">
        <v>669</v>
      </c>
      <c r="B670" t="inlineStr"/>
      <c r="C670" t="inlineStr">
        <is>
          <t>National Chung Hsing University</t>
        </is>
      </c>
      <c r="D670" t="inlineStr">
        <is>
          <t>Taichung City, Taiwan</t>
        </is>
      </c>
      <c r="E670" t="inlineStr">
        <is>
          <t>Taiwan</t>
        </is>
      </c>
      <c r="F670" t="inlineStr">
        <is>
          <t>Taichung City</t>
        </is>
      </c>
      <c r="G670" t="inlineStr">
        <is>
          <t>Asia</t>
        </is>
      </c>
      <c r="H670" t="inlineStr">
        <is>
          <t>https://www.topuniversities.com/sites/default/files/210804075257am94502001-90x90.jpg</t>
        </is>
      </c>
      <c r="I670" t="inlineStr">
        <is>
          <t>/universities/national-chung-hsing-university</t>
        </is>
      </c>
      <c r="J670" t="inlineStr">
        <is>
          <t>3996049</t>
        </is>
      </c>
      <c r="K670" t="inlineStr">
        <is>
          <t>294808</t>
        </is>
      </c>
      <c r="L670" t="inlineStr">
        <is>
          <t>438</t>
        </is>
      </c>
      <c r="M670" t="n">
        <v>0</v>
      </c>
      <c r="N670" t="inlineStr">
        <is>
          <t>661-670</t>
        </is>
      </c>
      <c r="O670" t="inlineStr"/>
      <c r="P670" t="b">
        <v>0</v>
      </c>
      <c r="Q670" t="b">
        <v>0</v>
      </c>
      <c r="R670" t="n">
        <v>0</v>
      </c>
      <c r="S670" t="inlineStr">
        <is>
          <t>416</t>
        </is>
      </c>
      <c r="T670" t="n">
        <v>21.1</v>
      </c>
      <c r="U670" t="inlineStr">
        <is>
          <t>701+</t>
        </is>
      </c>
      <c r="V670" t="n">
        <v>11.5</v>
      </c>
      <c r="W670" t="inlineStr">
        <is>
          <t>586</t>
        </is>
      </c>
      <c r="X670" t="n">
        <v>25.3</v>
      </c>
      <c r="Y670" t="inlineStr">
        <is>
          <t>408</t>
        </is>
      </c>
      <c r="Z670" t="n">
        <v>23</v>
      </c>
      <c r="AA670" t="inlineStr">
        <is>
          <t>432</t>
        </is>
      </c>
      <c r="AB670" t="n">
        <v>28.4</v>
      </c>
      <c r="AC670" t="inlineStr">
        <is>
          <t>701+</t>
        </is>
      </c>
      <c r="AD670" t="n">
        <v>8.4</v>
      </c>
      <c r="AE670" t="inlineStr">
        <is>
          <t>701+</t>
        </is>
      </c>
      <c r="AF670" t="n">
        <v>32.2</v>
      </c>
      <c r="AG670" t="inlineStr">
        <is>
          <t>701+</t>
        </is>
      </c>
      <c r="AH670" t="n">
        <v>8.800000000000001</v>
      </c>
      <c r="AI670">
        <f>428</f>
        <v/>
      </c>
      <c r="AJ670" t="n">
        <v>32.1</v>
      </c>
      <c r="AK670" t="inlineStr"/>
      <c r="AL670" t="inlineStr"/>
      <c r="AM670" t="inlineStr"/>
      <c r="AN670" t="inlineStr"/>
      <c r="AO670" t="inlineStr"/>
      <c r="AP670" t="inlineStr">
        <is>
          <t>{"Research &amp; Discovery": [{"indicator_id": "76", "indicator_name": "Academic Reputation", "rank": "416", "score": "21.1"}, {"indicator_id": "73", "indicator_name": "Citations per Faculty", "rank": "701+", "score": "11.5"}], "Learning Experience": [{"indicator_id": "36", "indicator_name": "Faculty Student Ratio", "rank": "586", "score": "25.3"}], "Employability": [{"indicator_id": "77", "indicator_name": "Employer Reputation", "rank": "408", "score": "23"}, {"indicator_id": "3819456", "indicator_name": "Employment Outcomes", "rank": "432", "score": "28.4"}], "Global Engagement": [{"indicator_id": "14", "indicator_name": "International Student Ratio", "rank": "701+", "score": "8.4"}, {"indicator_id": "15", "indicator_name": "International Research Network", "rank": "701+", "score": "32.2"}, {"indicator_id": "18", "indicator_name": "International Faculty Ratio", "rank": "701+", "score": "8.8"}], "Sustainability": [{"indicator_id": "3897497", "indicator_name": "Sustainability Score", "rank": "=428", "score": "32.1"}]}</t>
        </is>
      </c>
      <c r="AQ6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71">
      <c r="A671" t="n">
        <v>670</v>
      </c>
      <c r="B671" t="inlineStr"/>
      <c r="C671" t="inlineStr">
        <is>
          <t>Sofia University "St. Kliment Ohridski"</t>
        </is>
      </c>
      <c r="D671" t="inlineStr">
        <is>
          <t>Sofia, Bulgaria</t>
        </is>
      </c>
      <c r="E671" t="inlineStr">
        <is>
          <t>Bulgaria</t>
        </is>
      </c>
      <c r="F671" t="inlineStr">
        <is>
          <t>Sofia</t>
        </is>
      </c>
      <c r="G671" t="inlineStr">
        <is>
          <t>Europe</t>
        </is>
      </c>
      <c r="H671" t="inlineStr">
        <is>
          <t>https://www.topuniversities.com/sites/default/files/sofia-university-st.-kliment-ohridski_592560cf2aeae70239af5654_medium.jpg</t>
        </is>
      </c>
      <c r="I671" t="inlineStr">
        <is>
          <t>/universities/sofia-university-st-kliment-ohridski</t>
        </is>
      </c>
      <c r="J671" t="inlineStr">
        <is>
          <t>3996651</t>
        </is>
      </c>
      <c r="K671" t="inlineStr">
        <is>
          <t>293750</t>
        </is>
      </c>
      <c r="L671" t="inlineStr">
        <is>
          <t>14296</t>
        </is>
      </c>
      <c r="M671" t="n">
        <v>0</v>
      </c>
      <c r="N671" t="inlineStr">
        <is>
          <t>661-670</t>
        </is>
      </c>
      <c r="O671" t="inlineStr"/>
      <c r="P671" t="b">
        <v>0</v>
      </c>
      <c r="Q671" t="b">
        <v>0</v>
      </c>
      <c r="R671" t="n">
        <v>0</v>
      </c>
      <c r="S671" t="inlineStr">
        <is>
          <t>601+</t>
        </is>
      </c>
      <c r="T671" t="n">
        <v>14.2</v>
      </c>
      <c r="U671" t="inlineStr">
        <is>
          <t>701+</t>
        </is>
      </c>
      <c r="V671" t="n">
        <v>2</v>
      </c>
      <c r="W671" t="inlineStr">
        <is>
          <t>339</t>
        </is>
      </c>
      <c r="X671" t="n">
        <v>45.7</v>
      </c>
      <c r="Y671" t="inlineStr">
        <is>
          <t>488</t>
        </is>
      </c>
      <c r="Z671" t="n">
        <v>18</v>
      </c>
      <c r="AA671" t="inlineStr">
        <is>
          <t>112</t>
        </is>
      </c>
      <c r="AB671" t="n">
        <v>81.8</v>
      </c>
      <c r="AC671" t="inlineStr">
        <is>
          <t>701+</t>
        </is>
      </c>
      <c r="AD671" t="n">
        <v>8.5</v>
      </c>
      <c r="AE671" t="inlineStr">
        <is>
          <t>618</t>
        </is>
      </c>
      <c r="AF671" t="n">
        <v>61</v>
      </c>
      <c r="AG671" t="inlineStr">
        <is>
          <t>701+</t>
        </is>
      </c>
      <c r="AH671" t="n">
        <v>3</v>
      </c>
      <c r="AI671" t="inlineStr">
        <is>
          <t>691</t>
        </is>
      </c>
      <c r="AJ671" t="n">
        <v>8.9</v>
      </c>
      <c r="AK671" t="inlineStr"/>
      <c r="AL671" t="inlineStr"/>
      <c r="AM671" t="inlineStr"/>
      <c r="AN671" t="inlineStr"/>
      <c r="AO671" t="inlineStr"/>
      <c r="AP671" t="inlineStr">
        <is>
          <t>{"Research &amp; Discovery": [{"indicator_id": "76", "indicator_name": "Academic Reputation", "rank": "601+", "score": "14.2"}, {"indicator_id": "73", "indicator_name": "Citations per Faculty", "rank": "701+", "score": "2"}], "Learning Experience": [{"indicator_id": "36", "indicator_name": "Faculty Student Ratio", "rank": "339", "score": "45.7"}], "Employability": [{"indicator_id": "77", "indicator_name": "Employer Reputation", "rank": "488", "score": "18"}, {"indicator_id": "3819456", "indicator_name": "Employment Outcomes", "rank": "112", "score": "81.8"}], "Global Engagement": [{"indicator_id": "14", "indicator_name": "International Student Ratio", "rank": "701+", "score": "8.5"}, {"indicator_id": "15", "indicator_name": "International Research Network", "rank": "618", "score": "61"}, {"indicator_id": "18", "indicator_name": "International Faculty Ratio", "rank": "701+", "score": "3"}], "Sustainability": [{"indicator_id": "3897497", "indicator_name": "Sustainability Score", "rank": "691", "score": "8.9"}]}</t>
        </is>
      </c>
      <c r="AQ6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72">
      <c r="A672" t="n">
        <v>671</v>
      </c>
      <c r="B672" t="inlineStr"/>
      <c r="C672" t="inlineStr">
        <is>
          <t>Tokyo Medical and Dental University (TMDU)</t>
        </is>
      </c>
      <c r="D672" t="inlineStr">
        <is>
          <t>Tokyo, Japan</t>
        </is>
      </c>
      <c r="E672" t="inlineStr">
        <is>
          <t>Japan</t>
        </is>
      </c>
      <c r="F672" t="inlineStr">
        <is>
          <t>Tokyo</t>
        </is>
      </c>
      <c r="G672" t="inlineStr">
        <is>
          <t>Asia</t>
        </is>
      </c>
      <c r="H672" t="inlineStr">
        <is>
          <t>https://www.topuniversities.com/sites/default/files/tokyo-medical-and-dental-university-tmdu_592560cf2aeae70239af4e8a_medium.jpg</t>
        </is>
      </c>
      <c r="I672" t="inlineStr">
        <is>
          <t>/universities/tokyo-medical-dental-university-tmdu</t>
        </is>
      </c>
      <c r="J672" t="inlineStr">
        <is>
          <t>3996719</t>
        </is>
      </c>
      <c r="K672" t="inlineStr">
        <is>
          <t>296773</t>
        </is>
      </c>
      <c r="L672" t="inlineStr">
        <is>
          <t>1029</t>
        </is>
      </c>
      <c r="M672" t="n">
        <v>0</v>
      </c>
      <c r="N672" t="inlineStr">
        <is>
          <t>661-670</t>
        </is>
      </c>
      <c r="O672" t="inlineStr"/>
      <c r="P672" t="b">
        <v>0</v>
      </c>
      <c r="Q672" t="b">
        <v>0</v>
      </c>
      <c r="R672" t="n">
        <v>0</v>
      </c>
      <c r="S672" t="inlineStr">
        <is>
          <t>601+</t>
        </is>
      </c>
      <c r="T672" t="n">
        <v>11.8</v>
      </c>
      <c r="U672" t="inlineStr">
        <is>
          <t>586</t>
        </is>
      </c>
      <c r="V672" t="n">
        <v>17.7</v>
      </c>
      <c r="W672" t="inlineStr">
        <is>
          <t>9</t>
        </is>
      </c>
      <c r="X672" t="n">
        <v>100</v>
      </c>
      <c r="Y672" t="inlineStr">
        <is>
          <t>601+</t>
        </is>
      </c>
      <c r="Z672" t="n">
        <v>6.5</v>
      </c>
      <c r="AA672" t="inlineStr">
        <is>
          <t>701+</t>
        </is>
      </c>
      <c r="AB672" t="n">
        <v>2</v>
      </c>
      <c r="AC672" t="inlineStr">
        <is>
          <t>653</t>
        </is>
      </c>
      <c r="AD672" t="n">
        <v>13.4</v>
      </c>
      <c r="AE672" t="inlineStr">
        <is>
          <t>701+</t>
        </is>
      </c>
      <c r="AF672" t="n">
        <v>21.9</v>
      </c>
      <c r="AG672" t="inlineStr">
        <is>
          <t>701+</t>
        </is>
      </c>
      <c r="AH672" t="n">
        <v>2.4</v>
      </c>
      <c r="AI672" t="inlineStr">
        <is>
          <t>701+</t>
        </is>
      </c>
      <c r="AJ672" t="n">
        <v>1.6</v>
      </c>
      <c r="AK672" t="inlineStr"/>
      <c r="AL672" t="inlineStr"/>
      <c r="AM672" t="inlineStr"/>
      <c r="AN672" t="inlineStr"/>
      <c r="AO672" t="inlineStr"/>
      <c r="AP672" t="inlineStr">
        <is>
          <t>{"Research &amp; Discovery": [{"indicator_id": "76", "indicator_name": "Academic Reputation", "rank": "601+", "score": "11.8"}, {"indicator_id": "73", "indicator_name": "Citations per Faculty", "rank": "586", "score": "17.7"}], "Learning Experience": [{"indicator_id": "36", "indicator_name": "Faculty Student Ratio", "rank": "9", "score": "100"}], "Employability": [{"indicator_id": "77", "indicator_name": "Employer Reputation", "rank": "601+", "score": "6.5"}, {"indicator_id": "3819456", "indicator_name": "Employment Outcomes", "rank": "701+", "score": "2"}], "Global Engagement": [{"indicator_id": "14", "indicator_name": "International Student Ratio", "rank": "653", "score": "13.4"}, {"indicator_id": "15", "indicator_name": "International Research Network", "rank": "701+", "score": "21.9"}, {"indicator_id": "18", "indicator_name": "International Faculty Ratio", "rank": "701+", "score": "2.4"}], "Sustainability": [{"indicator_id": "3897497", "indicator_name": "Sustainability Score", "rank": "701+", "score": "1.6"}]}</t>
        </is>
      </c>
      <c r="AQ6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73">
      <c r="A673" t="n">
        <v>672</v>
      </c>
      <c r="B673" t="inlineStr"/>
      <c r="C673" t="inlineStr">
        <is>
          <t>Universidad de la República (Udelar)</t>
        </is>
      </c>
      <c r="D673" t="inlineStr">
        <is>
          <t>Montevideo, Uruguay</t>
        </is>
      </c>
      <c r="E673" t="inlineStr">
        <is>
          <t>Uruguay</t>
        </is>
      </c>
      <c r="F673" t="inlineStr">
        <is>
          <t>Montevideo</t>
        </is>
      </c>
      <c r="G673" t="inlineStr">
        <is>
          <t>Latin America</t>
        </is>
      </c>
      <c r="H673" t="inlineStr">
        <is>
          <t>https://www.topuniversities.com/sites/default/files/universidad-de-la-repblica-udelar_592560cf2aeae70239af515e_medium.jpg</t>
        </is>
      </c>
      <c r="I673" t="inlineStr">
        <is>
          <t>/universities/universidad-de-la-republica-udelar</t>
        </is>
      </c>
      <c r="J673" t="inlineStr">
        <is>
          <t>3995955</t>
        </is>
      </c>
      <c r="K673" t="inlineStr">
        <is>
          <t>296892</t>
        </is>
      </c>
      <c r="L673" t="inlineStr">
        <is>
          <t>1754</t>
        </is>
      </c>
      <c r="M673" t="n">
        <v>0</v>
      </c>
      <c r="N673" t="inlineStr">
        <is>
          <t>661-670</t>
        </is>
      </c>
      <c r="O673" t="inlineStr"/>
      <c r="P673" t="b">
        <v>0</v>
      </c>
      <c r="Q673" t="b">
        <v>0</v>
      </c>
      <c r="R673" t="n">
        <v>0</v>
      </c>
      <c r="S673" t="inlineStr">
        <is>
          <t>322</t>
        </is>
      </c>
      <c r="T673" t="n">
        <v>27.1</v>
      </c>
      <c r="U673" t="inlineStr">
        <is>
          <t>701+</t>
        </is>
      </c>
      <c r="V673" t="n">
        <v>1.6</v>
      </c>
      <c r="W673" t="inlineStr">
        <is>
          <t>701+</t>
        </is>
      </c>
      <c r="X673" t="n">
        <v>14.2</v>
      </c>
      <c r="Y673" t="inlineStr">
        <is>
          <t>591</t>
        </is>
      </c>
      <c r="Z673" t="n">
        <v>13.7</v>
      </c>
      <c r="AA673" t="inlineStr">
        <is>
          <t>89</t>
        </is>
      </c>
      <c r="AB673" t="n">
        <v>87.7</v>
      </c>
      <c r="AC673" t="inlineStr">
        <is>
          <t>701+</t>
        </is>
      </c>
      <c r="AD673" t="n">
        <v>2.3</v>
      </c>
      <c r="AE673" t="inlineStr">
        <is>
          <t>599</t>
        </is>
      </c>
      <c r="AF673" t="n">
        <v>62.4</v>
      </c>
      <c r="AG673" t="inlineStr">
        <is>
          <t>701+</t>
        </is>
      </c>
      <c r="AH673" t="n">
        <v>7.9</v>
      </c>
      <c r="AI673" t="inlineStr">
        <is>
          <t>701+</t>
        </is>
      </c>
      <c r="AJ673" t="n">
        <v>2.6</v>
      </c>
      <c r="AK673" t="inlineStr"/>
      <c r="AL673" t="inlineStr"/>
      <c r="AM673" t="inlineStr"/>
      <c r="AN673" t="inlineStr"/>
      <c r="AO673" t="inlineStr"/>
      <c r="AP673" t="inlineStr">
        <is>
          <t>{"Research &amp; Discovery": [{"indicator_id": "76", "indicator_name": "Academic Reputation", "rank": "322", "score": "27.1"}, {"indicator_id": "73", "indicator_name": "Citations per Faculty", "rank": "701+", "score": "1.6"}], "Learning Experience": [{"indicator_id": "36", "indicator_name": "Faculty Student Ratio", "rank": "701+", "score": "14.2"}], "Employability": [{"indicator_id": "77", "indicator_name": "Employer Reputation", "rank": "591", "score": "13.7"}, {"indicator_id": "3819456", "indicator_name": "Employment Outcomes", "rank": "89", "score": "87.7"}], "Global Engagement": [{"indicator_id": "14", "indicator_name": "International Student Ratio", "rank": "701+", "score": "2.3"}, {"indicator_id": "15", "indicator_name": "International Research Network", "rank": "599", "score": "62.4"}, {"indicator_id": "18", "indicator_name": "International Faculty Ratio", "rank": "701+", "score": "7.9"}], "Sustainability": [{"indicator_id": "3897497", "indicator_name": "Sustainability Score", "rank": "701+", "score": "2.6"}]}</t>
        </is>
      </c>
      <c r="AQ6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74">
      <c r="A674" t="n">
        <v>673</v>
      </c>
      <c r="B674" t="inlineStr"/>
      <c r="C674" t="inlineStr">
        <is>
          <t>University of Manitoba</t>
        </is>
      </c>
      <c r="D674" t="inlineStr">
        <is>
          <t>Winnipeg, Canada</t>
        </is>
      </c>
      <c r="E674" t="inlineStr">
        <is>
          <t>Canada</t>
        </is>
      </c>
      <c r="F674" t="inlineStr">
        <is>
          <t>Winnipeg</t>
        </is>
      </c>
      <c r="G674" t="inlineStr">
        <is>
          <t>North America</t>
        </is>
      </c>
      <c r="H674" t="inlineStr">
        <is>
          <t>https://www.topuniversities.com/sites/default/files/university-of-manitoba_592560cf2aeae70239af4c0a_medium.jpg</t>
        </is>
      </c>
      <c r="I674" t="inlineStr">
        <is>
          <t>/universities/university-manitoba</t>
        </is>
      </c>
      <c r="J674" t="inlineStr">
        <is>
          <t>3996977</t>
        </is>
      </c>
      <c r="K674" t="inlineStr">
        <is>
          <t>294870</t>
        </is>
      </c>
      <c r="L674" t="inlineStr">
        <is>
          <t>390</t>
        </is>
      </c>
      <c r="M674" t="n">
        <v>0</v>
      </c>
      <c r="N674" t="inlineStr">
        <is>
          <t>661-670</t>
        </is>
      </c>
      <c r="O674" t="inlineStr"/>
      <c r="P674" t="b">
        <v>0</v>
      </c>
      <c r="Q674" t="b">
        <v>0</v>
      </c>
      <c r="R674" t="n">
        <v>0</v>
      </c>
      <c r="S674" t="inlineStr">
        <is>
          <t>601+</t>
        </is>
      </c>
      <c r="T674" t="n">
        <v>13.6</v>
      </c>
      <c r="U674" t="inlineStr">
        <is>
          <t>694</t>
        </is>
      </c>
      <c r="V674" t="n">
        <v>12</v>
      </c>
      <c r="W674" t="inlineStr">
        <is>
          <t>526</t>
        </is>
      </c>
      <c r="X674" t="n">
        <v>29.6</v>
      </c>
      <c r="Y674" t="inlineStr">
        <is>
          <t>536</t>
        </is>
      </c>
      <c r="Z674" t="n">
        <v>15.9</v>
      </c>
      <c r="AA674" t="inlineStr">
        <is>
          <t>390</t>
        </is>
      </c>
      <c r="AB674" t="n">
        <v>32.8</v>
      </c>
      <c r="AC674" t="inlineStr">
        <is>
          <t>334</t>
        </is>
      </c>
      <c r="AD674" t="n">
        <v>43.2</v>
      </c>
      <c r="AE674" t="inlineStr">
        <is>
          <t>439</t>
        </is>
      </c>
      <c r="AF674" t="n">
        <v>73.09999999999999</v>
      </c>
      <c r="AG674" t="inlineStr">
        <is>
          <t>n/a</t>
        </is>
      </c>
      <c r="AH674" t="inlineStr"/>
      <c r="AI674">
        <f>570</f>
        <v/>
      </c>
      <c r="AJ674" t="n">
        <v>16.3</v>
      </c>
      <c r="AK674" t="inlineStr"/>
      <c r="AL674" t="inlineStr"/>
      <c r="AM674" t="inlineStr"/>
      <c r="AN674" t="inlineStr"/>
      <c r="AO674" t="inlineStr"/>
      <c r="AP674" t="inlineStr">
        <is>
          <t>{"Research &amp; Discovery": [{"indicator_id": "76", "indicator_name": "Academic Reputation", "rank": "601+", "score": "13.6"}, {"indicator_id": "73", "indicator_name": "Citations per Faculty", "rank": "694", "score": "12"}], "Learning Experience": [{"indicator_id": "36", "indicator_name": "Faculty Student Ratio", "rank": "526", "score": "29.6"}], "Employability": [{"indicator_id": "77", "indicator_name": "Employer Reputation", "rank": "536", "score": "15.9"}, {"indicator_id": "3819456", "indicator_name": "Employment Outcomes", "rank": "390", "score": "32.8"}], "Global Engagement": [{"indicator_id": "14", "indicator_name": "International Student Ratio", "rank": "334", "score": "43.2"}, {"indicator_id": "15", "indicator_name": "International Research Network", "rank": "439", "score": "73.1"}, {"indicator_id": "18", "indicator_name": "International Faculty Ratio", "rank": "n/a", "score": "n/a"}], "Sustainability": [{"indicator_id": "3897497", "indicator_name": "Sustainability Score", "rank": "=570", "score": "16.3"}]}</t>
        </is>
      </c>
      <c r="AQ6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75">
      <c r="A675" t="n">
        <v>674</v>
      </c>
      <c r="B675" t="inlineStr"/>
      <c r="C675" t="inlineStr">
        <is>
          <t>University of Plymouth</t>
        </is>
      </c>
      <c r="D675" t="inlineStr">
        <is>
          <t>Plymouth, United Kingdom</t>
        </is>
      </c>
      <c r="E675" t="inlineStr">
        <is>
          <t>United Kingdom</t>
        </is>
      </c>
      <c r="F675" t="inlineStr">
        <is>
          <t>Plymouth</t>
        </is>
      </c>
      <c r="G675" t="inlineStr">
        <is>
          <t>Europe</t>
        </is>
      </c>
      <c r="H675" t="inlineStr">
        <is>
          <t>https://www.topuniversities.com/sites/default/files/university-of-plymouth_592560cf2aeae70239af4c79_medium.jpg</t>
        </is>
      </c>
      <c r="I675" t="inlineStr">
        <is>
          <t>/universities/university-plymouth</t>
        </is>
      </c>
      <c r="J675" t="inlineStr">
        <is>
          <t>3997017</t>
        </is>
      </c>
      <c r="K675" t="inlineStr">
        <is>
          <t>297557</t>
        </is>
      </c>
      <c r="L675" t="inlineStr">
        <is>
          <t>501</t>
        </is>
      </c>
      <c r="M675" t="n">
        <v>0</v>
      </c>
      <c r="N675" t="inlineStr">
        <is>
          <t>661-670</t>
        </is>
      </c>
      <c r="O675" t="inlineStr"/>
      <c r="P675" t="b">
        <v>0</v>
      </c>
      <c r="Q675" t="b">
        <v>0</v>
      </c>
      <c r="R675" t="n">
        <v>0</v>
      </c>
      <c r="S675" t="inlineStr">
        <is>
          <t>601+</t>
        </is>
      </c>
      <c r="T675" t="n">
        <v>8.9</v>
      </c>
      <c r="U675" t="inlineStr">
        <is>
          <t>487</t>
        </is>
      </c>
      <c r="V675" t="n">
        <v>25.9</v>
      </c>
      <c r="W675" t="inlineStr">
        <is>
          <t>701+</t>
        </is>
      </c>
      <c r="X675" t="n">
        <v>11.6</v>
      </c>
      <c r="Y675" t="inlineStr">
        <is>
          <t>601+</t>
        </is>
      </c>
      <c r="Z675" t="n">
        <v>8.9</v>
      </c>
      <c r="AA675" t="inlineStr">
        <is>
          <t>701+</t>
        </is>
      </c>
      <c r="AB675" t="n">
        <v>7.3</v>
      </c>
      <c r="AC675" t="inlineStr">
        <is>
          <t>381</t>
        </is>
      </c>
      <c r="AD675" t="n">
        <v>36.2</v>
      </c>
      <c r="AE675" t="inlineStr">
        <is>
          <t>320</t>
        </is>
      </c>
      <c r="AF675" t="n">
        <v>80.09999999999999</v>
      </c>
      <c r="AG675" t="inlineStr">
        <is>
          <t>368</t>
        </is>
      </c>
      <c r="AH675" t="n">
        <v>49.8</v>
      </c>
      <c r="AI675">
        <f>518</f>
        <v/>
      </c>
      <c r="AJ675" t="n">
        <v>21.5</v>
      </c>
      <c r="AK675" t="inlineStr"/>
      <c r="AL675" t="inlineStr"/>
      <c r="AM675" t="inlineStr"/>
      <c r="AN675" t="inlineStr"/>
      <c r="AO675" t="inlineStr"/>
      <c r="AP675" t="inlineStr">
        <is>
          <t>{"Research &amp; Discovery": [{"indicator_id": "76", "indicator_name": "Academic Reputation", "rank": "601+", "score": "8.9"}, {"indicator_id": "73", "indicator_name": "Citations per Faculty", "rank": "487", "score": "25.9"}], "Learning Experience": [{"indicator_id": "36", "indicator_name": "Faculty Student Ratio", "rank": "701+", "score": "11.6"}], "Employability": [{"indicator_id": "77", "indicator_name": "Employer Reputation", "rank": "601+", "score": "8.9"}, {"indicator_id": "3819456", "indicator_name": "Employment Outcomes", "rank": "701+", "score": "7.3"}], "Global Engagement": [{"indicator_id": "14", "indicator_name": "International Student Ratio", "rank": "381", "score": "36.2"}, {"indicator_id": "15", "indicator_name": "International Research Network", "rank": "320", "score": "80.1"}, {"indicator_id": "18", "indicator_name": "International Faculty Ratio", "rank": "368", "score": "49.8"}], "Sustainability": [{"indicator_id": "3897497", "indicator_name": "Sustainability Score", "rank": "=518", "score": "21.5"}]}</t>
        </is>
      </c>
      <c r="AQ6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76">
      <c r="A676" t="n">
        <v>675</v>
      </c>
      <c r="B676" t="inlineStr"/>
      <c r="C676" t="inlineStr">
        <is>
          <t>Abai Kazakh National Pedagogical University (Abai University)</t>
        </is>
      </c>
      <c r="D676" t="inlineStr">
        <is>
          <t>Almaty, Kazakhstan</t>
        </is>
      </c>
      <c r="E676" t="inlineStr">
        <is>
          <t>Kazakhstan</t>
        </is>
      </c>
      <c r="F676" t="inlineStr">
        <is>
          <t>Almaty</t>
        </is>
      </c>
      <c r="G676" t="inlineStr">
        <is>
          <t>Asia</t>
        </is>
      </c>
      <c r="H676" t="inlineStr">
        <is>
          <t>https://www.topuniversities.com/sites/default/files/abai-kazakh-national-pedagogical-university_592560cf2aeae70239af55d7_medium.jpg</t>
        </is>
      </c>
      <c r="I676" t="inlineStr">
        <is>
          <t>/universities/abai-kazakh-national-pedagogical-university-abai-university</t>
        </is>
      </c>
      <c r="J676" t="inlineStr">
        <is>
          <t>3995966</t>
        </is>
      </c>
      <c r="K676" t="inlineStr">
        <is>
          <t>293628</t>
        </is>
      </c>
      <c r="L676" t="inlineStr">
        <is>
          <t>14131</t>
        </is>
      </c>
      <c r="M676" t="n">
        <v>0</v>
      </c>
      <c r="N676" t="inlineStr">
        <is>
          <t>671-680</t>
        </is>
      </c>
      <c r="O676" t="inlineStr">
        <is>
          <t>4</t>
        </is>
      </c>
      <c r="P676" t="b">
        <v>0</v>
      </c>
      <c r="Q676" t="b">
        <v>0</v>
      </c>
      <c r="R676" t="n">
        <v>0</v>
      </c>
      <c r="S676" t="inlineStr">
        <is>
          <t>333</t>
        </is>
      </c>
      <c r="T676" t="n">
        <v>26.5</v>
      </c>
      <c r="U676" t="inlineStr">
        <is>
          <t>701+</t>
        </is>
      </c>
      <c r="V676" t="n">
        <v>1.1</v>
      </c>
      <c r="W676" t="inlineStr">
        <is>
          <t>283</t>
        </is>
      </c>
      <c r="X676" t="n">
        <v>53.8</v>
      </c>
      <c r="Y676" t="inlineStr">
        <is>
          <t>413</t>
        </is>
      </c>
      <c r="Z676" t="n">
        <v>22.8</v>
      </c>
      <c r="AA676" t="inlineStr">
        <is>
          <t>701+</t>
        </is>
      </c>
      <c r="AB676" t="n">
        <v>12.6</v>
      </c>
      <c r="AC676" t="inlineStr">
        <is>
          <t>701+</t>
        </is>
      </c>
      <c r="AD676" t="n">
        <v>3.7</v>
      </c>
      <c r="AE676" t="inlineStr">
        <is>
          <t>701+</t>
        </is>
      </c>
      <c r="AF676" t="n">
        <v>4.1</v>
      </c>
      <c r="AG676" t="inlineStr">
        <is>
          <t>427</t>
        </is>
      </c>
      <c r="AH676" t="n">
        <v>37.8</v>
      </c>
      <c r="AI676" t="inlineStr">
        <is>
          <t>701+</t>
        </is>
      </c>
      <c r="AJ676" t="n">
        <v>1.7</v>
      </c>
      <c r="AK676" t="inlineStr"/>
      <c r="AL676" t="inlineStr"/>
      <c r="AM676" t="inlineStr"/>
      <c r="AN676" t="inlineStr"/>
      <c r="AO676" t="inlineStr"/>
      <c r="AP676" t="inlineStr">
        <is>
          <t>{"Research &amp; Discovery": [{"indicator_id": "76", "indicator_name": "Academic Reputation", "rank": "333", "score": "26.5"}, {"indicator_id": "73", "indicator_name": "Citations per Faculty", "rank": "701+", "score": "1.1"}], "Learning Experience": [{"indicator_id": "36", "indicator_name": "Faculty Student Ratio", "rank": "283", "score": "53.8"}], "Employability": [{"indicator_id": "77", "indicator_name": "Employer Reputation", "rank": "413", "score": "22.8"}, {"indicator_id": "3819456", "indicator_name": "Employment Outcomes", "rank": "701+", "score": "12.6"}], "Global Engagement": [{"indicator_id": "14", "indicator_name": "International Student Ratio", "rank": "701+", "score": "3.7"}, {"indicator_id": "15", "indicator_name": "International Research Network", "rank": "701+", "score": "4.1"}, {"indicator_id": "18", "indicator_name": "International Faculty Ratio", "rank": "427", "score": "37.8"}], "Sustainability": [{"indicator_id": "3897497", "indicator_name": "Sustainability Score", "rank": "701+", "score": "1.7"}]}</t>
        </is>
      </c>
      <c r="AQ6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77">
      <c r="A677" t="n">
        <v>676</v>
      </c>
      <c r="B677" t="inlineStr"/>
      <c r="C677" t="inlineStr">
        <is>
          <t>Bar-Ilan University</t>
        </is>
      </c>
      <c r="D677" t="inlineStr">
        <is>
          <t>Ramat Gan, Israel</t>
        </is>
      </c>
      <c r="E677" t="inlineStr">
        <is>
          <t>Israel</t>
        </is>
      </c>
      <c r="F677" t="inlineStr">
        <is>
          <t>Ramat Gan</t>
        </is>
      </c>
      <c r="G677" t="inlineStr">
        <is>
          <t>Asia</t>
        </is>
      </c>
      <c r="H677" t="inlineStr">
        <is>
          <t>https://www.topuniversities.com/sites/default/files/230731084451am210860BIULogo200pixelsgreen-90x90.jpg</t>
        </is>
      </c>
      <c r="I677" t="inlineStr">
        <is>
          <t>/universities/bar-ilan-university</t>
        </is>
      </c>
      <c r="J677" t="inlineStr">
        <is>
          <t>3996276</t>
        </is>
      </c>
      <c r="K677" t="inlineStr">
        <is>
          <t>296784</t>
        </is>
      </c>
      <c r="L677" t="inlineStr">
        <is>
          <t>997</t>
        </is>
      </c>
      <c r="M677" t="n">
        <v>0</v>
      </c>
      <c r="N677" t="inlineStr">
        <is>
          <t>671-680</t>
        </is>
      </c>
      <c r="O677" t="inlineStr"/>
      <c r="P677" t="b">
        <v>0</v>
      </c>
      <c r="Q677" t="b">
        <v>0</v>
      </c>
      <c r="R677" t="n">
        <v>0</v>
      </c>
      <c r="S677" t="inlineStr">
        <is>
          <t>601+</t>
        </is>
      </c>
      <c r="T677" t="n">
        <v>7.8</v>
      </c>
      <c r="U677" t="inlineStr">
        <is>
          <t>279</t>
        </is>
      </c>
      <c r="V677" t="n">
        <v>48.1</v>
      </c>
      <c r="W677" t="inlineStr">
        <is>
          <t>701+</t>
        </is>
      </c>
      <c r="X677" t="n">
        <v>7.5</v>
      </c>
      <c r="Y677" t="inlineStr">
        <is>
          <t>601+</t>
        </is>
      </c>
      <c r="Z677" t="n">
        <v>6.1</v>
      </c>
      <c r="AA677" t="inlineStr">
        <is>
          <t>498</t>
        </is>
      </c>
      <c r="AB677" t="n">
        <v>22.9</v>
      </c>
      <c r="AC677" t="inlineStr">
        <is>
          <t>701+</t>
        </is>
      </c>
      <c r="AD677" t="n">
        <v>2.7</v>
      </c>
      <c r="AE677" t="inlineStr">
        <is>
          <t>701+</t>
        </is>
      </c>
      <c r="AF677" t="n">
        <v>50.1</v>
      </c>
      <c r="AG677" t="inlineStr">
        <is>
          <t>386</t>
        </is>
      </c>
      <c r="AH677" t="n">
        <v>46.4</v>
      </c>
      <c r="AI677" t="inlineStr">
        <is>
          <t>701+</t>
        </is>
      </c>
      <c r="AJ677" t="n">
        <v>4.2</v>
      </c>
      <c r="AK677" t="inlineStr"/>
      <c r="AL677" t="inlineStr"/>
      <c r="AM677" t="inlineStr"/>
      <c r="AN677" t="inlineStr"/>
      <c r="AO677" t="inlineStr"/>
      <c r="AP677" t="inlineStr">
        <is>
          <t>{"Research &amp; Discovery": [{"indicator_id": "76", "indicator_name": "Academic Reputation", "rank": "601+", "score": "7.8"}, {"indicator_id": "73", "indicator_name": "Citations per Faculty", "rank": "279", "score": "48.1"}], "Learning Experience": [{"indicator_id": "36", "indicator_name": "Faculty Student Ratio", "rank": "701+", "score": "7.5"}], "Employability": [{"indicator_id": "77", "indicator_name": "Employer Reputation", "rank": "601+", "score": "6.1"}, {"indicator_id": "3819456", "indicator_name": "Employment Outcomes", "rank": "498", "score": "22.9"}], "Global Engagement": [{"indicator_id": "14", "indicator_name": "International Student Ratio", "rank": "701+", "score": "2.7"}, {"indicator_id": "15", "indicator_name": "International Research Network", "rank": "701+", "score": "50.1"}, {"indicator_id": "18", "indicator_name": "International Faculty Ratio", "rank": "386", "score": "46.4"}], "Sustainability": [{"indicator_id": "3897497", "indicator_name": "Sustainability Score", "rank": "701+", "score": "4.2"}]}</t>
        </is>
      </c>
      <c r="AQ6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78">
      <c r="A678" t="n">
        <v>677</v>
      </c>
      <c r="B678" t="inlineStr"/>
      <c r="C678" t="inlineStr">
        <is>
          <t>Karl-Franzens-Universitaet Graz</t>
        </is>
      </c>
      <c r="D678" t="inlineStr">
        <is>
          <t>Graz, Austria</t>
        </is>
      </c>
      <c r="E678" t="inlineStr">
        <is>
          <t>Austria</t>
        </is>
      </c>
      <c r="F678" t="inlineStr">
        <is>
          <t>Graz</t>
        </is>
      </c>
      <c r="G678" t="inlineStr">
        <is>
          <t>Europe</t>
        </is>
      </c>
      <c r="H678" t="inlineStr">
        <is>
          <t>https://www.topuniversities.com/sites/default/files/karl-franzens-universitaet-graz_236_medium.jpg</t>
        </is>
      </c>
      <c r="I678" t="inlineStr">
        <is>
          <t>/universities/karl-franzens-universitaet-graz</t>
        </is>
      </c>
      <c r="J678" t="inlineStr">
        <is>
          <t>3996081</t>
        </is>
      </c>
      <c r="K678" t="inlineStr">
        <is>
          <t>294307</t>
        </is>
      </c>
      <c r="L678" t="inlineStr">
        <is>
          <t>236</t>
        </is>
      </c>
      <c r="M678" t="n">
        <v>0</v>
      </c>
      <c r="N678" t="inlineStr">
        <is>
          <t>671-680</t>
        </is>
      </c>
      <c r="O678" t="inlineStr"/>
      <c r="P678" t="b">
        <v>0</v>
      </c>
      <c r="Q678" t="b">
        <v>0</v>
      </c>
      <c r="R678" t="n">
        <v>0</v>
      </c>
      <c r="S678" t="inlineStr">
        <is>
          <t>448</t>
        </is>
      </c>
      <c r="T678" t="n">
        <v>19.9</v>
      </c>
      <c r="U678" t="inlineStr">
        <is>
          <t>701+</t>
        </is>
      </c>
      <c r="V678" t="n">
        <v>10.7</v>
      </c>
      <c r="W678" t="inlineStr">
        <is>
          <t>701+</t>
        </is>
      </c>
      <c r="X678" t="n">
        <v>11.7</v>
      </c>
      <c r="Y678" t="inlineStr">
        <is>
          <t>601+</t>
        </is>
      </c>
      <c r="Z678" t="n">
        <v>10.9</v>
      </c>
      <c r="AA678" t="inlineStr">
        <is>
          <t>397</t>
        </is>
      </c>
      <c r="AB678" t="n">
        <v>31.9</v>
      </c>
      <c r="AC678" t="inlineStr">
        <is>
          <t>465</t>
        </is>
      </c>
      <c r="AD678" t="n">
        <v>26.1</v>
      </c>
      <c r="AE678" t="inlineStr">
        <is>
          <t>576</t>
        </is>
      </c>
      <c r="AF678" t="n">
        <v>63.9</v>
      </c>
      <c r="AG678" t="inlineStr">
        <is>
          <t>394</t>
        </is>
      </c>
      <c r="AH678" t="n">
        <v>45.4</v>
      </c>
      <c r="AI678">
        <f>618</f>
        <v/>
      </c>
      <c r="AJ678" t="n">
        <v>12.3</v>
      </c>
      <c r="AK678" t="inlineStr"/>
      <c r="AL678" t="inlineStr"/>
      <c r="AM678" t="inlineStr"/>
      <c r="AN678" t="inlineStr"/>
      <c r="AO678" t="inlineStr"/>
      <c r="AP678" t="inlineStr">
        <is>
          <t>{"Research &amp; Discovery": [{"indicator_id": "76", "indicator_name": "Academic Reputation", "rank": "448", "score": "19.9"}, {"indicator_id": "73", "indicator_name": "Citations per Faculty", "rank": "701+", "score": "10.7"}], "Learning Experience": [{"indicator_id": "36", "indicator_name": "Faculty Student Ratio", "rank": "701+", "score": "11.7"}], "Employability": [{"indicator_id": "77", "indicator_name": "Employer Reputation", "rank": "601+", "score": "10.9"}, {"indicator_id": "3819456", "indicator_name": "Employment Outcomes", "rank": "397", "score": "31.9"}], "Global Engagement": [{"indicator_id": "14", "indicator_name": "International Student Ratio", "rank": "465", "score": "26.1"}, {"indicator_id": "15", "indicator_name": "International Research Network", "rank": "576", "score": "63.9"}, {"indicator_id": "18", "indicator_name": "International Faculty Ratio", "rank": "394", "score": "45.4"}], "Sustainability": [{"indicator_id": "3897497", "indicator_name": "Sustainability Score", "rank": "=618", "score": "12.3"}]}</t>
        </is>
      </c>
      <c r="AQ6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79">
      <c r="A679" t="n">
        <v>678</v>
      </c>
      <c r="B679" t="inlineStr"/>
      <c r="C679" t="inlineStr">
        <is>
          <t>Kazakh National Agrarian Research University (KazNARU)</t>
        </is>
      </c>
      <c r="D679" t="inlineStr">
        <is>
          <t>Almaty, Kazakhstan</t>
        </is>
      </c>
      <c r="E679" t="inlineStr">
        <is>
          <t>Kazakhstan</t>
        </is>
      </c>
      <c r="F679" t="inlineStr">
        <is>
          <t>Almaty</t>
        </is>
      </c>
      <c r="G679" t="inlineStr">
        <is>
          <t>Asia</t>
        </is>
      </c>
      <c r="H679" t="inlineStr">
        <is>
          <t>https://www.topuniversities.com/sites/default/files/240122053331am772732123-90x90.jpg</t>
        </is>
      </c>
      <c r="I679" t="inlineStr">
        <is>
          <t>/universities/kazakh-national-agrarian-research-university-kaznaru</t>
        </is>
      </c>
      <c r="J679" t="inlineStr">
        <is>
          <t>3996082</t>
        </is>
      </c>
      <c r="K679" t="inlineStr">
        <is>
          <t>293621</t>
        </is>
      </c>
      <c r="L679" t="inlineStr">
        <is>
          <t>14123</t>
        </is>
      </c>
      <c r="M679" t="n">
        <v>0</v>
      </c>
      <c r="N679" t="inlineStr">
        <is>
          <t>671-680</t>
        </is>
      </c>
      <c r="O679" t="inlineStr">
        <is>
          <t>4</t>
        </is>
      </c>
      <c r="P679" t="b">
        <v>0</v>
      </c>
      <c r="Q679" t="b">
        <v>0</v>
      </c>
      <c r="R679" t="n">
        <v>0</v>
      </c>
      <c r="S679" t="inlineStr">
        <is>
          <t>449</t>
        </is>
      </c>
      <c r="T679" t="n">
        <v>19.9</v>
      </c>
      <c r="U679" t="inlineStr">
        <is>
          <t>701+</t>
        </is>
      </c>
      <c r="V679" t="n">
        <v>1.1</v>
      </c>
      <c r="W679" t="inlineStr">
        <is>
          <t>104</t>
        </is>
      </c>
      <c r="X679" t="n">
        <v>85.2</v>
      </c>
      <c r="Y679" t="inlineStr">
        <is>
          <t>517</t>
        </is>
      </c>
      <c r="Z679" t="n">
        <v>16.4</v>
      </c>
      <c r="AA679" t="inlineStr">
        <is>
          <t>701+</t>
        </is>
      </c>
      <c r="AB679" t="n">
        <v>3.3</v>
      </c>
      <c r="AC679" t="inlineStr">
        <is>
          <t>509</t>
        </is>
      </c>
      <c r="AD679" t="n">
        <v>22.6</v>
      </c>
      <c r="AE679" t="inlineStr">
        <is>
          <t>701+</t>
        </is>
      </c>
      <c r="AF679" t="n">
        <v>6.5</v>
      </c>
      <c r="AG679" t="inlineStr">
        <is>
          <t>608</t>
        </is>
      </c>
      <c r="AH679" t="n">
        <v>19.6</v>
      </c>
      <c r="AI679" t="inlineStr">
        <is>
          <t>701+</t>
        </is>
      </c>
      <c r="AJ679" t="n">
        <v>2.7</v>
      </c>
      <c r="AK679" t="inlineStr"/>
      <c r="AL679" t="inlineStr"/>
      <c r="AM679" t="inlineStr"/>
      <c r="AN679" t="inlineStr"/>
      <c r="AO679" t="inlineStr"/>
      <c r="AP679" t="inlineStr">
        <is>
          <t>{"Research &amp; Discovery": [{"indicator_id": "76", "indicator_name": "Academic Reputation", "rank": "449", "score": "19.9"}, {"indicator_id": "73", "indicator_name": "Citations per Faculty", "rank": "701+", "score": "1.1"}], "Learning Experience": [{"indicator_id": "36", "indicator_name": "Faculty Student Ratio", "rank": "104", "score": "85.2"}], "Employability": [{"indicator_id": "77", "indicator_name": "Employer Reputation", "rank": "517", "score": "16.4"}, {"indicator_id": "3819456", "indicator_name": "Employment Outcomes", "rank": "701+", "score": "3.3"}], "Global Engagement": [{"indicator_id": "14", "indicator_name": "International Student Ratio", "rank": "509", "score": "22.6"}, {"indicator_id": "15", "indicator_name": "International Research Network", "rank": "701+", "score": "6.5"}, {"indicator_id": "18", "indicator_name": "International Faculty Ratio", "rank": "608", "score": "19.6"}], "Sustainability": [{"indicator_id": "3897497", "indicator_name": "Sustainability Score", "rank": "701+", "score": "2.7"}]}</t>
        </is>
      </c>
      <c r="AQ6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80">
      <c r="A680" t="n">
        <v>679</v>
      </c>
      <c r="B680" t="inlineStr"/>
      <c r="C680" t="inlineStr">
        <is>
          <t>Martin-Luther-Universität Halle-Wittenberg</t>
        </is>
      </c>
      <c r="D680" t="inlineStr">
        <is>
          <t>Halle, Germany</t>
        </is>
      </c>
      <c r="E680" t="inlineStr">
        <is>
          <t>Germany</t>
        </is>
      </c>
      <c r="F680" t="inlineStr">
        <is>
          <t>Halle</t>
        </is>
      </c>
      <c r="G680" t="inlineStr">
        <is>
          <t>Europe</t>
        </is>
      </c>
      <c r="H680" t="inlineStr">
        <is>
          <t>https://www.topuniversities.com/sites/default/files/martin-luther-universitt-halle-wittenberg_245_medium.jpg</t>
        </is>
      </c>
      <c r="I680" t="inlineStr">
        <is>
          <t>/universities/martin-luther-universitat-halle-wittenberg</t>
        </is>
      </c>
      <c r="J680" t="inlineStr">
        <is>
          <t>3996513</t>
        </is>
      </c>
      <c r="K680" t="inlineStr">
        <is>
          <t>294285</t>
        </is>
      </c>
      <c r="L680" t="inlineStr">
        <is>
          <t>245</t>
        </is>
      </c>
      <c r="M680" t="n">
        <v>0</v>
      </c>
      <c r="N680" t="inlineStr">
        <is>
          <t>671-680</t>
        </is>
      </c>
      <c r="O680" t="inlineStr"/>
      <c r="P680" t="b">
        <v>0</v>
      </c>
      <c r="Q680" t="b">
        <v>0</v>
      </c>
      <c r="R680" t="n">
        <v>0</v>
      </c>
      <c r="S680" t="inlineStr">
        <is>
          <t>601+</t>
        </is>
      </c>
      <c r="T680" t="n">
        <v>13.1</v>
      </c>
      <c r="U680" t="inlineStr">
        <is>
          <t>701+</t>
        </is>
      </c>
      <c r="V680" t="n">
        <v>7.4</v>
      </c>
      <c r="W680" t="inlineStr">
        <is>
          <t>136</t>
        </is>
      </c>
      <c r="X680" t="n">
        <v>80.09999999999999</v>
      </c>
      <c r="Y680" t="inlineStr">
        <is>
          <t>601+</t>
        </is>
      </c>
      <c r="Z680" t="n">
        <v>6.4</v>
      </c>
      <c r="AA680" t="inlineStr">
        <is>
          <t>701+</t>
        </is>
      </c>
      <c r="AB680" t="n">
        <v>4.8</v>
      </c>
      <c r="AC680" t="inlineStr">
        <is>
          <t>701+</t>
        </is>
      </c>
      <c r="AD680" t="n">
        <v>8.800000000000001</v>
      </c>
      <c r="AE680" t="inlineStr">
        <is>
          <t>168</t>
        </is>
      </c>
      <c r="AF680" t="n">
        <v>90</v>
      </c>
      <c r="AG680" t="inlineStr">
        <is>
          <t>n/a</t>
        </is>
      </c>
      <c r="AH680" t="inlineStr"/>
      <c r="AI680" t="inlineStr">
        <is>
          <t>701+</t>
        </is>
      </c>
      <c r="AJ680" t="n">
        <v>6.2</v>
      </c>
      <c r="AK680" t="inlineStr"/>
      <c r="AL680" t="inlineStr"/>
      <c r="AM680" t="inlineStr"/>
      <c r="AN680" t="inlineStr"/>
      <c r="AO680" t="inlineStr"/>
      <c r="AP680" t="inlineStr">
        <is>
          <t>{"Research &amp; Discovery": [{"indicator_id": "76", "indicator_name": "Academic Reputation", "rank": "601+", "score": "13.1"}, {"indicator_id": "73", "indicator_name": "Citations per Faculty", "rank": "701+", "score": "7.4"}], "Learning Experience": [{"indicator_id": "36", "indicator_name": "Faculty Student Ratio", "rank": "136", "score": "80.1"}], "Employability": [{"indicator_id": "77", "indicator_name": "Employer Reputation", "rank": "601+", "score": "6.4"}, {"indicator_id": "3819456", "indicator_name": "Employment Outcomes", "rank": "701+", "score": "4.8"}], "Global Engagement": [{"indicator_id": "14", "indicator_name": "International Student Ratio", "rank": "701+", "score": "8.8"}, {"indicator_id": "15", "indicator_name": "International Research Network", "rank": "168", "score": "90"}, {"indicator_id": "18", "indicator_name": "International Faculty Ratio", "rank": "n/a", "score": "n/a"}], "Sustainability": [{"indicator_id": "3897497", "indicator_name": "Sustainability Score", "rank": "701+", "score": "6.2"}]}</t>
        </is>
      </c>
      <c r="AQ6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81">
      <c r="A681" t="n">
        <v>680</v>
      </c>
      <c r="B681" t="inlineStr"/>
      <c r="C681" t="inlineStr">
        <is>
          <t>Universidade Federal de Minas Gerais (UFMG)</t>
        </is>
      </c>
      <c r="D681" t="inlineStr">
        <is>
          <t>Belo Horizonte, Brazil</t>
        </is>
      </c>
      <c r="E681" t="inlineStr">
        <is>
          <t>Brazil</t>
        </is>
      </c>
      <c r="F681" t="inlineStr">
        <is>
          <t>Belo Horizonte</t>
        </is>
      </c>
      <c r="G681" t="inlineStr">
        <is>
          <t>Latin America</t>
        </is>
      </c>
      <c r="H681" t="inlineStr">
        <is>
          <t>https://www.topuniversities.com/sites/default/files/universidade-federal-de-minas-gerais_1727_medium.jpg</t>
        </is>
      </c>
      <c r="I681" t="inlineStr">
        <is>
          <t>/universities/universidade-federal-de-minas-gerais-ufmg</t>
        </is>
      </c>
      <c r="J681" t="inlineStr">
        <is>
          <t>3995905</t>
        </is>
      </c>
      <c r="K681" t="inlineStr">
        <is>
          <t>296865</t>
        </is>
      </c>
      <c r="L681" t="inlineStr">
        <is>
          <t>1727</t>
        </is>
      </c>
      <c r="M681" t="n">
        <v>0</v>
      </c>
      <c r="N681" t="inlineStr">
        <is>
          <t>671-680</t>
        </is>
      </c>
      <c r="O681" t="inlineStr"/>
      <c r="P681" t="b">
        <v>0</v>
      </c>
      <c r="Q681" t="b">
        <v>0</v>
      </c>
      <c r="R681" t="n">
        <v>0</v>
      </c>
      <c r="S681" t="inlineStr">
        <is>
          <t>272</t>
        </is>
      </c>
      <c r="T681" t="n">
        <v>32.4</v>
      </c>
      <c r="U681" t="inlineStr">
        <is>
          <t>701+</t>
        </is>
      </c>
      <c r="V681" t="n">
        <v>7</v>
      </c>
      <c r="W681" t="inlineStr">
        <is>
          <t>701+</t>
        </is>
      </c>
      <c r="X681" t="n">
        <v>13.8</v>
      </c>
      <c r="Y681" t="inlineStr">
        <is>
          <t>601+</t>
        </is>
      </c>
      <c r="Z681" t="n">
        <v>8.9</v>
      </c>
      <c r="AA681" t="inlineStr">
        <is>
          <t>324</t>
        </is>
      </c>
      <c r="AB681" t="n">
        <v>39.7</v>
      </c>
      <c r="AC681" t="inlineStr">
        <is>
          <t>701+</t>
        </is>
      </c>
      <c r="AD681" t="n">
        <v>1.5</v>
      </c>
      <c r="AE681" t="inlineStr">
        <is>
          <t>573</t>
        </is>
      </c>
      <c r="AF681" t="n">
        <v>64</v>
      </c>
      <c r="AG681" t="inlineStr">
        <is>
          <t>701+</t>
        </is>
      </c>
      <c r="AH681" t="n">
        <v>8</v>
      </c>
      <c r="AI681" t="inlineStr">
        <is>
          <t>701+</t>
        </is>
      </c>
      <c r="AJ681" t="n">
        <v>6.7</v>
      </c>
      <c r="AK681" t="inlineStr"/>
      <c r="AL681" t="inlineStr"/>
      <c r="AM681" t="inlineStr"/>
      <c r="AN681" t="inlineStr"/>
      <c r="AO681" t="inlineStr"/>
      <c r="AP681" t="inlineStr">
        <is>
          <t>{"Research &amp; Discovery": [{"indicator_id": "76", "indicator_name": "Academic Reputation", "rank": "272", "score": "32.4"}, {"indicator_id": "73", "indicator_name": "Citations per Faculty", "rank": "701+", "score": "7"}], "Learning Experience": [{"indicator_id": "36", "indicator_name": "Faculty Student Ratio", "rank": "701+", "score": "13.8"}], "Employability": [{"indicator_id": "77", "indicator_name": "Employer Reputation", "rank": "601+", "score": "8.9"}, {"indicator_id": "3819456", "indicator_name": "Employment Outcomes", "rank": "324", "score": "39.7"}], "Global Engagement": [{"indicator_id": "14", "indicator_name": "International Student Ratio", "rank": "701+", "score": "1.5"}, {"indicator_id": "15", "indicator_name": "International Research Network", "rank": "573", "score": "64"}, {"indicator_id": "18", "indicator_name": "International Faculty Ratio", "rank": "701+", "score": "8"}], "Sustainability": [{"indicator_id": "3897497", "indicator_name": "Sustainability Score", "rank": "701+", "score": "6.7"}]}</t>
        </is>
      </c>
      <c r="AQ6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82">
      <c r="A682" t="n">
        <v>681</v>
      </c>
      <c r="B682" t="inlineStr"/>
      <c r="C682" t="inlineStr">
        <is>
          <t>University of Haifa</t>
        </is>
      </c>
      <c r="D682" t="inlineStr">
        <is>
          <t>Haifa, Israel</t>
        </is>
      </c>
      <c r="E682" t="inlineStr">
        <is>
          <t>Israel</t>
        </is>
      </c>
      <c r="F682" t="inlineStr">
        <is>
          <t>Haifa</t>
        </is>
      </c>
      <c r="G682" t="inlineStr">
        <is>
          <t>Asia</t>
        </is>
      </c>
      <c r="H682" t="inlineStr">
        <is>
          <t>https://www.topuniversities.com/sites/default/files/240220092213am989705Screenshot-2024-02-20-at-11.20.42-90x90.jpg</t>
        </is>
      </c>
      <c r="I682" t="inlineStr">
        <is>
          <t>/universities/university-haifa</t>
        </is>
      </c>
      <c r="J682" t="inlineStr">
        <is>
          <t>3996946</t>
        </is>
      </c>
      <c r="K682" t="inlineStr">
        <is>
          <t>297087</t>
        </is>
      </c>
      <c r="L682" t="inlineStr">
        <is>
          <t>739</t>
        </is>
      </c>
      <c r="M682" t="n">
        <v>0</v>
      </c>
      <c r="N682" t="inlineStr">
        <is>
          <t>671-680</t>
        </is>
      </c>
      <c r="O682" t="inlineStr"/>
      <c r="P682" t="b">
        <v>0</v>
      </c>
      <c r="Q682" t="b">
        <v>0</v>
      </c>
      <c r="R682" t="n">
        <v>0</v>
      </c>
      <c r="S682" t="inlineStr">
        <is>
          <t>601+</t>
        </is>
      </c>
      <c r="T682" t="n">
        <v>13</v>
      </c>
      <c r="U682" t="inlineStr">
        <is>
          <t>409</t>
        </is>
      </c>
      <c r="V682" t="n">
        <v>32.1</v>
      </c>
      <c r="W682" t="inlineStr">
        <is>
          <t>701+</t>
        </is>
      </c>
      <c r="X682" t="n">
        <v>14.6</v>
      </c>
      <c r="Y682" t="inlineStr">
        <is>
          <t>601+</t>
        </is>
      </c>
      <c r="Z682" t="n">
        <v>5.9</v>
      </c>
      <c r="AA682" t="inlineStr">
        <is>
          <t>499</t>
        </is>
      </c>
      <c r="AB682" t="n">
        <v>22.9</v>
      </c>
      <c r="AC682" t="inlineStr">
        <is>
          <t>701+</t>
        </is>
      </c>
      <c r="AD682" t="n">
        <v>3.6</v>
      </c>
      <c r="AE682" t="inlineStr">
        <is>
          <t>518</t>
        </is>
      </c>
      <c r="AF682" t="n">
        <v>67.2</v>
      </c>
      <c r="AG682" t="inlineStr">
        <is>
          <t>699</t>
        </is>
      </c>
      <c r="AH682" t="n">
        <v>13.4</v>
      </c>
      <c r="AI682" t="inlineStr">
        <is>
          <t>390</t>
        </is>
      </c>
      <c r="AJ682" t="n">
        <v>37.3</v>
      </c>
      <c r="AK682" t="inlineStr"/>
      <c r="AL682" t="inlineStr"/>
      <c r="AM682" t="inlineStr"/>
      <c r="AN682" t="inlineStr"/>
      <c r="AO682" t="inlineStr"/>
      <c r="AP682" t="inlineStr">
        <is>
          <t>{"Research &amp; Discovery": [{"indicator_id": "76", "indicator_name": "Academic Reputation", "rank": "601+", "score": "13"}, {"indicator_id": "73", "indicator_name": "Citations per Faculty", "rank": "409", "score": "32.1"}], "Learning Experience": [{"indicator_id": "36", "indicator_name": "Faculty Student Ratio", "rank": "701+", "score": "14.6"}], "Employability": [{"indicator_id": "77", "indicator_name": "Employer Reputation", "rank": "601+", "score": "5.9"}, {"indicator_id": "3819456", "indicator_name": "Employment Outcomes", "rank": "499", "score": "22.9"}], "Global Engagement": [{"indicator_id": "14", "indicator_name": "International Student Ratio", "rank": "701+", "score": "3.6"}, {"indicator_id": "15", "indicator_name": "International Research Network", "rank": "518", "score": "67.2"}, {"indicator_id": "18", "indicator_name": "International Faculty Ratio", "rank": "699", "score": "13.4"}], "Sustainability": [{"indicator_id": "3897497", "indicator_name": "Sustainability Score", "rank": "390", "score": "37.3"}]}</t>
        </is>
      </c>
      <c r="AQ6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83">
      <c r="A683" t="n">
        <v>682</v>
      </c>
      <c r="B683" t="inlineStr"/>
      <c r="C683" t="inlineStr">
        <is>
          <t>China University of Mining and Technology</t>
        </is>
      </c>
      <c r="D683" t="inlineStr">
        <is>
          <t>Xuzhou, China (Mainland)</t>
        </is>
      </c>
      <c r="E683" t="inlineStr">
        <is>
          <t>China (Mainland)</t>
        </is>
      </c>
      <c r="F683" t="inlineStr">
        <is>
          <t>Xuzhou</t>
        </is>
      </c>
      <c r="G683" t="inlineStr">
        <is>
          <t>Asia</t>
        </is>
      </c>
      <c r="H683" t="inlineStr">
        <is>
          <t>https://www.topuniversities.com/sites/default/files/china-university-of-mining-and-technology_2003_medium.jpg</t>
        </is>
      </c>
      <c r="I683" t="inlineStr">
        <is>
          <t>/universities/china-university-mining-technology</t>
        </is>
      </c>
      <c r="J683" t="inlineStr">
        <is>
          <t>3996323</t>
        </is>
      </c>
      <c r="K683" t="inlineStr">
        <is>
          <t>294973</t>
        </is>
      </c>
      <c r="L683" t="inlineStr">
        <is>
          <t>2003</t>
        </is>
      </c>
      <c r="M683" t="n">
        <v>0</v>
      </c>
      <c r="N683" t="inlineStr">
        <is>
          <t>681-690</t>
        </is>
      </c>
      <c r="O683" t="inlineStr"/>
      <c r="P683" t="b">
        <v>0</v>
      </c>
      <c r="Q683" t="b">
        <v>0</v>
      </c>
      <c r="R683" t="n">
        <v>0</v>
      </c>
      <c r="S683" t="inlineStr">
        <is>
          <t>601+</t>
        </is>
      </c>
      <c r="T683" t="n">
        <v>3.5</v>
      </c>
      <c r="U683" t="inlineStr">
        <is>
          <t>159</t>
        </is>
      </c>
      <c r="V683" t="n">
        <v>68.5</v>
      </c>
      <c r="W683" t="inlineStr">
        <is>
          <t>701+</t>
        </is>
      </c>
      <c r="X683" t="n">
        <v>14.1</v>
      </c>
      <c r="Y683" t="inlineStr">
        <is>
          <t>601+</t>
        </is>
      </c>
      <c r="Z683" t="n">
        <v>1.6</v>
      </c>
      <c r="AA683" t="inlineStr">
        <is>
          <t>701+</t>
        </is>
      </c>
      <c r="AB683" t="n">
        <v>10.1</v>
      </c>
      <c r="AC683" t="inlineStr">
        <is>
          <t>n/a</t>
        </is>
      </c>
      <c r="AD683" t="inlineStr"/>
      <c r="AE683" t="inlineStr">
        <is>
          <t>701+</t>
        </is>
      </c>
      <c r="AF683" t="n">
        <v>52.4</v>
      </c>
      <c r="AG683" t="inlineStr">
        <is>
          <t>n/a</t>
        </is>
      </c>
      <c r="AH683" t="inlineStr"/>
      <c r="AI683" t="inlineStr">
        <is>
          <t>701+</t>
        </is>
      </c>
      <c r="AJ683" t="n">
        <v>2.8</v>
      </c>
      <c r="AK683" t="inlineStr"/>
      <c r="AL683" t="inlineStr"/>
      <c r="AM683" t="inlineStr"/>
      <c r="AN683" t="inlineStr"/>
      <c r="AO683" t="inlineStr"/>
      <c r="AP683" t="inlineStr">
        <is>
          <t>{"Research &amp; Discovery": [{"indicator_id": "76", "indicator_name": "Academic Reputation", "rank": "601+", "score": "3.5"}, {"indicator_id": "73", "indicator_name": "Citations per Faculty", "rank": "159", "score": "68.5"}], "Learning Experience": [{"indicator_id": "36", "indicator_name": "Faculty Student Ratio", "rank": "701+", "score": "14.1"}], "Employability": [{"indicator_id": "77", "indicator_name": "Employer Reputation", "rank": "601+", "score": "1.6"}, {"indicator_id": "3819456", "indicator_name": "Employment Outcomes", "rank": "701+", "score": "10.1"}], "Global Engagement": [{"indicator_id": "14", "indicator_name": "International Student Ratio", "rank": "n/a", "score": "n/a"}, {"indicator_id": "15", "indicator_name": "International Research Network", "rank": "701+", "score": "52.4"}, {"indicator_id": "18", "indicator_name": "International Faculty Ratio", "rank": "n/a", "score": "n/a"}], "Sustainability": [{"indicator_id": "3897497", "indicator_name": "Sustainability Score", "rank": "701+", "score": "2.8"}]}</t>
        </is>
      </c>
      <c r="AQ6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84">
      <c r="A684" t="n">
        <v>683</v>
      </c>
      <c r="B684" t="inlineStr"/>
      <c r="C684" t="inlineStr">
        <is>
          <t>Goldsmiths, University of London</t>
        </is>
      </c>
      <c r="D684" t="inlineStr">
        <is>
          <t>London, United Kingdom</t>
        </is>
      </c>
      <c r="E684" t="inlineStr">
        <is>
          <t>United Kingdom</t>
        </is>
      </c>
      <c r="F684" t="inlineStr">
        <is>
          <t>London</t>
        </is>
      </c>
      <c r="G684" t="inlineStr">
        <is>
          <t>Europe</t>
        </is>
      </c>
      <c r="H684" t="inlineStr">
        <is>
          <t>https://www.topuniversities.com/sites/default/files/goldsmiths-university-of-london_355_medium.jpg</t>
        </is>
      </c>
      <c r="I684" t="inlineStr">
        <is>
          <t>/universities/goldsmiths-university-london</t>
        </is>
      </c>
      <c r="J684" t="inlineStr">
        <is>
          <t>3996392</t>
        </is>
      </c>
      <c r="K684" t="inlineStr">
        <is>
          <t>294032</t>
        </is>
      </c>
      <c r="L684" t="inlineStr">
        <is>
          <t>355</t>
        </is>
      </c>
      <c r="M684" t="n">
        <v>0</v>
      </c>
      <c r="N684" t="inlineStr">
        <is>
          <t>681-690</t>
        </is>
      </c>
      <c r="O684" t="inlineStr"/>
      <c r="P684" t="b">
        <v>0</v>
      </c>
      <c r="Q684" t="b">
        <v>0</v>
      </c>
      <c r="R684" t="n">
        <v>0</v>
      </c>
      <c r="S684" t="inlineStr">
        <is>
          <t>601+</t>
        </is>
      </c>
      <c r="T684" t="n">
        <v>13.1</v>
      </c>
      <c r="U684" t="inlineStr">
        <is>
          <t>691</t>
        </is>
      </c>
      <c r="V684" t="n">
        <v>12</v>
      </c>
      <c r="W684" t="inlineStr">
        <is>
          <t>701+</t>
        </is>
      </c>
      <c r="X684" t="n">
        <v>12.8</v>
      </c>
      <c r="Y684" t="inlineStr">
        <is>
          <t>601+</t>
        </is>
      </c>
      <c r="Z684" t="n">
        <v>5.1</v>
      </c>
      <c r="AA684" t="inlineStr">
        <is>
          <t>679</t>
        </is>
      </c>
      <c r="AB684" t="n">
        <v>14.4</v>
      </c>
      <c r="AC684" t="inlineStr">
        <is>
          <t>115</t>
        </is>
      </c>
      <c r="AD684" t="n">
        <v>91.5</v>
      </c>
      <c r="AE684" t="inlineStr">
        <is>
          <t>701+</t>
        </is>
      </c>
      <c r="AF684" t="n">
        <v>25.1</v>
      </c>
      <c r="AG684" t="inlineStr">
        <is>
          <t>176</t>
        </is>
      </c>
      <c r="AH684" t="n">
        <v>92</v>
      </c>
      <c r="AI684" t="inlineStr">
        <is>
          <t>701+</t>
        </is>
      </c>
      <c r="AJ684" t="n">
        <v>3.1</v>
      </c>
      <c r="AK684" t="inlineStr"/>
      <c r="AL684" t="inlineStr"/>
      <c r="AM684" t="inlineStr"/>
      <c r="AN684" t="inlineStr"/>
      <c r="AO684" t="inlineStr"/>
      <c r="AP684" t="inlineStr">
        <is>
          <t>{"Research &amp; Discovery": [{"indicator_id": "76", "indicator_name": "Academic Reputation", "rank": "601+", "score": "13.1"}, {"indicator_id": "73", "indicator_name": "Citations per Faculty", "rank": "691", "score": "12"}], "Learning Experience": [{"indicator_id": "36", "indicator_name": "Faculty Student Ratio", "rank": "701+", "score": "12.8"}], "Employability": [{"indicator_id": "77", "indicator_name": "Employer Reputation", "rank": "601+", "score": "5.1"}, {"indicator_id": "3819456", "indicator_name": "Employment Outcomes", "rank": "679", "score": "14.4"}], "Global Engagement": [{"indicator_id": "14", "indicator_name": "International Student Ratio", "rank": "115", "score": "91.5"}, {"indicator_id": "15", "indicator_name": "International Research Network", "rank": "701+", "score": "25.1"}, {"indicator_id": "18", "indicator_name": "International Faculty Ratio", "rank": "176", "score": "92"}], "Sustainability": [{"indicator_id": "3897497", "indicator_name": "Sustainability Score", "rank": "701+", "score": "3.1"}]}</t>
        </is>
      </c>
      <c r="AQ6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85">
      <c r="A685" t="n">
        <v>684</v>
      </c>
      <c r="B685" t="inlineStr"/>
      <c r="C685" t="inlineStr">
        <is>
          <t>Indian Institute of Technology Hyderabad (IITH)</t>
        </is>
      </c>
      <c r="D685" t="inlineStr">
        <is>
          <t>Sangareddy, India</t>
        </is>
      </c>
      <c r="E685" t="inlineStr">
        <is>
          <t>India</t>
        </is>
      </c>
      <c r="F685" t="inlineStr">
        <is>
          <t>Sangareddy</t>
        </is>
      </c>
      <c r="G685" t="inlineStr">
        <is>
          <t>Asia</t>
        </is>
      </c>
      <c r="H685" t="inlineStr">
        <is>
          <t>https://www.topuniversities.com/sites/default/files/indian-institute-of-technology-hyderabad_592560e19988f300e2320f86_medium.jpg</t>
        </is>
      </c>
      <c r="I685" t="inlineStr">
        <is>
          <t>/universities/indian-institute-technology-hyderabad-iith</t>
        </is>
      </c>
      <c r="J685" t="inlineStr">
        <is>
          <t>3996426</t>
        </is>
      </c>
      <c r="K685" t="inlineStr">
        <is>
          <t>295447</t>
        </is>
      </c>
      <c r="L685" t="inlineStr">
        <is>
          <t>22963</t>
        </is>
      </c>
      <c r="M685" t="n">
        <v>0</v>
      </c>
      <c r="N685" t="inlineStr">
        <is>
          <t>681-690</t>
        </is>
      </c>
      <c r="O685" t="inlineStr"/>
      <c r="P685" t="b">
        <v>0</v>
      </c>
      <c r="Q685" t="b">
        <v>0</v>
      </c>
      <c r="R685" t="n">
        <v>0</v>
      </c>
      <c r="S685" t="inlineStr">
        <is>
          <t>601+</t>
        </is>
      </c>
      <c r="T685" t="n">
        <v>6.2</v>
      </c>
      <c r="U685" t="inlineStr">
        <is>
          <t>152</t>
        </is>
      </c>
      <c r="V685" t="n">
        <v>71.09999999999999</v>
      </c>
      <c r="W685" t="inlineStr">
        <is>
          <t>701+</t>
        </is>
      </c>
      <c r="X685" t="n">
        <v>18.2</v>
      </c>
      <c r="Y685" t="inlineStr">
        <is>
          <t>601+</t>
        </is>
      </c>
      <c r="Z685" t="n">
        <v>4.4</v>
      </c>
      <c r="AA685" t="inlineStr">
        <is>
          <t>701+</t>
        </is>
      </c>
      <c r="AB685" t="n">
        <v>2</v>
      </c>
      <c r="AC685" t="inlineStr">
        <is>
          <t>701+</t>
        </is>
      </c>
      <c r="AD685" t="n">
        <v>1.5</v>
      </c>
      <c r="AE685" t="inlineStr">
        <is>
          <t>701+</t>
        </is>
      </c>
      <c r="AF685" t="n">
        <v>13.7</v>
      </c>
      <c r="AG685" t="inlineStr">
        <is>
          <t>701+</t>
        </is>
      </c>
      <c r="AH685" t="n">
        <v>1.2</v>
      </c>
      <c r="AI685" t="inlineStr">
        <is>
          <t>701+</t>
        </is>
      </c>
      <c r="AJ685" t="n">
        <v>4.3</v>
      </c>
      <c r="AK685" t="inlineStr"/>
      <c r="AL685" t="inlineStr"/>
      <c r="AM685" t="inlineStr"/>
      <c r="AN685" t="inlineStr"/>
      <c r="AO685" t="inlineStr"/>
      <c r="AP685" t="inlineStr">
        <is>
          <t>{"Research &amp; Discovery": [{"indicator_id": "76", "indicator_name": "Academic Reputation", "rank": "601+", "score": "6.2"}, {"indicator_id": "73", "indicator_name": "Citations per Faculty", "rank": "152", "score": "71.1"}], "Learning Experience": [{"indicator_id": "36", "indicator_name": "Faculty Student Ratio", "rank": "701+", "score": "18.2"}], "Employability": [{"indicator_id": "77", "indicator_name": "Employer Reputation", "rank": "601+", "score": "4.4"}, {"indicator_id": "3819456", "indicator_name": "Employment Outcomes", "rank": "701+", "score": "2"}], "Global Engagement": [{"indicator_id": "14", "indicator_name": "International Student Ratio", "rank": "701+", "score": "1.5"}, {"indicator_id": "15", "indicator_name": "International Research Network", "rank": "701+", "score": "13.7"}, {"indicator_id": "18", "indicator_name": "International Faculty Ratio", "rank": "701+", "score": "1.2"}], "Sustainability": [{"indicator_id": "3897497", "indicator_name": "Sustainability Score", "rank": "701+", "score": "4.3"}]}</t>
        </is>
      </c>
      <c r="AQ6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86">
      <c r="A686" t="n">
        <v>685</v>
      </c>
      <c r="B686" t="inlineStr"/>
      <c r="C686" t="inlineStr">
        <is>
          <t>Jeonbuk National University</t>
        </is>
      </c>
      <c r="D686" t="inlineStr">
        <is>
          <t>Jeonju, South Korea</t>
        </is>
      </c>
      <c r="E686" t="inlineStr">
        <is>
          <t>South Korea</t>
        </is>
      </c>
      <c r="F686" t="inlineStr">
        <is>
          <t>Jeonju</t>
        </is>
      </c>
      <c r="G686" t="inlineStr">
        <is>
          <t>Asia</t>
        </is>
      </c>
      <c r="H686" t="inlineStr">
        <is>
          <t>https://www.topuniversities.com/sites/default/files/jeonbuk-national-university_592560cf2aeae70239af4aff_medium.jpg</t>
        </is>
      </c>
      <c r="I686" t="inlineStr">
        <is>
          <t>/universities/jeonbuk-national-university</t>
        </is>
      </c>
      <c r="J686" t="inlineStr">
        <is>
          <t>3996197</t>
        </is>
      </c>
      <c r="K686" t="inlineStr">
        <is>
          <t>294533</t>
        </is>
      </c>
      <c r="L686" t="inlineStr">
        <is>
          <t>124</t>
        </is>
      </c>
      <c r="M686" t="n">
        <v>0</v>
      </c>
      <c r="N686" t="inlineStr">
        <is>
          <t>681-690</t>
        </is>
      </c>
      <c r="O686" t="inlineStr"/>
      <c r="P686" t="b">
        <v>0</v>
      </c>
      <c r="Q686" t="b">
        <v>0</v>
      </c>
      <c r="R686" t="n">
        <v>0</v>
      </c>
      <c r="S686" t="inlineStr">
        <is>
          <t>564</t>
        </is>
      </c>
      <c r="T686" t="n">
        <v>15.6</v>
      </c>
      <c r="U686" t="inlineStr">
        <is>
          <t>701+</t>
        </is>
      </c>
      <c r="V686" t="n">
        <v>10.6</v>
      </c>
      <c r="W686" t="inlineStr">
        <is>
          <t>234</t>
        </is>
      </c>
      <c r="X686" t="n">
        <v>61.3</v>
      </c>
      <c r="Y686" t="inlineStr">
        <is>
          <t>601+</t>
        </is>
      </c>
      <c r="Z686" t="n">
        <v>11.1</v>
      </c>
      <c r="AA686" t="inlineStr">
        <is>
          <t>701+</t>
        </is>
      </c>
      <c r="AB686" t="n">
        <v>2.8</v>
      </c>
      <c r="AC686" t="inlineStr">
        <is>
          <t>701+</t>
        </is>
      </c>
      <c r="AD686" t="n">
        <v>6.8</v>
      </c>
      <c r="AE686" t="inlineStr">
        <is>
          <t>701+</t>
        </is>
      </c>
      <c r="AF686" t="n">
        <v>35.3</v>
      </c>
      <c r="AG686" t="inlineStr">
        <is>
          <t>701+</t>
        </is>
      </c>
      <c r="AH686" t="n">
        <v>7.8</v>
      </c>
      <c r="AI686" t="inlineStr">
        <is>
          <t>326</t>
        </is>
      </c>
      <c r="AJ686" t="n">
        <v>48.5</v>
      </c>
      <c r="AK686" t="inlineStr"/>
      <c r="AL686" t="inlineStr"/>
      <c r="AM686" t="inlineStr"/>
      <c r="AN686" t="inlineStr"/>
      <c r="AO686" t="inlineStr"/>
      <c r="AP686" t="inlineStr">
        <is>
          <t>{"Research &amp; Discovery": [{"indicator_id": "76", "indicator_name": "Academic Reputation", "rank": "564", "score": "15.6"}, {"indicator_id": "73", "indicator_name": "Citations per Faculty", "rank": "701+", "score": "10.6"}], "Learning Experience": [{"indicator_id": "36", "indicator_name": "Faculty Student Ratio", "rank": "234", "score": "61.3"}], "Employability": [{"indicator_id": "77", "indicator_name": "Employer Reputation", "rank": "601+", "score": "11.1"}, {"indicator_id": "3819456", "indicator_name": "Employment Outcomes", "rank": "701+", "score": "2.8"}], "Global Engagement": [{"indicator_id": "14", "indicator_name": "International Student Ratio", "rank": "701+", "score": "6.8"}, {"indicator_id": "15", "indicator_name": "International Research Network", "rank": "701+", "score": "35.3"}, {"indicator_id": "18", "indicator_name": "International Faculty Ratio", "rank": "701+", "score": "7.8"}], "Sustainability": [{"indicator_id": "3897497", "indicator_name": "Sustainability Score", "rank": "326", "score": "48.5"}]}</t>
        </is>
      </c>
      <c r="AQ6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87">
      <c r="A687" t="n">
        <v>686</v>
      </c>
      <c r="B687" t="inlineStr"/>
      <c r="C687" t="inlineStr">
        <is>
          <t>Prince Sultan University</t>
        </is>
      </c>
      <c r="D687" t="inlineStr">
        <is>
          <t>Riyadh, Saudi Arabia</t>
        </is>
      </c>
      <c r="E687" t="inlineStr">
        <is>
          <t>Saudi Arabia</t>
        </is>
      </c>
      <c r="F687" t="inlineStr">
        <is>
          <t>Riyadh</t>
        </is>
      </c>
      <c r="G687" t="inlineStr">
        <is>
          <t>Asia</t>
        </is>
      </c>
      <c r="H687" t="inlineStr">
        <is>
          <t>https://www.topuniversities.com/sites/default/files/221201114936am874757PSU-logo-200x200-90x90.jpg</t>
        </is>
      </c>
      <c r="I687" t="inlineStr">
        <is>
          <t>/universities/prince-sultan-university</t>
        </is>
      </c>
      <c r="J687" t="inlineStr">
        <is>
          <t>3996596</t>
        </is>
      </c>
      <c r="K687" t="inlineStr">
        <is>
          <t>295108</t>
        </is>
      </c>
      <c r="L687" t="inlineStr">
        <is>
          <t>2145</t>
        </is>
      </c>
      <c r="M687" t="n">
        <v>0</v>
      </c>
      <c r="N687" t="inlineStr">
        <is>
          <t>681-690</t>
        </is>
      </c>
      <c r="O687" t="inlineStr">
        <is>
          <t>5</t>
        </is>
      </c>
      <c r="P687" t="b">
        <v>0</v>
      </c>
      <c r="Q687" t="b">
        <v>0</v>
      </c>
      <c r="R687" t="n">
        <v>0</v>
      </c>
      <c r="S687" t="inlineStr">
        <is>
          <t>601+</t>
        </is>
      </c>
      <c r="T687" t="n">
        <v>6.5</v>
      </c>
      <c r="U687" t="inlineStr">
        <is>
          <t>418</t>
        </is>
      </c>
      <c r="V687" t="n">
        <v>31.7</v>
      </c>
      <c r="W687" t="inlineStr">
        <is>
          <t>701+</t>
        </is>
      </c>
      <c r="X687" t="n">
        <v>14.7</v>
      </c>
      <c r="Y687" t="inlineStr">
        <is>
          <t>601+</t>
        </is>
      </c>
      <c r="Z687" t="n">
        <v>5.3</v>
      </c>
      <c r="AA687" t="inlineStr">
        <is>
          <t>701+</t>
        </is>
      </c>
      <c r="AB687" t="n">
        <v>11</v>
      </c>
      <c r="AC687" t="inlineStr">
        <is>
          <t>644</t>
        </is>
      </c>
      <c r="AD687" t="n">
        <v>13.9</v>
      </c>
      <c r="AE687" t="inlineStr">
        <is>
          <t>701+</t>
        </is>
      </c>
      <c r="AF687" t="n">
        <v>54.3</v>
      </c>
      <c r="AG687" t="inlineStr">
        <is>
          <t>36</t>
        </is>
      </c>
      <c r="AH687" t="n">
        <v>100</v>
      </c>
      <c r="AI687" t="inlineStr">
        <is>
          <t>701+</t>
        </is>
      </c>
      <c r="AJ687" t="n">
        <v>3.6</v>
      </c>
      <c r="AK687" t="inlineStr"/>
      <c r="AL687" t="inlineStr"/>
      <c r="AM687" t="inlineStr"/>
      <c r="AN687" t="inlineStr"/>
      <c r="AO687" t="inlineStr"/>
      <c r="AP687" t="inlineStr">
        <is>
          <t>{"Research &amp; Discovery": [{"indicator_id": "76", "indicator_name": "Academic Reputation", "rank": "601+", "score": "6.5"}, {"indicator_id": "73", "indicator_name": "Citations per Faculty", "rank": "418", "score": "31.7"}], "Learning Experience": [{"indicator_id": "36", "indicator_name": "Faculty Student Ratio", "rank": "701+", "score": "14.7"}], "Employability": [{"indicator_id": "77", "indicator_name": "Employer Reputation", "rank": "601+", "score": "5.3"}, {"indicator_id": "3819456", "indicator_name": "Employment Outcomes", "rank": "701+", "score": "11"}], "Global Engagement": [{"indicator_id": "14", "indicator_name": "International Student Ratio", "rank": "644", "score": "13.9"}, {"indicator_id": "15", "indicator_name": "International Research Network", "rank": "701+", "score": "54.3"}, {"indicator_id": "18", "indicator_name": "International Faculty Ratio", "rank": "36", "score": "100"}], "Sustainability": [{"indicator_id": "3897497", "indicator_name": "Sustainability Score", "rank": "701+", "score": "3.6"}]}</t>
        </is>
      </c>
      <c r="AQ6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88">
      <c r="A688" t="n">
        <v>687</v>
      </c>
      <c r="B688" t="inlineStr"/>
      <c r="C688" t="inlineStr">
        <is>
          <t>Princess Nourah bint Abdulrahman University</t>
        </is>
      </c>
      <c r="D688" t="inlineStr">
        <is>
          <t>Riyadh, Saudi Arabia</t>
        </is>
      </c>
      <c r="E688" t="inlineStr">
        <is>
          <t>Saudi Arabia</t>
        </is>
      </c>
      <c r="F688" t="inlineStr">
        <is>
          <t>Riyadh</t>
        </is>
      </c>
      <c r="G688" t="inlineStr">
        <is>
          <t>Asia</t>
        </is>
      </c>
      <c r="H688" t="inlineStr">
        <is>
          <t>https://www.topuniversities.com/sites/default/files/princess-nourah-bint-abdulrahman-university_592560e39988f300e232144f_medium.jpg</t>
        </is>
      </c>
      <c r="I688" t="inlineStr">
        <is>
          <t>/universities/princess-nourah-bint-abdulrahman-university</t>
        </is>
      </c>
      <c r="J688" t="inlineStr">
        <is>
          <t>3996176</t>
        </is>
      </c>
      <c r="K688" t="inlineStr">
        <is>
          <t>295342</t>
        </is>
      </c>
      <c r="L688" t="inlineStr">
        <is>
          <t>24134</t>
        </is>
      </c>
      <c r="M688" t="n">
        <v>1</v>
      </c>
      <c r="N688" t="inlineStr">
        <is>
          <t>681-690</t>
        </is>
      </c>
      <c r="O688" t="inlineStr"/>
      <c r="P688" t="b">
        <v>0</v>
      </c>
      <c r="Q688" t="b">
        <v>0</v>
      </c>
      <c r="R688" t="n">
        <v>0</v>
      </c>
      <c r="S688" t="inlineStr">
        <is>
          <t>543</t>
        </is>
      </c>
      <c r="T688" t="n">
        <v>16.6</v>
      </c>
      <c r="U688" t="inlineStr">
        <is>
          <t>701+</t>
        </is>
      </c>
      <c r="V688" t="n">
        <v>2.5</v>
      </c>
      <c r="W688" t="inlineStr">
        <is>
          <t>701+</t>
        </is>
      </c>
      <c r="X688" t="n">
        <v>18.9</v>
      </c>
      <c r="Y688" t="inlineStr">
        <is>
          <t>565</t>
        </is>
      </c>
      <c r="Z688" t="n">
        <v>14.8</v>
      </c>
      <c r="AA688" t="inlineStr">
        <is>
          <t>701+</t>
        </is>
      </c>
      <c r="AB688" t="n">
        <v>2.3</v>
      </c>
      <c r="AC688" t="inlineStr">
        <is>
          <t>364</t>
        </is>
      </c>
      <c r="AD688" t="n">
        <v>38.4</v>
      </c>
      <c r="AE688" t="inlineStr">
        <is>
          <t>574</t>
        </is>
      </c>
      <c r="AF688" t="n">
        <v>64</v>
      </c>
      <c r="AG688" t="inlineStr">
        <is>
          <t>155</t>
        </is>
      </c>
      <c r="AH688" t="n">
        <v>94.5</v>
      </c>
      <c r="AI688" t="inlineStr">
        <is>
          <t>701+</t>
        </is>
      </c>
      <c r="AJ688" t="n">
        <v>3.1</v>
      </c>
      <c r="AK688" t="inlineStr"/>
      <c r="AL688" t="inlineStr"/>
      <c r="AM688" t="inlineStr"/>
      <c r="AN688" t="inlineStr"/>
      <c r="AO688" t="inlineStr"/>
      <c r="AP688" t="inlineStr">
        <is>
          <t>{"Research &amp; Discovery": [{"indicator_id": "76", "indicator_name": "Academic Reputation", "rank": "543", "score": "16.6"}, {"indicator_id": "73", "indicator_name": "Citations per Faculty", "rank": "701+", "score": "2.5"}], "Learning Experience": [{"indicator_id": "36", "indicator_name": "Faculty Student Ratio", "rank": "701+", "score": "18.9"}], "Employability": [{"indicator_id": "77", "indicator_name": "Employer Reputation", "rank": "565", "score": "14.8"}, {"indicator_id": "3819456", "indicator_name": "Employment Outcomes", "rank": "701+", "score": "2.3"}], "Global Engagement": [{"indicator_id": "14", "indicator_name": "International Student Ratio", "rank": "364", "score": "38.4"}, {"indicator_id": "15", "indicator_name": "International Research Network", "rank": "574", "score": "64"}, {"indicator_id": "18", "indicator_name": "International Faculty Ratio", "rank": "155", "score": "94.5"}], "Sustainability": [{"indicator_id": "3897497", "indicator_name": "Sustainability Score", "rank": "701+", "score": "3.1"}]}</t>
        </is>
      </c>
      <c r="AQ6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89">
      <c r="A689" t="n">
        <v>688</v>
      </c>
      <c r="B689" t="inlineStr"/>
      <c r="C689" t="inlineStr">
        <is>
          <t>Temple University</t>
        </is>
      </c>
      <c r="D689" t="inlineStr">
        <is>
          <t>Philadelphia, United States</t>
        </is>
      </c>
      <c r="E689" t="inlineStr">
        <is>
          <t>United States</t>
        </is>
      </c>
      <c r="F689" t="inlineStr">
        <is>
          <t>Philadelphia</t>
        </is>
      </c>
      <c r="G689" t="inlineStr">
        <is>
          <t>North America</t>
        </is>
      </c>
      <c r="H689" t="inlineStr">
        <is>
          <t>https://www.topuniversities.com/sites/default/files/temple-university_592560cf2aeae70239af4cdd_medium.jpg</t>
        </is>
      </c>
      <c r="I689" t="inlineStr">
        <is>
          <t>/universities/temple-university</t>
        </is>
      </c>
      <c r="J689" t="inlineStr">
        <is>
          <t>3996701</t>
        </is>
      </c>
      <c r="K689" t="inlineStr">
        <is>
          <t>297259</t>
        </is>
      </c>
      <c r="L689" t="inlineStr">
        <is>
          <t>602</t>
        </is>
      </c>
      <c r="M689" t="n">
        <v>1</v>
      </c>
      <c r="N689" t="inlineStr">
        <is>
          <t>681-690</t>
        </is>
      </c>
      <c r="O689" t="inlineStr">
        <is>
          <t>5</t>
        </is>
      </c>
      <c r="P689" t="b">
        <v>0</v>
      </c>
      <c r="Q689" t="b">
        <v>0</v>
      </c>
      <c r="R689" t="n">
        <v>0</v>
      </c>
      <c r="S689" t="inlineStr">
        <is>
          <t>601+</t>
        </is>
      </c>
      <c r="T689" t="n">
        <v>12.3</v>
      </c>
      <c r="U689" t="inlineStr">
        <is>
          <t>603</t>
        </is>
      </c>
      <c r="V689" t="n">
        <v>16.9</v>
      </c>
      <c r="W689" t="inlineStr">
        <is>
          <t>531</t>
        </is>
      </c>
      <c r="X689" t="n">
        <v>29.2</v>
      </c>
      <c r="Y689" t="inlineStr">
        <is>
          <t>601+</t>
        </is>
      </c>
      <c r="Z689" t="n">
        <v>7.1</v>
      </c>
      <c r="AA689" t="inlineStr">
        <is>
          <t>490</t>
        </is>
      </c>
      <c r="AB689" t="n">
        <v>23.2</v>
      </c>
      <c r="AC689" t="inlineStr">
        <is>
          <t>701+</t>
        </is>
      </c>
      <c r="AD689" t="n">
        <v>5.7</v>
      </c>
      <c r="AE689" t="inlineStr">
        <is>
          <t>375</t>
        </is>
      </c>
      <c r="AF689" t="n">
        <v>77.2</v>
      </c>
      <c r="AG689" t="inlineStr">
        <is>
          <t>701+</t>
        </is>
      </c>
      <c r="AH689" t="n">
        <v>3</v>
      </c>
      <c r="AI689">
        <f>258</f>
        <v/>
      </c>
      <c r="AJ689" t="n">
        <v>61.9</v>
      </c>
      <c r="AK689" t="inlineStr"/>
      <c r="AL689" t="inlineStr"/>
      <c r="AM689" t="inlineStr"/>
      <c r="AN689" t="inlineStr"/>
      <c r="AO689" t="inlineStr"/>
      <c r="AP689" t="inlineStr">
        <is>
          <t>{"Research &amp; Discovery": [{"indicator_id": "76", "indicator_name": "Academic Reputation", "rank": "601+", "score": "12.3"}, {"indicator_id": "73", "indicator_name": "Citations per Faculty", "rank": "603", "score": "16.9"}], "Learning Experience": [{"indicator_id": "36", "indicator_name": "Faculty Student Ratio", "rank": "531", "score": "29.2"}], "Employability": [{"indicator_id": "77", "indicator_name": "Employer Reputation", "rank": "601+", "score": "7.1"}, {"indicator_id": "3819456", "indicator_name": "Employment Outcomes", "rank": "490", "score": "23.2"}], "Global Engagement": [{"indicator_id": "14", "indicator_name": "International Student Ratio", "rank": "701+", "score": "5.7"}, {"indicator_id": "15", "indicator_name": "International Research Network", "rank": "375", "score": "77.2"}, {"indicator_id": "18", "indicator_name": "International Faculty Ratio", "rank": "701+", "score": "3"}], "Sustainability": [{"indicator_id": "3897497", "indicator_name": "Sustainability Score", "rank": "=258", "score": "61.9"}]}</t>
        </is>
      </c>
      <c r="AQ6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90">
      <c r="A690" t="n">
        <v>689</v>
      </c>
      <c r="B690" t="inlineStr"/>
      <c r="C690" t="inlineStr">
        <is>
          <t xml:space="preserve">University of Agriculture, Faisalabad </t>
        </is>
      </c>
      <c r="D690" t="inlineStr">
        <is>
          <t>Faisalabad, Pakistan</t>
        </is>
      </c>
      <c r="E690" t="inlineStr">
        <is>
          <t>Pakistan</t>
        </is>
      </c>
      <c r="F690" t="inlineStr">
        <is>
          <t>Faisalabad</t>
        </is>
      </c>
      <c r="G690" t="inlineStr">
        <is>
          <t>Asia</t>
        </is>
      </c>
      <c r="H690" t="inlineStr">
        <is>
          <t>https://www.topuniversities.com/sites/default/files/university-of-agriculture-faisalabad_776_medium.jpg</t>
        </is>
      </c>
      <c r="I690" t="inlineStr">
        <is>
          <t>/universities/university-agriculture-faisalabad</t>
        </is>
      </c>
      <c r="J690" t="inlineStr">
        <is>
          <t>3996906</t>
        </is>
      </c>
      <c r="K690" t="inlineStr">
        <is>
          <t>297054</t>
        </is>
      </c>
      <c r="L690" t="inlineStr">
        <is>
          <t>776</t>
        </is>
      </c>
      <c r="M690" t="n">
        <v>0</v>
      </c>
      <c r="N690" t="inlineStr">
        <is>
          <t>681-690</t>
        </is>
      </c>
      <c r="O690" t="inlineStr"/>
      <c r="P690" t="b">
        <v>0</v>
      </c>
      <c r="Q690" t="b">
        <v>0</v>
      </c>
      <c r="R690" t="n">
        <v>0</v>
      </c>
      <c r="S690" t="inlineStr">
        <is>
          <t>601+</t>
        </is>
      </c>
      <c r="T690" t="n">
        <v>6.3</v>
      </c>
      <c r="U690" t="inlineStr">
        <is>
          <t>196</t>
        </is>
      </c>
      <c r="V690" t="n">
        <v>61</v>
      </c>
      <c r="W690" t="inlineStr">
        <is>
          <t>701+</t>
        </is>
      </c>
      <c r="X690" t="n">
        <v>1.6</v>
      </c>
      <c r="Y690" t="inlineStr">
        <is>
          <t>601+</t>
        </is>
      </c>
      <c r="Z690" t="n">
        <v>11.6</v>
      </c>
      <c r="AA690" t="inlineStr">
        <is>
          <t>701+</t>
        </is>
      </c>
      <c r="AB690" t="n">
        <v>2.4</v>
      </c>
      <c r="AC690" t="inlineStr">
        <is>
          <t>701+</t>
        </is>
      </c>
      <c r="AD690" t="n">
        <v>1.1</v>
      </c>
      <c r="AE690" t="inlineStr">
        <is>
          <t>527</t>
        </is>
      </c>
      <c r="AF690" t="n">
        <v>66.7</v>
      </c>
      <c r="AG690" t="inlineStr">
        <is>
          <t>701+</t>
        </is>
      </c>
      <c r="AH690" t="n">
        <v>2.5</v>
      </c>
      <c r="AI690" t="inlineStr">
        <is>
          <t>701+</t>
        </is>
      </c>
      <c r="AJ690" t="n">
        <v>1.7</v>
      </c>
      <c r="AK690" t="inlineStr"/>
      <c r="AL690" t="inlineStr"/>
      <c r="AM690" t="inlineStr"/>
      <c r="AN690" t="inlineStr"/>
      <c r="AO690" t="inlineStr"/>
      <c r="AP690" t="inlineStr">
        <is>
          <t>{"Research &amp; Discovery": [{"indicator_id": "76", "indicator_name": "Academic Reputation", "rank": "601+", "score": "6.3"}, {"indicator_id": "73", "indicator_name": "Citations per Faculty", "rank": "196", "score": "61"}], "Learning Experience": [{"indicator_id": "36", "indicator_name": "Faculty Student Ratio", "rank": "701+", "score": "1.6"}], "Employability": [{"indicator_id": "77", "indicator_name": "Employer Reputation", "rank": "601+", "score": "11.6"}, {"indicator_id": "3819456", "indicator_name": "Employment Outcomes", "rank": "701+", "score": "2.4"}], "Global Engagement": [{"indicator_id": "14", "indicator_name": "International Student Ratio", "rank": "701+", "score": "1.1"}, {"indicator_id": "15", "indicator_name": "International Research Network", "rank": "527", "score": "66.7"}, {"indicator_id": "18", "indicator_name": "International Faculty Ratio", "rank": "701+", "score": "2.5"}], "Sustainability": [{"indicator_id": "3897497", "indicator_name": "Sustainability Score", "rank": "701+", "score": "1.7"}]}</t>
        </is>
      </c>
      <c r="AQ6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91">
      <c r="A691" t="n">
        <v>690</v>
      </c>
      <c r="B691" t="inlineStr"/>
      <c r="C691" t="inlineStr">
        <is>
          <t>University of New Brunswick</t>
        </is>
      </c>
      <c r="D691" t="inlineStr">
        <is>
          <t>Fredericton, Canada</t>
        </is>
      </c>
      <c r="E691" t="inlineStr">
        <is>
          <t>Canada</t>
        </is>
      </c>
      <c r="F691" t="inlineStr">
        <is>
          <t>Fredericton</t>
        </is>
      </c>
      <c r="G691" t="inlineStr">
        <is>
          <t>North America</t>
        </is>
      </c>
      <c r="H691" t="inlineStr">
        <is>
          <t>https://www.topuniversities.com/sites/default/files/230131071527pm70078520770451-10159493364640393-6339597966658436698-n-90x90.jpg</t>
        </is>
      </c>
      <c r="I691" t="inlineStr">
        <is>
          <t>/universities/university-new-brunswick</t>
        </is>
      </c>
      <c r="J691" t="inlineStr">
        <is>
          <t>3996997</t>
        </is>
      </c>
      <c r="K691" t="inlineStr">
        <is>
          <t>294159</t>
        </is>
      </c>
      <c r="L691" t="inlineStr">
        <is>
          <t>15004</t>
        </is>
      </c>
      <c r="M691" t="n">
        <v>0</v>
      </c>
      <c r="N691" t="inlineStr">
        <is>
          <t>681-690</t>
        </is>
      </c>
      <c r="O691" t="inlineStr">
        <is>
          <t>5</t>
        </is>
      </c>
      <c r="P691" t="b">
        <v>0</v>
      </c>
      <c r="Q691" t="b">
        <v>0</v>
      </c>
      <c r="R691" t="n">
        <v>0</v>
      </c>
      <c r="S691" t="inlineStr">
        <is>
          <t>601+</t>
        </is>
      </c>
      <c r="T691" t="n">
        <v>4.9</v>
      </c>
      <c r="U691" t="inlineStr">
        <is>
          <t>470</t>
        </is>
      </c>
      <c r="V691" t="n">
        <v>27.5</v>
      </c>
      <c r="W691" t="inlineStr">
        <is>
          <t>677</t>
        </is>
      </c>
      <c r="X691" t="n">
        <v>19.9</v>
      </c>
      <c r="Y691" t="inlineStr">
        <is>
          <t>601+</t>
        </is>
      </c>
      <c r="Z691" t="n">
        <v>8.300000000000001</v>
      </c>
      <c r="AA691" t="inlineStr">
        <is>
          <t>613</t>
        </is>
      </c>
      <c r="AB691" t="n">
        <v>17.3</v>
      </c>
      <c r="AC691" t="inlineStr">
        <is>
          <t>397</t>
        </is>
      </c>
      <c r="AD691" t="n">
        <v>34.1</v>
      </c>
      <c r="AE691" t="inlineStr">
        <is>
          <t>701+</t>
        </is>
      </c>
      <c r="AF691" t="n">
        <v>48.7</v>
      </c>
      <c r="AG691" t="inlineStr">
        <is>
          <t>320</t>
        </is>
      </c>
      <c r="AH691" t="n">
        <v>61</v>
      </c>
      <c r="AI691">
        <f>453</f>
        <v/>
      </c>
      <c r="AJ691" t="n">
        <v>29</v>
      </c>
      <c r="AK691" t="inlineStr"/>
      <c r="AL691" t="inlineStr"/>
      <c r="AM691" t="inlineStr"/>
      <c r="AN691" t="inlineStr"/>
      <c r="AO691" t="inlineStr"/>
      <c r="AP691" t="inlineStr">
        <is>
          <t>{"Research &amp; Discovery": [{"indicator_id": "76", "indicator_name": "Academic Reputation", "rank": "601+", "score": "4.9"}, {"indicator_id": "73", "indicator_name": "Citations per Faculty", "rank": "470", "score": "27.5"}], "Learning Experience": [{"indicator_id": "36", "indicator_name": "Faculty Student Ratio", "rank": "677", "score": "19.9"}], "Employability": [{"indicator_id": "77", "indicator_name": "Employer Reputation", "rank": "601+", "score": "8.3"}, {"indicator_id": "3819456", "indicator_name": "Employment Outcomes", "rank": "613", "score": "17.3"}], "Global Engagement": [{"indicator_id": "14", "indicator_name": "International Student Ratio", "rank": "397", "score": "34.1"}, {"indicator_id": "15", "indicator_name": "International Research Network", "rank": "701+", "score": "48.7"}, {"indicator_id": "18", "indicator_name": "International Faculty Ratio", "rank": "320", "score": "61"}], "Sustainability": [{"indicator_id": "3897497", "indicator_name": "Sustainability Score", "rank": "=453", "score": "29"}]}</t>
        </is>
      </c>
      <c r="AQ6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92">
      <c r="A692" t="n">
        <v>691</v>
      </c>
      <c r="B692" t="inlineStr"/>
      <c r="C692" t="inlineStr">
        <is>
          <t>Chandigarh University</t>
        </is>
      </c>
      <c r="D692" t="inlineStr">
        <is>
          <t>Mohali, India</t>
        </is>
      </c>
      <c r="E692" t="inlineStr">
        <is>
          <t>India</t>
        </is>
      </c>
      <c r="F692" t="inlineStr">
        <is>
          <t>Mohali</t>
        </is>
      </c>
      <c r="G692" t="inlineStr">
        <is>
          <t>Asia</t>
        </is>
      </c>
      <c r="H692" t="inlineStr">
        <is>
          <t>https://www.topuniversities.com/sites/default/files/chandigarh-university_600ebd4710ca6037cb12c714_medium.jpg</t>
        </is>
      </c>
      <c r="I692" t="inlineStr">
        <is>
          <t>/universities/chandigarh-university</t>
        </is>
      </c>
      <c r="J692" t="inlineStr">
        <is>
          <t>3996315</t>
        </is>
      </c>
      <c r="K692" t="inlineStr">
        <is>
          <t>3782779</t>
        </is>
      </c>
      <c r="L692" t="inlineStr">
        <is>
          <t>50507</t>
        </is>
      </c>
      <c r="M692" t="n">
        <v>0</v>
      </c>
      <c r="N692" t="inlineStr">
        <is>
          <t>691-700</t>
        </is>
      </c>
      <c r="O692" t="inlineStr"/>
      <c r="P692" t="b">
        <v>0</v>
      </c>
      <c r="Q692" t="b">
        <v>0</v>
      </c>
      <c r="R692" t="n">
        <v>0</v>
      </c>
      <c r="S692" t="inlineStr">
        <is>
          <t>601+</t>
        </is>
      </c>
      <c r="T692" t="n">
        <v>14.1</v>
      </c>
      <c r="U692" t="inlineStr">
        <is>
          <t>701+</t>
        </is>
      </c>
      <c r="V692" t="n">
        <v>1.4</v>
      </c>
      <c r="W692" t="inlineStr">
        <is>
          <t>610</t>
        </is>
      </c>
      <c r="X692" t="n">
        <v>24</v>
      </c>
      <c r="Y692" t="inlineStr">
        <is>
          <t>172</t>
        </is>
      </c>
      <c r="Z692" t="n">
        <v>51.3</v>
      </c>
      <c r="AA692" t="inlineStr">
        <is>
          <t>701+</t>
        </is>
      </c>
      <c r="AB692" t="n">
        <v>1.9</v>
      </c>
      <c r="AC692" t="inlineStr">
        <is>
          <t>618</t>
        </is>
      </c>
      <c r="AD692" t="n">
        <v>15.3</v>
      </c>
      <c r="AE692" t="inlineStr">
        <is>
          <t>701+</t>
        </is>
      </c>
      <c r="AF692" t="n">
        <v>37.4</v>
      </c>
      <c r="AG692" t="inlineStr">
        <is>
          <t>429</t>
        </is>
      </c>
      <c r="AH692" t="n">
        <v>37.6</v>
      </c>
      <c r="AI692" t="inlineStr">
        <is>
          <t>701+</t>
        </is>
      </c>
      <c r="AJ692" t="n">
        <v>1.6</v>
      </c>
      <c r="AK692" t="inlineStr"/>
      <c r="AL692" t="inlineStr"/>
      <c r="AM692" t="inlineStr"/>
      <c r="AN692" t="inlineStr"/>
      <c r="AO692" t="inlineStr"/>
      <c r="AP692" t="inlineStr">
        <is>
          <t>{"Research &amp; Discovery": [{"indicator_id": "76", "indicator_name": "Academic Reputation", "rank": "601+", "score": "14.1"}, {"indicator_id": "73", "indicator_name": "Citations per Faculty", "rank": "701+", "score": "1.4"}], "Learning Experience": [{"indicator_id": "36", "indicator_name": "Faculty Student Ratio", "rank": "610", "score": "24"}], "Employability": [{"indicator_id": "77", "indicator_name": "Employer Reputation", "rank": "172", "score": "51.3"}, {"indicator_id": "3819456", "indicator_name": "Employment Outcomes", "rank": "701+", "score": "1.9"}], "Global Engagement": [{"indicator_id": "14", "indicator_name": "International Student Ratio", "rank": "618", "score": "15.3"}, {"indicator_id": "15", "indicator_name": "International Research Network", "rank": "701+", "score": "37.4"}, {"indicator_id": "18", "indicator_name": "International Faculty Ratio", "rank": "429", "score": "37.6"}], "Sustainability": [{"indicator_id": "3897497", "indicator_name": "Sustainability Score", "rank": "701+", "score": "1.6"}]}</t>
        </is>
      </c>
      <c r="AQ6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93">
      <c r="A693" t="n">
        <v>692</v>
      </c>
      <c r="B693" t="inlineStr"/>
      <c r="C693" t="inlineStr">
        <is>
          <t>Norwegian University of Life Sciences</t>
        </is>
      </c>
      <c r="D693" t="inlineStr">
        <is>
          <t>Ås, Norway</t>
        </is>
      </c>
      <c r="E693" t="inlineStr">
        <is>
          <t>Norway</t>
        </is>
      </c>
      <c r="F693" t="inlineStr">
        <is>
          <t>Ås</t>
        </is>
      </c>
      <c r="G693" t="inlineStr">
        <is>
          <t>Europe</t>
        </is>
      </c>
      <c r="H693" t="inlineStr">
        <is>
          <t>https://www.topuniversities.com/sites/default/files/norwegian-university-of-life-sciences_14423_medium.jpg</t>
        </is>
      </c>
      <c r="I693" t="inlineStr">
        <is>
          <t>/universities/norwegian-university-life-sciences</t>
        </is>
      </c>
      <c r="J693" t="inlineStr">
        <is>
          <t>3996565</t>
        </is>
      </c>
      <c r="K693" t="inlineStr">
        <is>
          <t>293847</t>
        </is>
      </c>
      <c r="L693" t="inlineStr">
        <is>
          <t>14423</t>
        </is>
      </c>
      <c r="M693" t="n">
        <v>0</v>
      </c>
      <c r="N693" t="inlineStr">
        <is>
          <t>691-700</t>
        </is>
      </c>
      <c r="O693" t="inlineStr"/>
      <c r="P693" t="b">
        <v>0</v>
      </c>
      <c r="Q693" t="b">
        <v>0</v>
      </c>
      <c r="R693" t="n">
        <v>0</v>
      </c>
      <c r="S693" t="inlineStr">
        <is>
          <t>601+</t>
        </is>
      </c>
      <c r="T693" t="n">
        <v>5.8</v>
      </c>
      <c r="U693" t="inlineStr">
        <is>
          <t>701+</t>
        </is>
      </c>
      <c r="V693" t="n">
        <v>8.5</v>
      </c>
      <c r="W693" t="inlineStr">
        <is>
          <t>14</t>
        </is>
      </c>
      <c r="X693" t="n">
        <v>100</v>
      </c>
      <c r="Y693" t="inlineStr">
        <is>
          <t>601+</t>
        </is>
      </c>
      <c r="Z693" t="n">
        <v>4.3</v>
      </c>
      <c r="AA693" t="inlineStr">
        <is>
          <t>592</t>
        </is>
      </c>
      <c r="AB693" t="n">
        <v>18.6</v>
      </c>
      <c r="AC693" t="inlineStr">
        <is>
          <t>n/a</t>
        </is>
      </c>
      <c r="AD693" t="inlineStr"/>
      <c r="AE693" t="inlineStr">
        <is>
          <t>414</t>
        </is>
      </c>
      <c r="AF693" t="n">
        <v>74.7</v>
      </c>
      <c r="AG693" t="inlineStr">
        <is>
          <t>n/a</t>
        </is>
      </c>
      <c r="AH693" t="inlineStr"/>
      <c r="AI693">
        <f>667</f>
        <v/>
      </c>
      <c r="AJ693" t="n">
        <v>9.9</v>
      </c>
      <c r="AK693" t="inlineStr"/>
      <c r="AL693" t="inlineStr"/>
      <c r="AM693" t="inlineStr"/>
      <c r="AN693" t="inlineStr"/>
      <c r="AO693" t="inlineStr"/>
      <c r="AP693" t="inlineStr">
        <is>
          <t>{"Research &amp; Discovery": [{"indicator_id": "76", "indicator_name": "Academic Reputation", "rank": "601+", "score": "5.8"}, {"indicator_id": "73", "indicator_name": "Citations per Faculty", "rank": "701+", "score": "8.5"}], "Learning Experience": [{"indicator_id": "36", "indicator_name": "Faculty Student Ratio", "rank": "14", "score": "100"}], "Employability": [{"indicator_id": "77", "indicator_name": "Employer Reputation", "rank": "601+", "score": "4.3"}, {"indicator_id": "3819456", "indicator_name": "Employment Outcomes", "rank": "592", "score": "18.6"}], "Global Engagement": [{"indicator_id": "14", "indicator_name": "International Student Ratio", "rank": "n/a", "score": "n/a"}, {"indicator_id": "15", "indicator_name": "International Research Network", "rank": "414", "score": "74.7"}, {"indicator_id": "18", "indicator_name": "International Faculty Ratio", "rank": "n/a", "score": "n/a"}], "Sustainability": [{"indicator_id": "3897497", "indicator_name": "Sustainability Score", "rank": "=667", "score": "9.9"}]}</t>
        </is>
      </c>
      <c r="AQ6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94">
      <c r="A694" t="n">
        <v>693</v>
      </c>
      <c r="B694" t="inlineStr"/>
      <c r="C694" t="inlineStr">
        <is>
          <t>Pakistan Institute of Engineering and Applied Sciences (PIEAS)</t>
        </is>
      </c>
      <c r="D694" t="inlineStr">
        <is>
          <t>Islamabad, Pakistan</t>
        </is>
      </c>
      <c r="E694" t="inlineStr">
        <is>
          <t>Pakistan</t>
        </is>
      </c>
      <c r="F694" t="inlineStr">
        <is>
          <t>Islamabad</t>
        </is>
      </c>
      <c r="G694" t="inlineStr">
        <is>
          <t>Asia</t>
        </is>
      </c>
      <c r="H694" t="inlineStr">
        <is>
          <t>https://www.topuniversities.com/sites/default/files/250615023719am393036PIEAS-Insignia-200by200-90x90.jpg</t>
        </is>
      </c>
      <c r="I694" t="inlineStr">
        <is>
          <t>/universities/pakistan-institute-engineering-applied-sciences-pieas</t>
        </is>
      </c>
      <c r="J694" t="inlineStr">
        <is>
          <t>3996577</t>
        </is>
      </c>
      <c r="K694" t="inlineStr">
        <is>
          <t>295180</t>
        </is>
      </c>
      <c r="L694" t="inlineStr">
        <is>
          <t>2218</t>
        </is>
      </c>
      <c r="M694" t="n">
        <v>0</v>
      </c>
      <c r="N694" t="inlineStr">
        <is>
          <t>691-700</t>
        </is>
      </c>
      <c r="O694" t="inlineStr"/>
      <c r="P694" t="b">
        <v>0</v>
      </c>
      <c r="Q694" t="b">
        <v>0</v>
      </c>
      <c r="R694" t="n">
        <v>0</v>
      </c>
      <c r="S694" t="inlineStr">
        <is>
          <t>601+</t>
        </is>
      </c>
      <c r="T694" t="n">
        <v>6.5</v>
      </c>
      <c r="U694" t="inlineStr">
        <is>
          <t>340</t>
        </is>
      </c>
      <c r="V694" t="n">
        <v>41</v>
      </c>
      <c r="W694" t="inlineStr">
        <is>
          <t>198</t>
        </is>
      </c>
      <c r="X694" t="n">
        <v>66.09999999999999</v>
      </c>
      <c r="Y694" t="inlineStr">
        <is>
          <t>601+</t>
        </is>
      </c>
      <c r="Z694" t="n">
        <v>9.6</v>
      </c>
      <c r="AA694" t="inlineStr">
        <is>
          <t>701+</t>
        </is>
      </c>
      <c r="AB694" t="n">
        <v>3.5</v>
      </c>
      <c r="AC694" t="inlineStr">
        <is>
          <t>701+</t>
        </is>
      </c>
      <c r="AD694" t="n">
        <v>1</v>
      </c>
      <c r="AE694" t="inlineStr">
        <is>
          <t>701+</t>
        </is>
      </c>
      <c r="AF694" t="n">
        <v>14.7</v>
      </c>
      <c r="AG694" t="inlineStr">
        <is>
          <t>n/a</t>
        </is>
      </c>
      <c r="AH694" t="inlineStr"/>
      <c r="AI694" t="inlineStr">
        <is>
          <t>701+</t>
        </is>
      </c>
      <c r="AJ694" t="n">
        <v>1</v>
      </c>
      <c r="AK694" t="inlineStr"/>
      <c r="AL694" t="inlineStr"/>
      <c r="AM694" t="inlineStr"/>
      <c r="AN694" t="inlineStr"/>
      <c r="AO694" t="inlineStr"/>
      <c r="AP694" t="inlineStr">
        <is>
          <t>{"Research &amp; Discovery": [{"indicator_id": "76", "indicator_name": "Academic Reputation", "rank": "601+", "score": "6.5"}, {"indicator_id": "73", "indicator_name": "Citations per Faculty", "rank": "340", "score": "41"}], "Learning Experience": [{"indicator_id": "36", "indicator_name": "Faculty Student Ratio", "rank": "198", "score": "66.1"}], "Employability": [{"indicator_id": "77", "indicator_name": "Employer Reputation", "rank": "601+", "score": "9.6"}, {"indicator_id": "3819456", "indicator_name": "Employment Outcomes", "rank": "701+", "score": "3.5"}], "Global Engagement": [{"indicator_id": "14", "indicator_name": "International Student Ratio", "rank": "701+", "score": "1"}, {"indicator_id": "15", "indicator_name": "International Research Network", "rank": "701+", "score": "14.7"}, {"indicator_id": "18", "indicator_name": "International Faculty Ratio", "rank": "n/a", "score": "n/a"}], "Sustainability": [{"indicator_id": "3897497", "indicator_name": "Sustainability Score", "rank": "701+", "score": "1"}]}</t>
        </is>
      </c>
      <c r="AQ6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95">
      <c r="A695" t="n">
        <v>694</v>
      </c>
      <c r="B695" t="inlineStr"/>
      <c r="C695" t="inlineStr">
        <is>
          <t>Shiraz University</t>
        </is>
      </c>
      <c r="D695" t="inlineStr">
        <is>
          <t>Shiraz, Iran</t>
        </is>
      </c>
      <c r="E695" t="inlineStr">
        <is>
          <t>Iran</t>
        </is>
      </c>
      <c r="F695" t="inlineStr">
        <is>
          <t>Shiraz</t>
        </is>
      </c>
      <c r="G695" t="inlineStr">
        <is>
          <t>Asia</t>
        </is>
      </c>
      <c r="H695" t="inlineStr">
        <is>
          <t>https://www.topuniversities.com/sites/default/files/shiraz-university_592560cf2aeae70239af4e60_medium.jpg</t>
        </is>
      </c>
      <c r="I695" t="inlineStr">
        <is>
          <t>/universities/shiraz-university</t>
        </is>
      </c>
      <c r="J695" t="inlineStr">
        <is>
          <t>3996641</t>
        </is>
      </c>
      <c r="K695" t="inlineStr">
        <is>
          <t>296792</t>
        </is>
      </c>
      <c r="L695" t="inlineStr">
        <is>
          <t>989</t>
        </is>
      </c>
      <c r="M695" t="n">
        <v>0</v>
      </c>
      <c r="N695" t="inlineStr">
        <is>
          <t>691-700</t>
        </is>
      </c>
      <c r="O695" t="inlineStr"/>
      <c r="P695" t="b">
        <v>0</v>
      </c>
      <c r="Q695" t="b">
        <v>0</v>
      </c>
      <c r="R695" t="n">
        <v>0</v>
      </c>
      <c r="S695" t="inlineStr">
        <is>
          <t>601+</t>
        </is>
      </c>
      <c r="T695" t="n">
        <v>6.9</v>
      </c>
      <c r="U695" t="inlineStr">
        <is>
          <t>198</t>
        </is>
      </c>
      <c r="V695" t="n">
        <v>60.7</v>
      </c>
      <c r="W695" t="inlineStr">
        <is>
          <t>701+</t>
        </is>
      </c>
      <c r="X695" t="n">
        <v>4.6</v>
      </c>
      <c r="Y695" t="inlineStr">
        <is>
          <t>601+</t>
        </is>
      </c>
      <c r="Z695" t="n">
        <v>5.4</v>
      </c>
      <c r="AA695" t="inlineStr">
        <is>
          <t>688</t>
        </is>
      </c>
      <c r="AB695" t="n">
        <v>14.1</v>
      </c>
      <c r="AC695" t="inlineStr">
        <is>
          <t>701+</t>
        </is>
      </c>
      <c r="AD695" t="n">
        <v>2.2</v>
      </c>
      <c r="AE695" t="inlineStr">
        <is>
          <t>701+</t>
        </is>
      </c>
      <c r="AF695" t="n">
        <v>54.3</v>
      </c>
      <c r="AG695" t="inlineStr">
        <is>
          <t>701+</t>
        </is>
      </c>
      <c r="AH695" t="n">
        <v>1.2</v>
      </c>
      <c r="AI695" t="inlineStr">
        <is>
          <t>701+</t>
        </is>
      </c>
      <c r="AJ695" t="n">
        <v>7.9</v>
      </c>
      <c r="AK695" t="inlineStr"/>
      <c r="AL695" t="inlineStr"/>
      <c r="AM695" t="inlineStr"/>
      <c r="AN695" t="inlineStr"/>
      <c r="AO695" t="inlineStr"/>
      <c r="AP695" t="inlineStr">
        <is>
          <t>{"Research &amp; Discovery": [{"indicator_id": "76", "indicator_name": "Academic Reputation", "rank": "601+", "score": "6.9"}, {"indicator_id": "73", "indicator_name": "Citations per Faculty", "rank": "198", "score": "60.7"}], "Learning Experience": [{"indicator_id": "36", "indicator_name": "Faculty Student Ratio", "rank": "701+", "score": "4.6"}], "Employability": [{"indicator_id": "77", "indicator_name": "Employer Reputation", "rank": "601+", "score": "5.4"}, {"indicator_id": "3819456", "indicator_name": "Employment Outcomes", "rank": "688", "score": "14.1"}], "Global Engagement": [{"indicator_id": "14", "indicator_name": "International Student Ratio", "rank": "701+", "score": "2.2"}, {"indicator_id": "15", "indicator_name": "International Research Network", "rank": "701+", "score": "54.3"}, {"indicator_id": "18", "indicator_name": "International Faculty Ratio", "rank": "701+", "score": "1.2"}], "Sustainability": [{"indicator_id": "3897497", "indicator_name": "Sustainability Score", "rank": "701+", "score": "7.9"}]}</t>
        </is>
      </c>
      <c r="AQ6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96">
      <c r="A696" t="n">
        <v>695</v>
      </c>
      <c r="B696" t="inlineStr"/>
      <c r="C696" t="inlineStr">
        <is>
          <t>Universidad Central de Venezuela</t>
        </is>
      </c>
      <c r="D696" t="inlineStr">
        <is>
          <t>Caracas, Venezuela</t>
        </is>
      </c>
      <c r="E696" t="inlineStr">
        <is>
          <t>Venezuela</t>
        </is>
      </c>
      <c r="F696" t="inlineStr">
        <is>
          <t>Caracas</t>
        </is>
      </c>
      <c r="G696" t="inlineStr">
        <is>
          <t>Latin America</t>
        </is>
      </c>
      <c r="H696" t="inlineStr">
        <is>
          <t>https://www.topuniversities.com/sites/default/files/universidad-central-de-venezuela_592560cf2aeae70239af54c0_medium.jpg</t>
        </is>
      </c>
      <c r="I696" t="inlineStr">
        <is>
          <t>/universities/universidad-central-de-venezuela</t>
        </is>
      </c>
      <c r="J696" t="inlineStr">
        <is>
          <t>3996050</t>
        </is>
      </c>
      <c r="K696" t="inlineStr">
        <is>
          <t>293426</t>
        </is>
      </c>
      <c r="L696" t="inlineStr">
        <is>
          <t>2618</t>
        </is>
      </c>
      <c r="M696" t="n">
        <v>0</v>
      </c>
      <c r="N696" t="inlineStr">
        <is>
          <t>691-700</t>
        </is>
      </c>
      <c r="O696" t="inlineStr"/>
      <c r="P696" t="b">
        <v>0</v>
      </c>
      <c r="Q696" t="b">
        <v>0</v>
      </c>
      <c r="R696" t="n">
        <v>0</v>
      </c>
      <c r="S696" t="inlineStr">
        <is>
          <t>417</t>
        </is>
      </c>
      <c r="T696" t="n">
        <v>21</v>
      </c>
      <c r="U696" t="inlineStr">
        <is>
          <t>701+</t>
        </is>
      </c>
      <c r="V696" t="n">
        <v>1.1</v>
      </c>
      <c r="W696" t="inlineStr">
        <is>
          <t>559</t>
        </is>
      </c>
      <c r="X696" t="n">
        <v>27.1</v>
      </c>
      <c r="Y696" t="inlineStr">
        <is>
          <t>232</t>
        </is>
      </c>
      <c r="Z696" t="n">
        <v>40.6</v>
      </c>
      <c r="AA696" t="inlineStr">
        <is>
          <t>248</t>
        </is>
      </c>
      <c r="AB696" t="n">
        <v>51.4</v>
      </c>
      <c r="AC696" t="inlineStr">
        <is>
          <t>701+</t>
        </is>
      </c>
      <c r="AD696" t="n">
        <v>1.4</v>
      </c>
      <c r="AE696" t="inlineStr">
        <is>
          <t>701+</t>
        </is>
      </c>
      <c r="AF696" t="n">
        <v>21.5</v>
      </c>
      <c r="AG696" t="inlineStr">
        <is>
          <t>701+</t>
        </is>
      </c>
      <c r="AH696" t="n">
        <v>2.6</v>
      </c>
      <c r="AI696" t="inlineStr">
        <is>
          <t>701+</t>
        </is>
      </c>
      <c r="AJ696" t="n">
        <v>1</v>
      </c>
      <c r="AK696" t="inlineStr"/>
      <c r="AL696" t="inlineStr"/>
      <c r="AM696" t="inlineStr"/>
      <c r="AN696" t="inlineStr"/>
      <c r="AO696" t="inlineStr"/>
      <c r="AP696" t="inlineStr">
        <is>
          <t>{"Research &amp; Discovery": [{"indicator_id": "76", "indicator_name": "Academic Reputation", "rank": "417", "score": "21"}, {"indicator_id": "73", "indicator_name": "Citations per Faculty", "rank": "701+", "score": "1.1"}], "Learning Experience": [{"indicator_id": "36", "indicator_name": "Faculty Student Ratio", "rank": "559", "score": "27.1"}], "Employability": [{"indicator_id": "77", "indicator_name": "Employer Reputation", "rank": "232", "score": "40.6"}, {"indicator_id": "3819456", "indicator_name": "Employment Outcomes", "rank": "248", "score": "51.4"}], "Global Engagement": [{"indicator_id": "14", "indicator_name": "International Student Ratio", "rank": "701+", "score": "1.4"}, {"indicator_id": "15", "indicator_name": "International Research Network", "rank": "701+", "score": "21.5"}, {"indicator_id": "18", "indicator_name": "International Faculty Ratio", "rank": "701+", "score": "2.6"}], "Sustainability": [{"indicator_id": "3897497", "indicator_name": "Sustainability Score", "rank": "701+", "score": "1"}]}</t>
        </is>
      </c>
      <c r="AQ6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97">
      <c r="A697" t="n">
        <v>696</v>
      </c>
      <c r="B697" t="inlineStr"/>
      <c r="C697" t="inlineStr">
        <is>
          <t>Universidad Panamericana (UP)</t>
        </is>
      </c>
      <c r="D697" t="inlineStr">
        <is>
          <t>Mexico City, Mexico</t>
        </is>
      </c>
      <c r="E697" t="inlineStr">
        <is>
          <t>Mexico</t>
        </is>
      </c>
      <c r="F697" t="inlineStr">
        <is>
          <t>Mexico City</t>
        </is>
      </c>
      <c r="G697" t="inlineStr">
        <is>
          <t>Latin America</t>
        </is>
      </c>
      <c r="H697" t="inlineStr">
        <is>
          <t>https://www.topuniversities.com/sites/default/files/220110044732pm195521Logo-QS-Hub-v2-90x90.jpg</t>
        </is>
      </c>
      <c r="I697" t="inlineStr">
        <is>
          <t>/universities/universidad-panamericana</t>
        </is>
      </c>
      <c r="J697" t="inlineStr">
        <is>
          <t>3996789</t>
        </is>
      </c>
      <c r="K697" t="inlineStr">
        <is>
          <t>293506</t>
        </is>
      </c>
      <c r="L697" t="inlineStr">
        <is>
          <t>2698</t>
        </is>
      </c>
      <c r="M697" t="n">
        <v>0</v>
      </c>
      <c r="N697" t="inlineStr">
        <is>
          <t>691-700</t>
        </is>
      </c>
      <c r="O697" t="inlineStr">
        <is>
          <t>4</t>
        </is>
      </c>
      <c r="P697" t="b">
        <v>0</v>
      </c>
      <c r="Q697" t="b">
        <v>0</v>
      </c>
      <c r="R697" t="n">
        <v>0</v>
      </c>
      <c r="S697" t="inlineStr">
        <is>
          <t>601+</t>
        </is>
      </c>
      <c r="T697" t="n">
        <v>9.9</v>
      </c>
      <c r="U697" t="inlineStr">
        <is>
          <t>701+</t>
        </is>
      </c>
      <c r="V697" t="n">
        <v>1.2</v>
      </c>
      <c r="W697" t="inlineStr">
        <is>
          <t>164</t>
        </is>
      </c>
      <c r="X697" t="n">
        <v>75.40000000000001</v>
      </c>
      <c r="Y697" t="inlineStr">
        <is>
          <t>451</t>
        </is>
      </c>
      <c r="Z697" t="n">
        <v>20</v>
      </c>
      <c r="AA697" t="inlineStr">
        <is>
          <t>169</t>
        </is>
      </c>
      <c r="AB697" t="n">
        <v>68.7</v>
      </c>
      <c r="AC697" t="inlineStr">
        <is>
          <t>701+</t>
        </is>
      </c>
      <c r="AD697" t="n">
        <v>2.5</v>
      </c>
      <c r="AE697" t="inlineStr">
        <is>
          <t>701+</t>
        </is>
      </c>
      <c r="AF697" t="n">
        <v>20.1</v>
      </c>
      <c r="AG697" t="inlineStr">
        <is>
          <t>637</t>
        </is>
      </c>
      <c r="AH697" t="n">
        <v>17.4</v>
      </c>
      <c r="AI697" t="inlineStr">
        <is>
          <t>701+</t>
        </is>
      </c>
      <c r="AJ697" t="n">
        <v>2</v>
      </c>
      <c r="AK697" t="inlineStr"/>
      <c r="AL697" t="inlineStr"/>
      <c r="AM697" t="inlineStr"/>
      <c r="AN697" t="inlineStr"/>
      <c r="AO697" t="inlineStr"/>
      <c r="AP697" t="inlineStr">
        <is>
          <t>{"Research &amp; Discovery": [{"indicator_id": "76", "indicator_name": "Academic Reputation", "rank": "601+", "score": "9.9"}, {"indicator_id": "73", "indicator_name": "Citations per Faculty", "rank": "701+", "score": "1.2"}], "Learning Experience": [{"indicator_id": "36", "indicator_name": "Faculty Student Ratio", "rank": "164", "score": "75.4"}], "Employability": [{"indicator_id": "77", "indicator_name": "Employer Reputation", "rank": "451", "score": "20"}, {"indicator_id": "3819456", "indicator_name": "Employment Outcomes", "rank": "169", "score": "68.7"}], "Global Engagement": [{"indicator_id": "14", "indicator_name": "International Student Ratio", "rank": "701+", "score": "2.5"}, {"indicator_id": "15", "indicator_name": "International Research Network", "rank": "701+", "score": "20.1"}, {"indicator_id": "18", "indicator_name": "International Faculty Ratio", "rank": "637", "score": "17.4"}], "Sustainability": [{"indicator_id": "3897497", "indicator_name": "Sustainability Score", "rank": "701+", "score": "2"}]}</t>
        </is>
      </c>
      <c r="AQ6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98">
      <c r="A698" t="n">
        <v>697</v>
      </c>
      <c r="B698" t="inlineStr"/>
      <c r="C698" t="inlineStr">
        <is>
          <t>Universidad de La Habana</t>
        </is>
      </c>
      <c r="D698" t="inlineStr">
        <is>
          <t>Havana, Cuba</t>
        </is>
      </c>
      <c r="E698" t="inlineStr">
        <is>
          <t>Cuba</t>
        </is>
      </c>
      <c r="F698" t="inlineStr">
        <is>
          <t>Havana</t>
        </is>
      </c>
      <c r="G698" t="inlineStr">
        <is>
          <t>Latin America</t>
        </is>
      </c>
      <c r="H698" t="inlineStr">
        <is>
          <t>https://www.topuniversities.com/sites/default/files/221020033509pm867038295-UH-Color-90x90.jpg</t>
        </is>
      </c>
      <c r="I698" t="inlineStr">
        <is>
          <t>/universities/universidad-de-la-habana</t>
        </is>
      </c>
      <c r="J698" t="inlineStr">
        <is>
          <t>3996165</t>
        </is>
      </c>
      <c r="K698" t="inlineStr">
        <is>
          <t>293444</t>
        </is>
      </c>
      <c r="L698" t="inlineStr">
        <is>
          <t>2636</t>
        </is>
      </c>
      <c r="M698" t="n">
        <v>0</v>
      </c>
      <c r="N698" t="inlineStr">
        <is>
          <t>691-700</t>
        </is>
      </c>
      <c r="O698" t="inlineStr"/>
      <c r="P698" t="b">
        <v>0</v>
      </c>
      <c r="Q698" t="b">
        <v>0</v>
      </c>
      <c r="R698" t="n">
        <v>0</v>
      </c>
      <c r="S698" t="inlineStr">
        <is>
          <t>532</t>
        </is>
      </c>
      <c r="T698" t="n">
        <v>17</v>
      </c>
      <c r="U698" t="inlineStr">
        <is>
          <t>701+</t>
        </is>
      </c>
      <c r="V698" t="n">
        <v>1.5</v>
      </c>
      <c r="W698" t="inlineStr">
        <is>
          <t>180</t>
        </is>
      </c>
      <c r="X698" t="n">
        <v>72.8</v>
      </c>
      <c r="Y698" t="inlineStr">
        <is>
          <t>601+</t>
        </is>
      </c>
      <c r="Z698" t="n">
        <v>10.6</v>
      </c>
      <c r="AA698" t="inlineStr">
        <is>
          <t>134</t>
        </is>
      </c>
      <c r="AB698" t="n">
        <v>76.5</v>
      </c>
      <c r="AC698" t="inlineStr">
        <is>
          <t>701+</t>
        </is>
      </c>
      <c r="AD698" t="n">
        <v>3.7</v>
      </c>
      <c r="AE698" t="inlineStr">
        <is>
          <t>701+</t>
        </is>
      </c>
      <c r="AF698" t="n">
        <v>17.8</v>
      </c>
      <c r="AG698" t="inlineStr">
        <is>
          <t>701+</t>
        </is>
      </c>
      <c r="AH698" t="n">
        <v>1.8</v>
      </c>
      <c r="AI698" t="inlineStr">
        <is>
          <t>701+</t>
        </is>
      </c>
      <c r="AJ698" t="n">
        <v>1</v>
      </c>
      <c r="AK698" t="inlineStr"/>
      <c r="AL698" t="inlineStr"/>
      <c r="AM698" t="inlineStr"/>
      <c r="AN698" t="inlineStr"/>
      <c r="AO698" t="inlineStr"/>
      <c r="AP698" t="inlineStr">
        <is>
          <t>{"Research &amp; Discovery": [{"indicator_id": "76", "indicator_name": "Academic Reputation", "rank": "532", "score": "17"}, {"indicator_id": "73", "indicator_name": "Citations per Faculty", "rank": "701+", "score": "1.5"}], "Learning Experience": [{"indicator_id": "36", "indicator_name": "Faculty Student Ratio", "rank": "180", "score": "72.8"}], "Employability": [{"indicator_id": "77", "indicator_name": "Employer Reputation", "rank": "601+", "score": "10.6"}, {"indicator_id": "3819456", "indicator_name": "Employment Outcomes", "rank": "134", "score": "76.5"}], "Global Engagement": [{"indicator_id": "14", "indicator_name": "International Student Ratio", "rank": "701+", "score": "3.7"}, {"indicator_id": "15", "indicator_name": "International Research Network", "rank": "701+", "score": "17.8"}, {"indicator_id": "18", "indicator_name": "International Faculty Ratio", "rank": "701+", "score": "1.8"}], "Sustainability": [{"indicator_id": "3897497", "indicator_name": "Sustainability Score", "rank": "701+", "score": "1"}]}</t>
        </is>
      </c>
      <c r="AQ6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699">
      <c r="A699" t="n">
        <v>698</v>
      </c>
      <c r="B699" t="inlineStr"/>
      <c r="C699" t="inlineStr">
        <is>
          <t>Universidade Federal de São Paulo</t>
        </is>
      </c>
      <c r="D699" t="inlineStr">
        <is>
          <t>São Paulo, Brazil</t>
        </is>
      </c>
      <c r="E699" t="inlineStr">
        <is>
          <t>Brazil</t>
        </is>
      </c>
      <c r="F699" t="inlineStr">
        <is>
          <t>São Paulo</t>
        </is>
      </c>
      <c r="G699" t="inlineStr">
        <is>
          <t>Latin America</t>
        </is>
      </c>
      <c r="H699" t="inlineStr">
        <is>
          <t>https://www.topuniversities.com/sites/default/files/universidade-federal-de-so-paulo_2750_medium.jpg</t>
        </is>
      </c>
      <c r="I699" t="inlineStr">
        <is>
          <t>/universities/universidade-federal-de-sao-paulo</t>
        </is>
      </c>
      <c r="J699" t="inlineStr">
        <is>
          <t>3996860</t>
        </is>
      </c>
      <c r="K699" t="inlineStr">
        <is>
          <t>293558</t>
        </is>
      </c>
      <c r="L699" t="inlineStr">
        <is>
          <t>2750</t>
        </is>
      </c>
      <c r="M699" t="n">
        <v>0</v>
      </c>
      <c r="N699" t="inlineStr">
        <is>
          <t>691-700</t>
        </is>
      </c>
      <c r="O699" t="inlineStr"/>
      <c r="P699" t="b">
        <v>0</v>
      </c>
      <c r="Q699" t="b">
        <v>0</v>
      </c>
      <c r="R699" t="n">
        <v>0</v>
      </c>
      <c r="S699" t="inlineStr">
        <is>
          <t>601+</t>
        </is>
      </c>
      <c r="T699" t="n">
        <v>10.5</v>
      </c>
      <c r="U699" t="inlineStr">
        <is>
          <t>701+</t>
        </is>
      </c>
      <c r="V699" t="n">
        <v>6</v>
      </c>
      <c r="W699" t="inlineStr">
        <is>
          <t>57</t>
        </is>
      </c>
      <c r="X699" t="n">
        <v>95.59999999999999</v>
      </c>
      <c r="Y699" t="inlineStr">
        <is>
          <t>601+</t>
        </is>
      </c>
      <c r="Z699" t="n">
        <v>5.1</v>
      </c>
      <c r="AA699" t="inlineStr">
        <is>
          <t>701+</t>
        </is>
      </c>
      <c r="AB699" t="n">
        <v>2.9</v>
      </c>
      <c r="AC699" t="inlineStr">
        <is>
          <t>701+</t>
        </is>
      </c>
      <c r="AD699" t="n">
        <v>1.5</v>
      </c>
      <c r="AE699" t="inlineStr">
        <is>
          <t>701+</t>
        </is>
      </c>
      <c r="AF699" t="n">
        <v>54</v>
      </c>
      <c r="AG699" t="inlineStr">
        <is>
          <t>701+</t>
        </is>
      </c>
      <c r="AH699" t="n">
        <v>4.7</v>
      </c>
      <c r="AI699">
        <f>443</f>
        <v/>
      </c>
      <c r="AJ699" t="n">
        <v>30.1</v>
      </c>
      <c r="AK699" t="inlineStr"/>
      <c r="AL699" t="inlineStr"/>
      <c r="AM699" t="inlineStr"/>
      <c r="AN699" t="inlineStr"/>
      <c r="AO699" t="inlineStr"/>
      <c r="AP699" t="inlineStr">
        <is>
          <t>{"Research &amp; Discovery": [{"indicator_id": "76", "indicator_name": "Academic Reputation", "rank": "601+", "score": "10.5"}, {"indicator_id": "73", "indicator_name": "Citations per Faculty", "rank": "701+", "score": "6"}], "Learning Experience": [{"indicator_id": "36", "indicator_name": "Faculty Student Ratio", "rank": "57", "score": "95.6"}], "Employability": [{"indicator_id": "77", "indicator_name": "Employer Reputation", "rank": "601+", "score": "5.1"}, {"indicator_id": "3819456", "indicator_name": "Employment Outcomes", "rank": "701+", "score": "2.9"}], "Global Engagement": [{"indicator_id": "14", "indicator_name": "International Student Ratio", "rank": "701+", "score": "1.5"}, {"indicator_id": "15", "indicator_name": "International Research Network", "rank": "701+", "score": "54"}, {"indicator_id": "18", "indicator_name": "International Faculty Ratio", "rank": "701+", "score": "4.7"}], "Sustainability": [{"indicator_id": "3897497", "indicator_name": "Sustainability Score", "rank": "=443", "score": "30.1"}]}</t>
        </is>
      </c>
      <c r="AQ6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00">
      <c r="A700" t="n">
        <v>699</v>
      </c>
      <c r="B700" t="inlineStr"/>
      <c r="C700" t="inlineStr">
        <is>
          <t>Universidade Federal do Rio Grande Do Sul</t>
        </is>
      </c>
      <c r="D700" t="inlineStr">
        <is>
          <t>Porto Alegre, Brazil</t>
        </is>
      </c>
      <c r="E700" t="inlineStr">
        <is>
          <t>Brazil</t>
        </is>
      </c>
      <c r="F700" t="inlineStr">
        <is>
          <t>Porto Alegre</t>
        </is>
      </c>
      <c r="G700" t="inlineStr">
        <is>
          <t>Latin America</t>
        </is>
      </c>
      <c r="H700" t="inlineStr">
        <is>
          <t>https://www.topuniversities.com/sites/default/files/universidade-federal-do-rio-grande-do-sul_2239_medium.jpg</t>
        </is>
      </c>
      <c r="I700" t="inlineStr">
        <is>
          <t>/universities/universidade-federal-do-rio-grande-do-sul</t>
        </is>
      </c>
      <c r="J700" t="inlineStr">
        <is>
          <t>3995949</t>
        </is>
      </c>
      <c r="K700" t="inlineStr">
        <is>
          <t>295200</t>
        </is>
      </c>
      <c r="L700" t="inlineStr">
        <is>
          <t>2239</t>
        </is>
      </c>
      <c r="M700" t="n">
        <v>0</v>
      </c>
      <c r="N700" t="inlineStr">
        <is>
          <t>691-700</t>
        </is>
      </c>
      <c r="O700" t="inlineStr"/>
      <c r="P700" t="b">
        <v>0</v>
      </c>
      <c r="Q700" t="b">
        <v>0</v>
      </c>
      <c r="R700" t="n">
        <v>0</v>
      </c>
      <c r="S700" t="inlineStr">
        <is>
          <t>316</t>
        </is>
      </c>
      <c r="T700" t="n">
        <v>28</v>
      </c>
      <c r="U700" t="inlineStr">
        <is>
          <t>701+</t>
        </is>
      </c>
      <c r="V700" t="n">
        <v>10.1</v>
      </c>
      <c r="W700" t="inlineStr">
        <is>
          <t>701+</t>
        </is>
      </c>
      <c r="X700" t="n">
        <v>12.8</v>
      </c>
      <c r="Y700" t="inlineStr">
        <is>
          <t>601+</t>
        </is>
      </c>
      <c r="Z700" t="n">
        <v>5.3</v>
      </c>
      <c r="AA700" t="inlineStr">
        <is>
          <t>455</t>
        </is>
      </c>
      <c r="AB700" t="n">
        <v>25.9</v>
      </c>
      <c r="AC700" t="inlineStr">
        <is>
          <t>701+</t>
        </is>
      </c>
      <c r="AD700" t="n">
        <v>1.6</v>
      </c>
      <c r="AE700" t="inlineStr">
        <is>
          <t>319</t>
        </is>
      </c>
      <c r="AF700" t="n">
        <v>80.09999999999999</v>
      </c>
      <c r="AG700" t="inlineStr">
        <is>
          <t>701+</t>
        </is>
      </c>
      <c r="AH700" t="n">
        <v>2.2</v>
      </c>
      <c r="AI700">
        <f>435</f>
        <v/>
      </c>
      <c r="AJ700" t="n">
        <v>31.3</v>
      </c>
      <c r="AK700" t="inlineStr"/>
      <c r="AL700" t="inlineStr"/>
      <c r="AM700" t="inlineStr"/>
      <c r="AN700" t="inlineStr"/>
      <c r="AO700" t="inlineStr"/>
      <c r="AP700" t="inlineStr">
        <is>
          <t>{"Research &amp; Discovery": [{"indicator_id": "76", "indicator_name": "Academic Reputation", "rank": "316", "score": "28"}, {"indicator_id": "73", "indicator_name": "Citations per Faculty", "rank": "701+", "score": "10.1"}], "Learning Experience": [{"indicator_id": "36", "indicator_name": "Faculty Student Ratio", "rank": "701+", "score": "12.8"}], "Employability": [{"indicator_id": "77", "indicator_name": "Employer Reputation", "rank": "601+", "score": "5.3"}, {"indicator_id": "3819456", "indicator_name": "Employment Outcomes", "rank": "455", "score": "25.9"}], "Global Engagement": [{"indicator_id": "14", "indicator_name": "International Student Ratio", "rank": "701+", "score": "1.6"}, {"indicator_id": "15", "indicator_name": "International Research Network", "rank": "319", "score": "80.1"}, {"indicator_id": "18", "indicator_name": "International Faculty Ratio", "rank": "701+", "score": "2.2"}], "Sustainability": [{"indicator_id": "3897497", "indicator_name": "Sustainability Score", "rank": "=435", "score": "31.3"}]}</t>
        </is>
      </c>
      <c r="AQ7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01">
      <c r="A701" t="n">
        <v>700</v>
      </c>
      <c r="B701" t="inlineStr"/>
      <c r="C701" t="inlineStr">
        <is>
          <t>University of Brescia</t>
        </is>
      </c>
      <c r="D701" t="inlineStr">
        <is>
          <t>Brescia, Italy</t>
        </is>
      </c>
      <c r="E701" t="inlineStr">
        <is>
          <t>Italy</t>
        </is>
      </c>
      <c r="F701" t="inlineStr">
        <is>
          <t>Brescia</t>
        </is>
      </c>
      <c r="G701" t="inlineStr">
        <is>
          <t>Europe</t>
        </is>
      </c>
      <c r="H701" t="inlineStr">
        <is>
          <t>https://www.topuniversities.com/sites/default/files/university-of-brescia_592560cf2aeae70239af5666_medium.jpg</t>
        </is>
      </c>
      <c r="I701" t="inlineStr">
        <is>
          <t>/universities/university-brescia</t>
        </is>
      </c>
      <c r="J701" t="inlineStr">
        <is>
          <t>3996920</t>
        </is>
      </c>
      <c r="K701" t="inlineStr">
        <is>
          <t>293775</t>
        </is>
      </c>
      <c r="L701" t="inlineStr">
        <is>
          <t>14328</t>
        </is>
      </c>
      <c r="M701" t="n">
        <v>0</v>
      </c>
      <c r="N701" t="inlineStr">
        <is>
          <t>691-700</t>
        </is>
      </c>
      <c r="O701" t="inlineStr"/>
      <c r="P701" t="b">
        <v>0</v>
      </c>
      <c r="Q701" t="b">
        <v>0</v>
      </c>
      <c r="R701" t="n">
        <v>0</v>
      </c>
      <c r="S701" t="inlineStr">
        <is>
          <t>601+</t>
        </is>
      </c>
      <c r="T701" t="n">
        <v>4.4</v>
      </c>
      <c r="U701" t="inlineStr">
        <is>
          <t>223</t>
        </is>
      </c>
      <c r="V701" t="n">
        <v>56.3</v>
      </c>
      <c r="W701" t="inlineStr">
        <is>
          <t>701+</t>
        </is>
      </c>
      <c r="X701" t="n">
        <v>7.4</v>
      </c>
      <c r="Y701" t="inlineStr">
        <is>
          <t>601+</t>
        </is>
      </c>
      <c r="Z701" t="n">
        <v>2.2</v>
      </c>
      <c r="AA701" t="inlineStr">
        <is>
          <t>701+</t>
        </is>
      </c>
      <c r="AB701" t="n">
        <v>3.3</v>
      </c>
      <c r="AC701" t="inlineStr">
        <is>
          <t>701+</t>
        </is>
      </c>
      <c r="AD701" t="n">
        <v>6.3</v>
      </c>
      <c r="AE701" t="inlineStr">
        <is>
          <t>688</t>
        </is>
      </c>
      <c r="AF701" t="n">
        <v>55.5</v>
      </c>
      <c r="AG701" t="inlineStr">
        <is>
          <t>701+</t>
        </is>
      </c>
      <c r="AH701" t="n">
        <v>2.6</v>
      </c>
      <c r="AI701">
        <f>338</f>
        <v/>
      </c>
      <c r="AJ701" t="n">
        <v>44.9</v>
      </c>
      <c r="AK701" t="inlineStr"/>
      <c r="AL701" t="inlineStr"/>
      <c r="AM701" t="inlineStr"/>
      <c r="AN701" t="inlineStr"/>
      <c r="AO701" t="inlineStr"/>
      <c r="AP701" t="inlineStr">
        <is>
          <t>{"Research &amp; Discovery": [{"indicator_id": "76", "indicator_name": "Academic Reputation", "rank": "601+", "score": "4.4"}, {"indicator_id": "73", "indicator_name": "Citations per Faculty", "rank": "223", "score": "56.3"}], "Learning Experience": [{"indicator_id": "36", "indicator_name": "Faculty Student Ratio", "rank": "701+", "score": "7.4"}], "Employability": [{"indicator_id": "77", "indicator_name": "Employer Reputation", "rank": "601+", "score": "2.2"}, {"indicator_id": "3819456", "indicator_name": "Employment Outcomes", "rank": "701+", "score": "3.3"}], "Global Engagement": [{"indicator_id": "14", "indicator_name": "International Student Ratio", "rank": "701+", "score": "6.3"}, {"indicator_id": "15", "indicator_name": "International Research Network", "rank": "688", "score": "55.5"}, {"indicator_id": "18", "indicator_name": "International Faculty Ratio", "rank": "701+", "score": "2.6"}], "Sustainability": [{"indicator_id": "3897497", "indicator_name": "Sustainability Score", "rank": "=338", "score": "44.9"}]}</t>
        </is>
      </c>
      <c r="AQ7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02">
      <c r="A702" t="n">
        <v>701</v>
      </c>
      <c r="B702" t="inlineStr"/>
      <c r="C702" t="inlineStr">
        <is>
          <t>University of Greenwich</t>
        </is>
      </c>
      <c r="D702" t="inlineStr">
        <is>
          <t>London, United Kingdom</t>
        </is>
      </c>
      <c r="E702" t="inlineStr">
        <is>
          <t>United Kingdom</t>
        </is>
      </c>
      <c r="F702" t="inlineStr">
        <is>
          <t>London</t>
        </is>
      </c>
      <c r="G702" t="inlineStr">
        <is>
          <t>Europe</t>
        </is>
      </c>
      <c r="H702" t="inlineStr">
        <is>
          <t>https://www.topuniversities.com/sites/default/files/university-of-greenwich_592560cf2aeae70239af50f0_medium.jpg</t>
        </is>
      </c>
      <c r="I702" t="inlineStr">
        <is>
          <t>/universities/university-greenwich</t>
        </is>
      </c>
      <c r="J702" t="inlineStr">
        <is>
          <t>3996944</t>
        </is>
      </c>
      <c r="K702" t="inlineStr">
        <is>
          <t>296381</t>
        </is>
      </c>
      <c r="L702" t="inlineStr">
        <is>
          <t>1645</t>
        </is>
      </c>
      <c r="M702" t="n">
        <v>0</v>
      </c>
      <c r="N702" t="inlineStr">
        <is>
          <t>691-700</t>
        </is>
      </c>
      <c r="O702" t="inlineStr"/>
      <c r="P702" t="b">
        <v>0</v>
      </c>
      <c r="Q702" t="b">
        <v>0</v>
      </c>
      <c r="R702" t="n">
        <v>0</v>
      </c>
      <c r="S702" t="inlineStr">
        <is>
          <t>601+</t>
        </is>
      </c>
      <c r="T702" t="n">
        <v>4.7</v>
      </c>
      <c r="U702" t="inlineStr">
        <is>
          <t>700</t>
        </is>
      </c>
      <c r="V702" t="n">
        <v>11.7</v>
      </c>
      <c r="W702" t="inlineStr">
        <is>
          <t>701+</t>
        </is>
      </c>
      <c r="X702" t="n">
        <v>4.1</v>
      </c>
      <c r="Y702" t="inlineStr">
        <is>
          <t>601+</t>
        </is>
      </c>
      <c r="Z702" t="n">
        <v>4.1</v>
      </c>
      <c r="AA702" t="inlineStr">
        <is>
          <t>666</t>
        </is>
      </c>
      <c r="AB702" t="n">
        <v>14.9</v>
      </c>
      <c r="AC702" t="inlineStr">
        <is>
          <t>30</t>
        </is>
      </c>
      <c r="AD702" t="n">
        <v>100</v>
      </c>
      <c r="AE702" t="inlineStr">
        <is>
          <t>357</t>
        </is>
      </c>
      <c r="AF702" t="n">
        <v>78.2</v>
      </c>
      <c r="AG702" t="inlineStr">
        <is>
          <t>183</t>
        </is>
      </c>
      <c r="AH702" t="n">
        <v>91.5</v>
      </c>
      <c r="AI702" t="inlineStr">
        <is>
          <t>701+</t>
        </is>
      </c>
      <c r="AJ702" t="n">
        <v>5.4</v>
      </c>
      <c r="AK702" t="inlineStr"/>
      <c r="AL702" t="inlineStr"/>
      <c r="AM702" t="inlineStr"/>
      <c r="AN702" t="inlineStr"/>
      <c r="AO702" t="inlineStr"/>
      <c r="AP702" t="inlineStr">
        <is>
          <t>{"Research &amp; Discovery": [{"indicator_id": "76", "indicator_name": "Academic Reputation", "rank": "601+", "score": "4.7"}, {"indicator_id": "73", "indicator_name": "Citations per Faculty", "rank": "700", "score": "11.7"}], "Learning Experience": [{"indicator_id": "36", "indicator_name": "Faculty Student Ratio", "rank": "701+", "score": "4.1"}], "Employability": [{"indicator_id": "77", "indicator_name": "Employer Reputation", "rank": "601+", "score": "4.1"}, {"indicator_id": "3819456", "indicator_name": "Employment Outcomes", "rank": "666", "score": "14.9"}], "Global Engagement": [{"indicator_id": "14", "indicator_name": "International Student Ratio", "rank": "30", "score": "100"}, {"indicator_id": "15", "indicator_name": "International Research Network", "rank": "357", "score": "78.2"}, {"indicator_id": "18", "indicator_name": "International Faculty Ratio", "rank": "183", "score": "91.5"}], "Sustainability": [{"indicator_id": "3897497", "indicator_name": "Sustainability Score", "rank": "701+", "score": "5.4"}]}</t>
        </is>
      </c>
      <c r="AQ7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03">
      <c r="A703" t="n">
        <v>702</v>
      </c>
      <c r="B703" t="inlineStr"/>
      <c r="C703" t="inlineStr">
        <is>
          <t>University of Siena</t>
        </is>
      </c>
      <c r="D703" t="inlineStr">
        <is>
          <t>Siena, Italy</t>
        </is>
      </c>
      <c r="E703" t="inlineStr">
        <is>
          <t>Italy</t>
        </is>
      </c>
      <c r="F703" t="inlineStr">
        <is>
          <t>Siena</t>
        </is>
      </c>
      <c r="G703" t="inlineStr">
        <is>
          <t>Europe</t>
        </is>
      </c>
      <c r="H703" t="inlineStr">
        <is>
          <t>https://www.topuniversities.com/sites/default/files/250602032307pm343908UNISI-vert-col%2B-RGB-QS-90x90.jpg</t>
        </is>
      </c>
      <c r="I703" t="inlineStr">
        <is>
          <t>/universities/university-siena</t>
        </is>
      </c>
      <c r="J703" t="inlineStr">
        <is>
          <t>3997035</t>
        </is>
      </c>
      <c r="K703" t="inlineStr">
        <is>
          <t>297347</t>
        </is>
      </c>
      <c r="L703" t="inlineStr">
        <is>
          <t>561</t>
        </is>
      </c>
      <c r="M703" t="n">
        <v>1</v>
      </c>
      <c r="N703" t="inlineStr">
        <is>
          <t>691-700</t>
        </is>
      </c>
      <c r="O703" t="inlineStr"/>
      <c r="P703" t="b">
        <v>0</v>
      </c>
      <c r="Q703" t="b">
        <v>0</v>
      </c>
      <c r="R703" t="n">
        <v>0</v>
      </c>
      <c r="S703" t="inlineStr">
        <is>
          <t>601+</t>
        </is>
      </c>
      <c r="T703" t="n">
        <v>13.6</v>
      </c>
      <c r="U703" t="inlineStr">
        <is>
          <t>349</t>
        </is>
      </c>
      <c r="V703" t="n">
        <v>40.4</v>
      </c>
      <c r="W703" t="inlineStr">
        <is>
          <t>701+</t>
        </is>
      </c>
      <c r="X703" t="n">
        <v>9.699999999999999</v>
      </c>
      <c r="Y703" t="inlineStr">
        <is>
          <t>601+</t>
        </is>
      </c>
      <c r="Z703" t="n">
        <v>3.5</v>
      </c>
      <c r="AA703" t="inlineStr">
        <is>
          <t>701+</t>
        </is>
      </c>
      <c r="AB703" t="n">
        <v>9.300000000000001</v>
      </c>
      <c r="AC703" t="inlineStr">
        <is>
          <t>701+</t>
        </is>
      </c>
      <c r="AD703" t="n">
        <v>10.8</v>
      </c>
      <c r="AE703" t="inlineStr">
        <is>
          <t>621</t>
        </is>
      </c>
      <c r="AF703" t="n">
        <v>61</v>
      </c>
      <c r="AG703" t="inlineStr">
        <is>
          <t>701+</t>
        </is>
      </c>
      <c r="AH703" t="n">
        <v>2.9</v>
      </c>
      <c r="AI703">
        <f>462</f>
        <v/>
      </c>
      <c r="AJ703" t="n">
        <v>27.9</v>
      </c>
      <c r="AK703" t="inlineStr"/>
      <c r="AL703" t="inlineStr"/>
      <c r="AM703" t="inlineStr"/>
      <c r="AN703" t="inlineStr"/>
      <c r="AO703" t="inlineStr"/>
      <c r="AP703" t="inlineStr">
        <is>
          <t>{"Research &amp; Discovery": [{"indicator_id": "76", "indicator_name": "Academic Reputation", "rank": "601+", "score": "13.6"}, {"indicator_id": "73", "indicator_name": "Citations per Faculty", "rank": "349", "score": "40.4"}], "Learning Experience": [{"indicator_id": "36", "indicator_name": "Faculty Student Ratio", "rank": "701+", "score": "9.7"}], "Employability": [{"indicator_id": "77", "indicator_name": "Employer Reputation", "rank": "601+", "score": "3.5"}, {"indicator_id": "3819456", "indicator_name": "Employment Outcomes", "rank": "701+", "score": "9.3"}], "Global Engagement": [{"indicator_id": "14", "indicator_name": "International Student Ratio", "rank": "701+", "score": "10.8"}, {"indicator_id": "15", "indicator_name": "International Research Network", "rank": "621", "score": "61"}, {"indicator_id": "18", "indicator_name": "International Faculty Ratio", "rank": "701+", "score": "2.9"}], "Sustainability": [{"indicator_id": "3897497", "indicator_name": "Sustainability Score", "rank": "=462", "score": "27.9"}]}</t>
        </is>
      </c>
      <c r="AQ7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04">
      <c r="A704" t="n">
        <v>703</v>
      </c>
      <c r="B704" t="inlineStr"/>
      <c r="C704" t="inlineStr">
        <is>
          <t>Beijing University of Chemical Technology</t>
        </is>
      </c>
      <c r="D704" t="inlineStr">
        <is>
          <t>Beijing, China (Mainland)</t>
        </is>
      </c>
      <c r="E704" t="inlineStr">
        <is>
          <t>China (Mainland)</t>
        </is>
      </c>
      <c r="F704" t="inlineStr">
        <is>
          <t>Beijing</t>
        </is>
      </c>
      <c r="G704" t="inlineStr">
        <is>
          <t>Asia</t>
        </is>
      </c>
      <c r="H704" t="inlineStr">
        <is>
          <t>https://www.topuniversities.com/sites/default/files/beijing-university-of-chemical-technology_2013_medium.jpg</t>
        </is>
      </c>
      <c r="I704" t="inlineStr">
        <is>
          <t>/universities/beijing-university-chemical-technology</t>
        </is>
      </c>
      <c r="J704" t="inlineStr">
        <is>
          <t>3996281</t>
        </is>
      </c>
      <c r="K704" t="inlineStr">
        <is>
          <t>294983</t>
        </is>
      </c>
      <c r="L704" t="inlineStr">
        <is>
          <t>2013</t>
        </is>
      </c>
      <c r="M704" t="n">
        <v>0</v>
      </c>
      <c r="N704" t="inlineStr">
        <is>
          <t>701-710</t>
        </is>
      </c>
      <c r="O704" t="inlineStr"/>
      <c r="P704" t="b">
        <v>0</v>
      </c>
      <c r="Q704" t="b">
        <v>0</v>
      </c>
      <c r="R704" t="n">
        <v>0</v>
      </c>
      <c r="S704" t="inlineStr">
        <is>
          <t>601+</t>
        </is>
      </c>
      <c r="T704" t="n">
        <v>4.5</v>
      </c>
      <c r="U704" t="inlineStr">
        <is>
          <t>164</t>
        </is>
      </c>
      <c r="V704" t="n">
        <v>67.09999999999999</v>
      </c>
      <c r="W704" t="inlineStr">
        <is>
          <t>701+</t>
        </is>
      </c>
      <c r="X704" t="n">
        <v>19</v>
      </c>
      <c r="Y704" t="inlineStr">
        <is>
          <t>601+</t>
        </is>
      </c>
      <c r="Z704" t="n">
        <v>1.8</v>
      </c>
      <c r="AA704" t="inlineStr">
        <is>
          <t>701+</t>
        </is>
      </c>
      <c r="AB704" t="n">
        <v>2.4</v>
      </c>
      <c r="AC704" t="inlineStr">
        <is>
          <t>701+</t>
        </is>
      </c>
      <c r="AD704" t="n">
        <v>1.7</v>
      </c>
      <c r="AE704" t="inlineStr">
        <is>
          <t>701+</t>
        </is>
      </c>
      <c r="AF704" t="n">
        <v>37.2</v>
      </c>
      <c r="AG704" t="inlineStr">
        <is>
          <t>701+</t>
        </is>
      </c>
      <c r="AH704" t="n">
        <v>2.5</v>
      </c>
      <c r="AI704" t="inlineStr">
        <is>
          <t>701+</t>
        </is>
      </c>
      <c r="AJ704" t="n">
        <v>1.3</v>
      </c>
      <c r="AK704" t="inlineStr"/>
      <c r="AL704" t="inlineStr"/>
      <c r="AM704" t="inlineStr"/>
      <c r="AN704" t="inlineStr"/>
      <c r="AO704" t="inlineStr"/>
      <c r="AP704" t="inlineStr">
        <is>
          <t>{"Research &amp; Discovery": [{"indicator_id": "76", "indicator_name": "Academic Reputation", "rank": "601+", "score": "4.5"}, {"indicator_id": "73", "indicator_name": "Citations per Faculty", "rank": "164", "score": "67.1"}], "Learning Experience": [{"indicator_id": "36", "indicator_name": "Faculty Student Ratio", "rank": "701+", "score": "19"}], "Employability": [{"indicator_id": "77", "indicator_name": "Employer Reputation", "rank": "601+", "score": "1.8"}, {"indicator_id": "3819456", "indicator_name": "Employment Outcomes", "rank": "701+", "score": "2.4"}], "Global Engagement": [{"indicator_id": "14", "indicator_name": "International Student Ratio", "rank": "701+", "score": "1.7"}, {"indicator_id": "15", "indicator_name": "International Research Network", "rank": "701+", "score": "37.2"}, {"indicator_id": "18", "indicator_name": "International Faculty Ratio", "rank": "701+", "score": "2.5"}], "Sustainability": [{"indicator_id": "3897497", "indicator_name": "Sustainability Score", "rank": "701+", "score": "1.3"}]}</t>
        </is>
      </c>
      <c r="AQ7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05">
      <c r="A705" t="n">
        <v>704</v>
      </c>
      <c r="B705" t="inlineStr"/>
      <c r="C705" t="inlineStr">
        <is>
          <t xml:space="preserve">Dongguk University </t>
        </is>
      </c>
      <c r="D705" t="inlineStr">
        <is>
          <t>Seoul, South Korea</t>
        </is>
      </c>
      <c r="E705" t="inlineStr">
        <is>
          <t>South Korea</t>
        </is>
      </c>
      <c r="F705" t="inlineStr">
        <is>
          <t>Seoul</t>
        </is>
      </c>
      <c r="G705" t="inlineStr">
        <is>
          <t>Asia</t>
        </is>
      </c>
      <c r="H705" t="inlineStr">
        <is>
          <t>https://www.topuniversities.com/sites/default/files/dongguk-university_1048_medium.jpg</t>
        </is>
      </c>
      <c r="I705" t="inlineStr">
        <is>
          <t>/universities/dongguk-university</t>
        </is>
      </c>
      <c r="J705" t="inlineStr">
        <is>
          <t>3996354</t>
        </is>
      </c>
      <c r="K705" t="inlineStr">
        <is>
          <t>296757</t>
        </is>
      </c>
      <c r="L705" t="inlineStr">
        <is>
          <t>1048</t>
        </is>
      </c>
      <c r="M705" t="n">
        <v>0</v>
      </c>
      <c r="N705" t="inlineStr">
        <is>
          <t>701-710</t>
        </is>
      </c>
      <c r="O705" t="inlineStr"/>
      <c r="P705" t="b">
        <v>0</v>
      </c>
      <c r="Q705" t="b">
        <v>0</v>
      </c>
      <c r="R705" t="n">
        <v>0</v>
      </c>
      <c r="S705" t="inlineStr">
        <is>
          <t>601+</t>
        </is>
      </c>
      <c r="T705" t="n">
        <v>7.9</v>
      </c>
      <c r="U705" t="inlineStr">
        <is>
          <t>701+</t>
        </is>
      </c>
      <c r="V705" t="n">
        <v>9.699999999999999</v>
      </c>
      <c r="W705" t="inlineStr">
        <is>
          <t>116</t>
        </is>
      </c>
      <c r="X705" t="n">
        <v>83.59999999999999</v>
      </c>
      <c r="Y705" t="inlineStr">
        <is>
          <t>601+</t>
        </is>
      </c>
      <c r="Z705" t="n">
        <v>10.5</v>
      </c>
      <c r="AA705" t="inlineStr">
        <is>
          <t>701+</t>
        </is>
      </c>
      <c r="AB705" t="n">
        <v>4.8</v>
      </c>
      <c r="AC705" t="inlineStr">
        <is>
          <t>496</t>
        </is>
      </c>
      <c r="AD705" t="n">
        <v>23.8</v>
      </c>
      <c r="AE705" t="inlineStr">
        <is>
          <t>701+</t>
        </is>
      </c>
      <c r="AF705" t="n">
        <v>36.5</v>
      </c>
      <c r="AG705" t="inlineStr">
        <is>
          <t>701+</t>
        </is>
      </c>
      <c r="AH705" t="n">
        <v>9</v>
      </c>
      <c r="AI705">
        <f>527</f>
        <v/>
      </c>
      <c r="AJ705" t="n">
        <v>20.8</v>
      </c>
      <c r="AK705" t="inlineStr"/>
      <c r="AL705" t="inlineStr"/>
      <c r="AM705" t="inlineStr"/>
      <c r="AN705" t="inlineStr"/>
      <c r="AO705" t="inlineStr"/>
      <c r="AP705" t="inlineStr">
        <is>
          <t>{"Research &amp; Discovery": [{"indicator_id": "76", "indicator_name": "Academic Reputation", "rank": "601+", "score": "7.9"}, {"indicator_id": "73", "indicator_name": "Citations per Faculty", "rank": "701+", "score": "9.7"}], "Learning Experience": [{"indicator_id": "36", "indicator_name": "Faculty Student Ratio", "rank": "116", "score": "83.6"}], "Employability": [{"indicator_id": "77", "indicator_name": "Employer Reputation", "rank": "601+", "score": "10.5"}, {"indicator_id": "3819456", "indicator_name": "Employment Outcomes", "rank": "701+", "score": "4.8"}], "Global Engagement": [{"indicator_id": "14", "indicator_name": "International Student Ratio", "rank": "496", "score": "23.8"}, {"indicator_id": "15", "indicator_name": "International Research Network", "rank": "701+", "score": "36.5"}, {"indicator_id": "18", "indicator_name": "International Faculty Ratio", "rank": "701+", "score": "9"}], "Sustainability": [{"indicator_id": "3897497", "indicator_name": "Sustainability Score", "rank": "=527", "score": "20.8"}]}</t>
        </is>
      </c>
      <c r="AQ7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06">
      <c r="A706" t="n">
        <v>705</v>
      </c>
      <c r="B706" t="inlineStr"/>
      <c r="C706" t="inlineStr">
        <is>
          <t>Lebanese American University</t>
        </is>
      </c>
      <c r="D706" t="inlineStr">
        <is>
          <t>Byblos, Lebanon</t>
        </is>
      </c>
      <c r="E706" t="inlineStr">
        <is>
          <t>Lebanon</t>
        </is>
      </c>
      <c r="F706" t="inlineStr">
        <is>
          <t>Byblos</t>
        </is>
      </c>
      <c r="G706" t="inlineStr">
        <is>
          <t>Asia</t>
        </is>
      </c>
      <c r="H706" t="inlineStr">
        <is>
          <t>https://www.topuniversities.com/sites/default/files/lebanese-american-university_592560cf2aeae70239af4eed_medium.jpg</t>
        </is>
      </c>
      <c r="I706" t="inlineStr">
        <is>
          <t>/universities/lebanese-american-university</t>
        </is>
      </c>
      <c r="J706" t="inlineStr">
        <is>
          <t>3996489</t>
        </is>
      </c>
      <c r="K706" t="inlineStr">
        <is>
          <t>297147</t>
        </is>
      </c>
      <c r="L706" t="inlineStr">
        <is>
          <t>1127</t>
        </is>
      </c>
      <c r="M706" t="n">
        <v>0</v>
      </c>
      <c r="N706" t="inlineStr">
        <is>
          <t>701-710</t>
        </is>
      </c>
      <c r="O706" t="inlineStr"/>
      <c r="P706" t="b">
        <v>0</v>
      </c>
      <c r="Q706" t="b">
        <v>0</v>
      </c>
      <c r="R706" t="n">
        <v>0</v>
      </c>
      <c r="S706" t="inlineStr">
        <is>
          <t>601+</t>
        </is>
      </c>
      <c r="T706" t="n">
        <v>13.5</v>
      </c>
      <c r="U706" t="inlineStr">
        <is>
          <t>701+</t>
        </is>
      </c>
      <c r="V706" t="n">
        <v>3.7</v>
      </c>
      <c r="W706" t="inlineStr">
        <is>
          <t>532</t>
        </is>
      </c>
      <c r="X706" t="n">
        <v>29.1</v>
      </c>
      <c r="Y706" t="inlineStr">
        <is>
          <t>448</t>
        </is>
      </c>
      <c r="Z706" t="n">
        <v>20.3</v>
      </c>
      <c r="AA706" t="inlineStr">
        <is>
          <t>565</t>
        </is>
      </c>
      <c r="AB706" t="n">
        <v>19.9</v>
      </c>
      <c r="AC706" t="inlineStr">
        <is>
          <t>551</t>
        </is>
      </c>
      <c r="AD706" t="n">
        <v>19.6</v>
      </c>
      <c r="AE706" t="inlineStr">
        <is>
          <t>701+</t>
        </is>
      </c>
      <c r="AF706" t="n">
        <v>36.5</v>
      </c>
      <c r="AG706" t="inlineStr">
        <is>
          <t>273</t>
        </is>
      </c>
      <c r="AH706" t="n">
        <v>73.3</v>
      </c>
      <c r="AI706" t="inlineStr">
        <is>
          <t>544</t>
        </is>
      </c>
      <c r="AJ706" t="n">
        <v>19.5</v>
      </c>
      <c r="AK706" t="inlineStr"/>
      <c r="AL706" t="inlineStr"/>
      <c r="AM706" t="inlineStr"/>
      <c r="AN706" t="inlineStr"/>
      <c r="AO706" t="inlineStr"/>
      <c r="AP706" t="inlineStr">
        <is>
          <t>{"Research &amp; Discovery": [{"indicator_id": "76", "indicator_name": "Academic Reputation", "rank": "601+", "score": "13.5"}, {"indicator_id": "73", "indicator_name": "Citations per Faculty", "rank": "701+", "score": "3.7"}], "Learning Experience": [{"indicator_id": "36", "indicator_name": "Faculty Student Ratio", "rank": "532", "score": "29.1"}], "Employability": [{"indicator_id": "77", "indicator_name": "Employer Reputation", "rank": "448", "score": "20.3"}, {"indicator_id": "3819456", "indicator_name": "Employment Outcomes", "rank": "565", "score": "19.9"}], "Global Engagement": [{"indicator_id": "14", "indicator_name": "International Student Ratio", "rank": "551", "score": "19.6"}, {"indicator_id": "15", "indicator_name": "International Research Network", "rank": "701+", "score": "36.5"}, {"indicator_id": "18", "indicator_name": "International Faculty Ratio", "rank": "273", "score": "73.3"}], "Sustainability": [{"indicator_id": "3897497", "indicator_name": "Sustainability Score", "rank": "544", "score": "19.5"}]}</t>
        </is>
      </c>
      <c r="AQ7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07">
      <c r="A707" t="n">
        <v>706</v>
      </c>
      <c r="B707" t="inlineStr"/>
      <c r="C707" t="inlineStr">
        <is>
          <t>National Institute of Technology, Tiruchirappalli</t>
        </is>
      </c>
      <c r="D707" t="inlineStr">
        <is>
          <t>Tiruchirappalli, India</t>
        </is>
      </c>
      <c r="E707" t="inlineStr">
        <is>
          <t>India</t>
        </is>
      </c>
      <c r="F707" t="inlineStr">
        <is>
          <t>Tiruchirappalli</t>
        </is>
      </c>
      <c r="G707" t="inlineStr">
        <is>
          <t>Asia</t>
        </is>
      </c>
      <c r="H707" t="inlineStr">
        <is>
          <t>https://www.topuniversities.com/sites/default/files/national-institute-of-technology-tiruchirappalli_592560e19988f300e2320ebf_medium.jpg</t>
        </is>
      </c>
      <c r="I707" t="inlineStr">
        <is>
          <t>/universities/national-institute-technology-tiruchirappalli</t>
        </is>
      </c>
      <c r="J707" t="inlineStr">
        <is>
          <t>3996542</t>
        </is>
      </c>
      <c r="K707" t="inlineStr">
        <is>
          <t>295450</t>
        </is>
      </c>
      <c r="L707" t="inlineStr">
        <is>
          <t>22808</t>
        </is>
      </c>
      <c r="M707" t="n">
        <v>0</v>
      </c>
      <c r="N707" t="inlineStr">
        <is>
          <t>701-710</t>
        </is>
      </c>
      <c r="O707" t="inlineStr"/>
      <c r="P707" t="b">
        <v>0</v>
      </c>
      <c r="Q707" t="b">
        <v>0</v>
      </c>
      <c r="R707" t="n">
        <v>0</v>
      </c>
      <c r="S707" t="inlineStr">
        <is>
          <t>601+</t>
        </is>
      </c>
      <c r="T707" t="n">
        <v>4.1</v>
      </c>
      <c r="U707" t="inlineStr">
        <is>
          <t>153</t>
        </is>
      </c>
      <c r="V707" t="n">
        <v>71</v>
      </c>
      <c r="W707" t="inlineStr">
        <is>
          <t>701+</t>
        </is>
      </c>
      <c r="X707" t="n">
        <v>9.1</v>
      </c>
      <c r="Y707" t="inlineStr">
        <is>
          <t>601+</t>
        </is>
      </c>
      <c r="Z707" t="n">
        <v>2.8</v>
      </c>
      <c r="AA707" t="inlineStr">
        <is>
          <t>701+</t>
        </is>
      </c>
      <c r="AB707" t="n">
        <v>3</v>
      </c>
      <c r="AC707" t="inlineStr">
        <is>
          <t>701+</t>
        </is>
      </c>
      <c r="AD707" t="n">
        <v>1.8</v>
      </c>
      <c r="AE707" t="inlineStr">
        <is>
          <t>701+</t>
        </is>
      </c>
      <c r="AF707" t="n">
        <v>34.5</v>
      </c>
      <c r="AG707" t="inlineStr">
        <is>
          <t>n/a</t>
        </is>
      </c>
      <c r="AH707" t="inlineStr"/>
      <c r="AI707" t="inlineStr">
        <is>
          <t>701+</t>
        </is>
      </c>
      <c r="AJ707" t="n">
        <v>5.2</v>
      </c>
      <c r="AK707" t="inlineStr"/>
      <c r="AL707" t="inlineStr"/>
      <c r="AM707" t="inlineStr"/>
      <c r="AN707" t="inlineStr"/>
      <c r="AO707" t="inlineStr"/>
      <c r="AP707" t="inlineStr">
        <is>
          <t>{"Research &amp; Discovery": [{"indicator_id": "76", "indicator_name": "Academic Reputation", "rank": "601+", "score": "4.1"}, {"indicator_id": "73", "indicator_name": "Citations per Faculty", "rank": "153", "score": "71"}], "Learning Experience": [{"indicator_id": "36", "indicator_name": "Faculty Student Ratio", "rank": "701+", "score": "9.1"}], "Employability": [{"indicator_id": "77", "indicator_name": "Employer Reputation", "rank": "601+", "score": "2.8"}, {"indicator_id": "3819456", "indicator_name": "Employment Outcomes", "rank": "701+", "score": "3"}], "Global Engagement": [{"indicator_id": "14", "indicator_name": "International Student Ratio", "rank": "701+", "score": "1.8"}, {"indicator_id": "15", "indicator_name": "International Research Network", "rank": "701+", "score": "34.5"}, {"indicator_id": "18", "indicator_name": "International Faculty Ratio", "rank": "n/a", "score": "n/a"}], "Sustainability": [{"indicator_id": "3897497", "indicator_name": "Sustainability Score", "rank": "701+", "score": "5.2"}]}</t>
        </is>
      </c>
      <c r="AQ7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08">
      <c r="A708" t="n">
        <v>707</v>
      </c>
      <c r="B708" t="inlineStr"/>
      <c r="C708" t="inlineStr">
        <is>
          <t>Stevens Institute of Technology</t>
        </is>
      </c>
      <c r="D708" t="inlineStr">
        <is>
          <t>Hoboken, United States</t>
        </is>
      </c>
      <c r="E708" t="inlineStr">
        <is>
          <t>United States</t>
        </is>
      </c>
      <c r="F708" t="inlineStr">
        <is>
          <t>Hoboken</t>
        </is>
      </c>
      <c r="G708" t="inlineStr">
        <is>
          <t>North America</t>
        </is>
      </c>
      <c r="H708" t="inlineStr">
        <is>
          <t>https://www.topuniversities.com/sites/default/files/stevens-institute-of-technology_592560cf2aeae70239af4db6_medium.jpg</t>
        </is>
      </c>
      <c r="I708" t="inlineStr">
        <is>
          <t>/universities/stevens-institute-technology</t>
        </is>
      </c>
      <c r="J708" t="inlineStr">
        <is>
          <t>3996671</t>
        </is>
      </c>
      <c r="K708" t="inlineStr">
        <is>
          <t>297562</t>
        </is>
      </c>
      <c r="L708" t="inlineStr">
        <is>
          <t>818</t>
        </is>
      </c>
      <c r="M708" t="n">
        <v>0</v>
      </c>
      <c r="N708" t="inlineStr">
        <is>
          <t>701-710</t>
        </is>
      </c>
      <c r="O708" t="inlineStr"/>
      <c r="P708" t="b">
        <v>0</v>
      </c>
      <c r="Q708" t="b">
        <v>0</v>
      </c>
      <c r="R708" t="n">
        <v>0</v>
      </c>
      <c r="S708" t="inlineStr">
        <is>
          <t>601+</t>
        </is>
      </c>
      <c r="T708" t="n">
        <v>2.6</v>
      </c>
      <c r="U708" t="inlineStr">
        <is>
          <t>331</t>
        </is>
      </c>
      <c r="V708" t="n">
        <v>41.7</v>
      </c>
      <c r="W708" t="inlineStr">
        <is>
          <t>701+</t>
        </is>
      </c>
      <c r="X708" t="n">
        <v>5.2</v>
      </c>
      <c r="Y708" t="inlineStr">
        <is>
          <t>601+</t>
        </is>
      </c>
      <c r="Z708" t="n">
        <v>4</v>
      </c>
      <c r="AA708" t="inlineStr">
        <is>
          <t>701+</t>
        </is>
      </c>
      <c r="AB708" t="n">
        <v>7.8</v>
      </c>
      <c r="AC708" t="inlineStr">
        <is>
          <t>86</t>
        </is>
      </c>
      <c r="AD708" t="n">
        <v>96.40000000000001</v>
      </c>
      <c r="AE708" t="inlineStr">
        <is>
          <t>701+</t>
        </is>
      </c>
      <c r="AF708" t="n">
        <v>18</v>
      </c>
      <c r="AG708" t="inlineStr">
        <is>
          <t>350</t>
        </is>
      </c>
      <c r="AH708" t="n">
        <v>53.2</v>
      </c>
      <c r="AI708" t="inlineStr">
        <is>
          <t>701+</t>
        </is>
      </c>
      <c r="AJ708" t="n">
        <v>1.3</v>
      </c>
      <c r="AK708" t="inlineStr"/>
      <c r="AL708" t="inlineStr"/>
      <c r="AM708" t="inlineStr"/>
      <c r="AN708" t="inlineStr"/>
      <c r="AO708" t="inlineStr"/>
      <c r="AP708" t="inlineStr">
        <is>
          <t>{"Research &amp; Discovery": [{"indicator_id": "76", "indicator_name": "Academic Reputation", "rank": "601+", "score": "2.6"}, {"indicator_id": "73", "indicator_name": "Citations per Faculty", "rank": "331", "score": "41.7"}], "Learning Experience": [{"indicator_id": "36", "indicator_name": "Faculty Student Ratio", "rank": "701+", "score": "5.2"}], "Employability": [{"indicator_id": "77", "indicator_name": "Employer Reputation", "rank": "601+", "score": "4"}, {"indicator_id": "3819456", "indicator_name": "Employment Outcomes", "rank": "701+", "score": "7.8"}], "Global Engagement": [{"indicator_id": "14", "indicator_name": "International Student Ratio", "rank": "86", "score": "96.4"}, {"indicator_id": "15", "indicator_name": "International Research Network", "rank": "701+", "score": "18"}, {"indicator_id": "18", "indicator_name": "International Faculty Ratio", "rank": "350", "score": "53.2"}], "Sustainability": [{"indicator_id": "3897497", "indicator_name": "Sustainability Score", "rank": "701+", "score": "1.3"}]}</t>
        </is>
      </c>
      <c r="AQ7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09">
      <c r="A709" t="n">
        <v>708</v>
      </c>
      <c r="B709" t="inlineStr"/>
      <c r="C709" t="inlineStr">
        <is>
          <t>Taras Shevchenko National University of Kyiv</t>
        </is>
      </c>
      <c r="D709" t="inlineStr">
        <is>
          <t>Kyiv, Ukraine</t>
        </is>
      </c>
      <c r="E709" t="inlineStr">
        <is>
          <t>Ukraine</t>
        </is>
      </c>
      <c r="F709" t="inlineStr">
        <is>
          <t>Kyiv</t>
        </is>
      </c>
      <c r="G709" t="inlineStr">
        <is>
          <t>Europe</t>
        </is>
      </c>
      <c r="H709" t="inlineStr">
        <is>
          <t>https://www.topuniversities.com/sites/default/files/taras-shevchenko-national-university-of-kyiv_14977_medium.jpg</t>
        </is>
      </c>
      <c r="I709" t="inlineStr">
        <is>
          <t>/universities/taras-shevchenko-national-university-kyiv</t>
        </is>
      </c>
      <c r="J709" t="inlineStr">
        <is>
          <t>3996111</t>
        </is>
      </c>
      <c r="K709" t="inlineStr">
        <is>
          <t>294139</t>
        </is>
      </c>
      <c r="L709" t="inlineStr">
        <is>
          <t>14977</t>
        </is>
      </c>
      <c r="M709" t="n">
        <v>0</v>
      </c>
      <c r="N709" t="inlineStr">
        <is>
          <t>701-710</t>
        </is>
      </c>
      <c r="O709" t="inlineStr"/>
      <c r="P709" t="b">
        <v>0</v>
      </c>
      <c r="Q709" t="b">
        <v>0</v>
      </c>
      <c r="R709" t="n">
        <v>0</v>
      </c>
      <c r="S709" t="inlineStr">
        <is>
          <t>478</t>
        </is>
      </c>
      <c r="T709" t="n">
        <v>18.9</v>
      </c>
      <c r="U709" t="inlineStr">
        <is>
          <t>701+</t>
        </is>
      </c>
      <c r="V709" t="n">
        <v>2.2</v>
      </c>
      <c r="W709" t="inlineStr">
        <is>
          <t>562</t>
        </is>
      </c>
      <c r="X709" t="n">
        <v>27</v>
      </c>
      <c r="Y709" t="inlineStr">
        <is>
          <t>257</t>
        </is>
      </c>
      <c r="Z709" t="n">
        <v>36.6</v>
      </c>
      <c r="AA709" t="inlineStr">
        <is>
          <t>280</t>
        </is>
      </c>
      <c r="AB709" t="n">
        <v>45.5</v>
      </c>
      <c r="AC709" t="inlineStr">
        <is>
          <t>701+</t>
        </is>
      </c>
      <c r="AD709" t="n">
        <v>3.9</v>
      </c>
      <c r="AE709" t="inlineStr">
        <is>
          <t>701+</t>
        </is>
      </c>
      <c r="AF709" t="n">
        <v>40.3</v>
      </c>
      <c r="AG709" t="inlineStr">
        <is>
          <t>701+</t>
        </is>
      </c>
      <c r="AH709" t="n">
        <v>1.5</v>
      </c>
      <c r="AI709" t="inlineStr">
        <is>
          <t>701+</t>
        </is>
      </c>
      <c r="AJ709" t="n">
        <v>1.6</v>
      </c>
      <c r="AK709" t="inlineStr"/>
      <c r="AL709" t="inlineStr"/>
      <c r="AM709" t="inlineStr"/>
      <c r="AN709" t="inlineStr"/>
      <c r="AO709" t="inlineStr"/>
      <c r="AP709" t="inlineStr">
        <is>
          <t>{"Research &amp; Discovery": [{"indicator_id": "76", "indicator_name": "Academic Reputation", "rank": "478", "score": "18.9"}, {"indicator_id": "73", "indicator_name": "Citations per Faculty", "rank": "701+", "score": "2.2"}], "Learning Experience": [{"indicator_id": "36", "indicator_name": "Faculty Student Ratio", "rank": "562", "score": "27"}], "Employability": [{"indicator_id": "77", "indicator_name": "Employer Reputation", "rank": "257", "score": "36.6"}, {"indicator_id": "3819456", "indicator_name": "Employment Outcomes", "rank": "280", "score": "45.5"}], "Global Engagement": [{"indicator_id": "14", "indicator_name": "International Student Ratio", "rank": "701+", "score": "3.9"}, {"indicator_id": "15", "indicator_name": "International Research Network", "rank": "701+", "score": "40.3"}, {"indicator_id": "18", "indicator_name": "International Faculty Ratio", "rank": "701+", "score": "1.5"}], "Sustainability": [{"indicator_id": "3897497", "indicator_name": "Sustainability Score", "rank": "701+", "score": "1.6"}]}</t>
        </is>
      </c>
      <c r="AQ7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10">
      <c r="A710" t="n">
        <v>709</v>
      </c>
      <c r="B710" t="inlineStr"/>
      <c r="C710" t="inlineStr">
        <is>
          <t>University of Nebraska - Lincoln</t>
        </is>
      </c>
      <c r="D710" t="inlineStr">
        <is>
          <t>Lincoln, United States</t>
        </is>
      </c>
      <c r="E710" t="inlineStr">
        <is>
          <t>United States</t>
        </is>
      </c>
      <c r="F710" t="inlineStr">
        <is>
          <t>Lincoln</t>
        </is>
      </c>
      <c r="G710" t="inlineStr">
        <is>
          <t>North America</t>
        </is>
      </c>
      <c r="H710" t="inlineStr">
        <is>
          <t>https://www.topuniversities.com/sites/default/files/university-of-nebraska-lincoln_819_medium.jpg</t>
        </is>
      </c>
      <c r="I710" t="inlineStr">
        <is>
          <t>/universities/university-nebraska-lincoln</t>
        </is>
      </c>
      <c r="J710" t="inlineStr">
        <is>
          <t>3996996</t>
        </is>
      </c>
      <c r="K710" t="inlineStr">
        <is>
          <t>297560</t>
        </is>
      </c>
      <c r="L710" t="inlineStr">
        <is>
          <t>819</t>
        </is>
      </c>
      <c r="M710" t="n">
        <v>0</v>
      </c>
      <c r="N710" t="inlineStr">
        <is>
          <t>701-710</t>
        </is>
      </c>
      <c r="O710" t="inlineStr"/>
      <c r="P710" t="b">
        <v>0</v>
      </c>
      <c r="Q710" t="b">
        <v>0</v>
      </c>
      <c r="R710" t="n">
        <v>0</v>
      </c>
      <c r="S710" t="inlineStr">
        <is>
          <t>601+</t>
        </is>
      </c>
      <c r="T710" t="n">
        <v>10.6</v>
      </c>
      <c r="U710" t="inlineStr">
        <is>
          <t>434</t>
        </is>
      </c>
      <c r="V710" t="n">
        <v>30.4</v>
      </c>
      <c r="W710" t="inlineStr">
        <is>
          <t>701+</t>
        </is>
      </c>
      <c r="X710" t="n">
        <v>16.9</v>
      </c>
      <c r="Y710" t="inlineStr">
        <is>
          <t>601+</t>
        </is>
      </c>
      <c r="Z710" t="n">
        <v>5.8</v>
      </c>
      <c r="AA710" t="inlineStr">
        <is>
          <t>701+</t>
        </is>
      </c>
      <c r="AB710" t="n">
        <v>7.2</v>
      </c>
      <c r="AC710" t="inlineStr">
        <is>
          <t>701+</t>
        </is>
      </c>
      <c r="AD710" t="n">
        <v>7.1</v>
      </c>
      <c r="AE710" t="inlineStr">
        <is>
          <t>437</t>
        </is>
      </c>
      <c r="AF710" t="n">
        <v>73.09999999999999</v>
      </c>
      <c r="AG710" t="inlineStr">
        <is>
          <t>575</t>
        </is>
      </c>
      <c r="AH710" t="n">
        <v>21.5</v>
      </c>
      <c r="AI710">
        <f>420</f>
        <v/>
      </c>
      <c r="AJ710" t="n">
        <v>33</v>
      </c>
      <c r="AK710" t="inlineStr"/>
      <c r="AL710" t="inlineStr"/>
      <c r="AM710" t="inlineStr"/>
      <c r="AN710" t="inlineStr"/>
      <c r="AO710" t="inlineStr"/>
      <c r="AP710" t="inlineStr">
        <is>
          <t>{"Research &amp; Discovery": [{"indicator_id": "76", "indicator_name": "Academic Reputation", "rank": "601+", "score": "10.6"}, {"indicator_id": "73", "indicator_name": "Citations per Faculty", "rank": "434", "score": "30.4"}], "Learning Experience": [{"indicator_id": "36", "indicator_name": "Faculty Student Ratio", "rank": "701+", "score": "16.9"}], "Employability": [{"indicator_id": "77", "indicator_name": "Employer Reputation", "rank": "601+", "score": "5.8"}, {"indicator_id": "3819456", "indicator_name": "Employment Outcomes", "rank": "701+", "score": "7.2"}], "Global Engagement": [{"indicator_id": "14", "indicator_name": "International Student Ratio", "rank": "701+", "score": "7.1"}, {"indicator_id": "15", "indicator_name": "International Research Network", "rank": "437", "score": "73.1"}, {"indicator_id": "18", "indicator_name": "International Faculty Ratio", "rank": "575", "score": "21.5"}], "Sustainability": [{"indicator_id": "3897497", "indicator_name": "Sustainability Score", "rank": "=420", "score": "33"}]}</t>
        </is>
      </c>
      <c r="AQ7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11">
      <c r="A711" t="n">
        <v>710</v>
      </c>
      <c r="B711" t="inlineStr"/>
      <c r="C711" t="inlineStr">
        <is>
          <t>University of Oklahoma</t>
        </is>
      </c>
      <c r="D711" t="inlineStr">
        <is>
          <t>Norman, United States</t>
        </is>
      </c>
      <c r="E711" t="inlineStr">
        <is>
          <t>United States</t>
        </is>
      </c>
      <c r="F711" t="inlineStr">
        <is>
          <t>Norman</t>
        </is>
      </c>
      <c r="G711" t="inlineStr">
        <is>
          <t>North America</t>
        </is>
      </c>
      <c r="H711" t="inlineStr">
        <is>
          <t>https://www.topuniversities.com/sites/default/files/university-of-oklahoma_467_medium.jpg</t>
        </is>
      </c>
      <c r="I711" t="inlineStr">
        <is>
          <t>/universities/university-oklahoma</t>
        </is>
      </c>
      <c r="J711" t="inlineStr">
        <is>
          <t>3997006</t>
        </is>
      </c>
      <c r="K711" t="inlineStr">
        <is>
          <t>294734</t>
        </is>
      </c>
      <c r="L711" t="inlineStr">
        <is>
          <t>467</t>
        </is>
      </c>
      <c r="M711" t="n">
        <v>0</v>
      </c>
      <c r="N711" t="inlineStr">
        <is>
          <t>701-710</t>
        </is>
      </c>
      <c r="O711" t="inlineStr"/>
      <c r="P711" t="b">
        <v>0</v>
      </c>
      <c r="Q711" t="b">
        <v>0</v>
      </c>
      <c r="R711" t="n">
        <v>0</v>
      </c>
      <c r="S711" t="inlineStr">
        <is>
          <t>601+</t>
        </is>
      </c>
      <c r="T711" t="n">
        <v>10.2</v>
      </c>
      <c r="U711" t="inlineStr">
        <is>
          <t>424</t>
        </is>
      </c>
      <c r="V711" t="n">
        <v>31.1</v>
      </c>
      <c r="W711" t="inlineStr">
        <is>
          <t>701+</t>
        </is>
      </c>
      <c r="X711" t="n">
        <v>15.6</v>
      </c>
      <c r="Y711" t="inlineStr">
        <is>
          <t>601+</t>
        </is>
      </c>
      <c r="Z711" t="n">
        <v>9.800000000000001</v>
      </c>
      <c r="AA711" t="inlineStr">
        <is>
          <t>514</t>
        </is>
      </c>
      <c r="AB711" t="n">
        <v>22.3</v>
      </c>
      <c r="AC711" t="inlineStr">
        <is>
          <t>701+</t>
        </is>
      </c>
      <c r="AD711" t="n">
        <v>5.7</v>
      </c>
      <c r="AE711" t="inlineStr">
        <is>
          <t>493</t>
        </is>
      </c>
      <c r="AF711" t="n">
        <v>69.3</v>
      </c>
      <c r="AG711" t="inlineStr">
        <is>
          <t>571</t>
        </is>
      </c>
      <c r="AH711" t="n">
        <v>21.8</v>
      </c>
      <c r="AI711">
        <f>557</f>
        <v/>
      </c>
      <c r="AJ711" t="n">
        <v>17.7</v>
      </c>
      <c r="AK711" t="inlineStr"/>
      <c r="AL711" t="inlineStr"/>
      <c r="AM711" t="inlineStr"/>
      <c r="AN711" t="inlineStr"/>
      <c r="AO711" t="inlineStr"/>
      <c r="AP711" t="inlineStr">
        <is>
          <t>{"Research &amp; Discovery": [{"indicator_id": "76", "indicator_name": "Academic Reputation", "rank": "601+", "score": "10.2"}, {"indicator_id": "73", "indicator_name": "Citations per Faculty", "rank": "424", "score": "31.1"}], "Learning Experience": [{"indicator_id": "36", "indicator_name": "Faculty Student Ratio", "rank": "701+", "score": "15.6"}], "Employability": [{"indicator_id": "77", "indicator_name": "Employer Reputation", "rank": "601+", "score": "9.8"}, {"indicator_id": "3819456", "indicator_name": "Employment Outcomes", "rank": "514", "score": "22.3"}], "Global Engagement": [{"indicator_id": "14", "indicator_name": "International Student Ratio", "rank": "701+", "score": "5.7"}, {"indicator_id": "15", "indicator_name": "International Research Network", "rank": "493", "score": "69.3"}, {"indicator_id": "18", "indicator_name": "International Faculty Ratio", "rank": "571", "score": "21.8"}], "Sustainability": [{"indicator_id": "3897497", "indicator_name": "Sustainability Score", "rank": "=557", "score": "17.7"}]}</t>
        </is>
      </c>
      <c r="AQ7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12">
      <c r="A712" t="n">
        <v>711</v>
      </c>
      <c r="B712" t="inlineStr"/>
      <c r="C712" t="inlineStr">
        <is>
          <t>Ahlia University</t>
        </is>
      </c>
      <c r="D712" t="inlineStr">
        <is>
          <t>Manama, Bahrain</t>
        </is>
      </c>
      <c r="E712" t="inlineStr">
        <is>
          <t>Bahrain</t>
        </is>
      </c>
      <c r="F712" t="inlineStr">
        <is>
          <t>Manama</t>
        </is>
      </c>
      <c r="G712" t="inlineStr">
        <is>
          <t>Asia</t>
        </is>
      </c>
      <c r="H712" t="inlineStr">
        <is>
          <t>https://www.topuniversities.com/sites/default/files/ahlia-university_592560cf2aeae70239af544c_medium.jpg</t>
        </is>
      </c>
      <c r="I712" t="inlineStr">
        <is>
          <t>/universities/ahlia-university</t>
        </is>
      </c>
      <c r="J712" t="inlineStr">
        <is>
          <t>3996169</t>
        </is>
      </c>
      <c r="K712" t="inlineStr">
        <is>
          <t>293318</t>
        </is>
      </c>
      <c r="L712" t="inlineStr">
        <is>
          <t>2505</t>
        </is>
      </c>
      <c r="M712" t="n">
        <v>0</v>
      </c>
      <c r="N712" t="inlineStr">
        <is>
          <t>711-720</t>
        </is>
      </c>
      <c r="O712" t="inlineStr"/>
      <c r="P712" t="b">
        <v>0</v>
      </c>
      <c r="Q712" t="b">
        <v>0</v>
      </c>
      <c r="R712" t="n">
        <v>0</v>
      </c>
      <c r="S712" t="inlineStr">
        <is>
          <t>536</t>
        </is>
      </c>
      <c r="T712" t="n">
        <v>16.7</v>
      </c>
      <c r="U712" t="inlineStr">
        <is>
          <t>701+</t>
        </is>
      </c>
      <c r="V712" t="n">
        <v>3.8</v>
      </c>
      <c r="W712" t="inlineStr">
        <is>
          <t>497</t>
        </is>
      </c>
      <c r="X712" t="n">
        <v>31.7</v>
      </c>
      <c r="Y712" t="inlineStr">
        <is>
          <t>601+</t>
        </is>
      </c>
      <c r="Z712" t="n">
        <v>8.4</v>
      </c>
      <c r="AA712" t="inlineStr">
        <is>
          <t>701+</t>
        </is>
      </c>
      <c r="AB712" t="n">
        <v>12.7</v>
      </c>
      <c r="AC712" t="inlineStr">
        <is>
          <t>339</t>
        </is>
      </c>
      <c r="AD712" t="n">
        <v>42.7</v>
      </c>
      <c r="AE712" t="inlineStr">
        <is>
          <t>701+</t>
        </is>
      </c>
      <c r="AF712" t="n">
        <v>9.300000000000001</v>
      </c>
      <c r="AG712" t="inlineStr">
        <is>
          <t>47</t>
        </is>
      </c>
      <c r="AH712" t="n">
        <v>100</v>
      </c>
      <c r="AI712" t="inlineStr">
        <is>
          <t>701+</t>
        </is>
      </c>
      <c r="AJ712" t="n">
        <v>2.5</v>
      </c>
      <c r="AK712" t="inlineStr"/>
      <c r="AL712" t="inlineStr"/>
      <c r="AM712" t="inlineStr"/>
      <c r="AN712" t="inlineStr"/>
      <c r="AO712" t="inlineStr"/>
      <c r="AP712" t="inlineStr">
        <is>
          <t>{"Research &amp; Discovery": [{"indicator_id": "76", "indicator_name": "Academic Reputation", "rank": "536", "score": "16.7"}, {"indicator_id": "73", "indicator_name": "Citations per Faculty", "rank": "701+", "score": "3.8"}], "Learning Experience": [{"indicator_id": "36", "indicator_name": "Faculty Student Ratio", "rank": "497", "score": "31.7"}], "Employability": [{"indicator_id": "77", "indicator_name": "Employer Reputation", "rank": "601+", "score": "8.4"}, {"indicator_id": "3819456", "indicator_name": "Employment Outcomes", "rank": "701+", "score": "12.7"}], "Global Engagement": [{"indicator_id": "14", "indicator_name": "International Student Ratio", "rank": "339", "score": "42.7"}, {"indicator_id": "15", "indicator_name": "International Research Network", "rank": "701+", "score": "9.3"}, {"indicator_id": "18", "indicator_name": "International Faculty Ratio", "rank": "47", "score": "100"}], "Sustainability": [{"indicator_id": "3897497", "indicator_name": "Sustainability Score", "rank": "701+", "score": "2.5"}]}</t>
        </is>
      </c>
      <c r="AQ7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13">
      <c r="A713" t="n">
        <v>712</v>
      </c>
      <c r="B713" t="inlineStr"/>
      <c r="C713" t="inlineStr">
        <is>
          <t>American University</t>
        </is>
      </c>
      <c r="D713" t="inlineStr">
        <is>
          <t>Washington D.C., United States</t>
        </is>
      </c>
      <c r="E713" t="inlineStr">
        <is>
          <t>United States</t>
        </is>
      </c>
      <c r="F713" t="inlineStr">
        <is>
          <t>Washington D.C.</t>
        </is>
      </c>
      <c r="G713" t="inlineStr">
        <is>
          <t>North America</t>
        </is>
      </c>
      <c r="H713" t="inlineStr">
        <is>
          <t>https://www.topuniversities.com/sites/default/files/american-university_17_medium.jpg</t>
        </is>
      </c>
      <c r="I713" t="inlineStr">
        <is>
          <t>/universities/american-university</t>
        </is>
      </c>
      <c r="J713" t="inlineStr">
        <is>
          <t>3996183</t>
        </is>
      </c>
      <c r="K713" t="inlineStr">
        <is>
          <t>294637</t>
        </is>
      </c>
      <c r="L713" t="inlineStr">
        <is>
          <t>17</t>
        </is>
      </c>
      <c r="M713" t="n">
        <v>0</v>
      </c>
      <c r="N713" t="inlineStr">
        <is>
          <t>711-720</t>
        </is>
      </c>
      <c r="O713" t="inlineStr"/>
      <c r="P713" t="b">
        <v>0</v>
      </c>
      <c r="Q713" t="b">
        <v>0</v>
      </c>
      <c r="R713" t="n">
        <v>0</v>
      </c>
      <c r="S713" t="inlineStr">
        <is>
          <t>550</t>
        </is>
      </c>
      <c r="T713" t="n">
        <v>16.2</v>
      </c>
      <c r="U713" t="inlineStr">
        <is>
          <t>701+</t>
        </is>
      </c>
      <c r="V713" t="n">
        <v>4.3</v>
      </c>
      <c r="W713" t="inlineStr">
        <is>
          <t>479</t>
        </is>
      </c>
      <c r="X713" t="n">
        <v>32.9</v>
      </c>
      <c r="Y713" t="inlineStr">
        <is>
          <t>321</t>
        </is>
      </c>
      <c r="Z713" t="n">
        <v>29.3</v>
      </c>
      <c r="AA713" t="inlineStr">
        <is>
          <t>315</t>
        </is>
      </c>
      <c r="AB713" t="n">
        <v>40.5</v>
      </c>
      <c r="AC713" t="inlineStr">
        <is>
          <t>554</t>
        </is>
      </c>
      <c r="AD713" t="n">
        <v>19.4</v>
      </c>
      <c r="AE713" t="inlineStr">
        <is>
          <t>701+</t>
        </is>
      </c>
      <c r="AF713" t="n">
        <v>30.6</v>
      </c>
      <c r="AG713" t="inlineStr">
        <is>
          <t>701+</t>
        </is>
      </c>
      <c r="AH713" t="n">
        <v>8</v>
      </c>
      <c r="AI713" t="inlineStr">
        <is>
          <t>701+</t>
        </is>
      </c>
      <c r="AJ713" t="n">
        <v>4.8</v>
      </c>
      <c r="AK713" t="inlineStr"/>
      <c r="AL713" t="inlineStr"/>
      <c r="AM713" t="inlineStr"/>
      <c r="AN713" t="inlineStr"/>
      <c r="AO713" t="inlineStr"/>
      <c r="AP713" t="inlineStr">
        <is>
          <t>{"Research &amp; Discovery": [{"indicator_id": "76", "indicator_name": "Academic Reputation", "rank": "550", "score": "16.2"}, {"indicator_id": "73", "indicator_name": "Citations per Faculty", "rank": "701+", "score": "4.3"}], "Learning Experience": [{"indicator_id": "36", "indicator_name": "Faculty Student Ratio", "rank": "479", "score": "32.9"}], "Employability": [{"indicator_id": "77", "indicator_name": "Employer Reputation", "rank": "321", "score": "29.3"}, {"indicator_id": "3819456", "indicator_name": "Employment Outcomes", "rank": "315", "score": "40.5"}], "Global Engagement": [{"indicator_id": "14", "indicator_name": "International Student Ratio", "rank": "554", "score": "19.4"}, {"indicator_id": "15", "indicator_name": "International Research Network", "rank": "701+", "score": "30.6"}, {"indicator_id": "18", "indicator_name": "International Faculty Ratio", "rank": "701+", "score": "8"}], "Sustainability": [{"indicator_id": "3897497", "indicator_name": "Sustainability Score", "rank": "701+", "score": "4.8"}]}</t>
        </is>
      </c>
      <c r="AQ7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14">
      <c r="A714" t="n">
        <v>713</v>
      </c>
      <c r="B714" t="inlineStr"/>
      <c r="C714" t="inlineStr">
        <is>
          <t>COMSATS University Islamabad</t>
        </is>
      </c>
      <c r="D714" t="inlineStr">
        <is>
          <t>Islamabad, Pakistan</t>
        </is>
      </c>
      <c r="E714" t="inlineStr">
        <is>
          <t>Pakistan</t>
        </is>
      </c>
      <c r="F714" t="inlineStr">
        <is>
          <t>Islamabad</t>
        </is>
      </c>
      <c r="G714" t="inlineStr">
        <is>
          <t>Asia</t>
        </is>
      </c>
      <c r="H714" t="inlineStr">
        <is>
          <t>https://www.topuniversities.com/sites/default/files/comsats-university-islamabad_592560cf2aeae70239af52bb_medium.jpg</t>
        </is>
      </c>
      <c r="I714" t="inlineStr">
        <is>
          <t>/universities/comsats-university-islamabad</t>
        </is>
      </c>
      <c r="J714" t="inlineStr">
        <is>
          <t>3996303</t>
        </is>
      </c>
      <c r="K714" t="inlineStr">
        <is>
          <t>295071</t>
        </is>
      </c>
      <c r="L714" t="inlineStr">
        <is>
          <t>2104</t>
        </is>
      </c>
      <c r="M714" t="n">
        <v>0</v>
      </c>
      <c r="N714" t="inlineStr">
        <is>
          <t>711-720</t>
        </is>
      </c>
      <c r="O714" t="inlineStr"/>
      <c r="P714" t="b">
        <v>0</v>
      </c>
      <c r="Q714" t="b">
        <v>0</v>
      </c>
      <c r="R714" t="n">
        <v>0</v>
      </c>
      <c r="S714" t="inlineStr">
        <is>
          <t>601+</t>
        </is>
      </c>
      <c r="T714" t="n">
        <v>11.7</v>
      </c>
      <c r="U714" t="inlineStr">
        <is>
          <t>580</t>
        </is>
      </c>
      <c r="V714" t="n">
        <v>18.2</v>
      </c>
      <c r="W714" t="inlineStr">
        <is>
          <t>701+</t>
        </is>
      </c>
      <c r="X714" t="n">
        <v>13.4</v>
      </c>
      <c r="Y714" t="inlineStr">
        <is>
          <t>308</t>
        </is>
      </c>
      <c r="Z714" t="n">
        <v>30.5</v>
      </c>
      <c r="AA714" t="inlineStr">
        <is>
          <t>701+</t>
        </is>
      </c>
      <c r="AB714" t="n">
        <v>6.1</v>
      </c>
      <c r="AC714" t="inlineStr">
        <is>
          <t>701+</t>
        </is>
      </c>
      <c r="AD714" t="n">
        <v>1.4</v>
      </c>
      <c r="AE714" t="inlineStr">
        <is>
          <t>192</t>
        </is>
      </c>
      <c r="AF714" t="n">
        <v>88.3</v>
      </c>
      <c r="AG714" t="inlineStr">
        <is>
          <t>701+</t>
        </is>
      </c>
      <c r="AH714" t="n">
        <v>1.5</v>
      </c>
      <c r="AI714">
        <f>597</f>
        <v/>
      </c>
      <c r="AJ714" t="n">
        <v>14.6</v>
      </c>
      <c r="AK714" t="inlineStr"/>
      <c r="AL714" t="inlineStr"/>
      <c r="AM714" t="inlineStr"/>
      <c r="AN714" t="inlineStr"/>
      <c r="AO714" t="inlineStr"/>
      <c r="AP714" t="inlineStr">
        <is>
          <t>{"Research &amp; Discovery": [{"indicator_id": "76", "indicator_name": "Academic Reputation", "rank": "601+", "score": "11.7"}, {"indicator_id": "73", "indicator_name": "Citations per Faculty", "rank": "580", "score": "18.2"}], "Learning Experience": [{"indicator_id": "36", "indicator_name": "Faculty Student Ratio", "rank": "701+", "score": "13.4"}], "Employability": [{"indicator_id": "77", "indicator_name": "Employer Reputation", "rank": "308", "score": "30.5"}, {"indicator_id": "3819456", "indicator_name": "Employment Outcomes", "rank": "701+", "score": "6.1"}], "Global Engagement": [{"indicator_id": "14", "indicator_name": "International Student Ratio", "rank": "701+", "score": "1.4"}, {"indicator_id": "15", "indicator_name": "International Research Network", "rank": "192", "score": "88.3"}, {"indicator_id": "18", "indicator_name": "International Faculty Ratio", "rank": "701+", "score": "1.5"}], "Sustainability": [{"indicator_id": "3897497", "indicator_name": "Sustainability Score", "rank": "=597", "score": "14.6"}]}</t>
        </is>
      </c>
      <c r="AQ7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15">
      <c r="A715" t="n">
        <v>714</v>
      </c>
      <c r="B715" t="inlineStr"/>
      <c r="C715" t="inlineStr">
        <is>
          <t>Czech University of Life Sciences in Prague</t>
        </is>
      </c>
      <c r="D715" t="inlineStr">
        <is>
          <t>Prague, Czechia</t>
        </is>
      </c>
      <c r="E715" t="inlineStr">
        <is>
          <t>Czechia</t>
        </is>
      </c>
      <c r="F715" t="inlineStr">
        <is>
          <t>Prague</t>
        </is>
      </c>
      <c r="G715" t="inlineStr">
        <is>
          <t>Europe</t>
        </is>
      </c>
      <c r="H715" t="inlineStr">
        <is>
          <t>https://www.topuniversities.com/sites/default/files/240905010255pm429537CZU-logo-zelena-90x90.jpg</t>
        </is>
      </c>
      <c r="I715" t="inlineStr">
        <is>
          <t>/universities/czech-university-life-sciences-prague</t>
        </is>
      </c>
      <c r="J715" t="inlineStr">
        <is>
          <t>3996344</t>
        </is>
      </c>
      <c r="K715" t="inlineStr">
        <is>
          <t>371261</t>
        </is>
      </c>
      <c r="L715" t="inlineStr">
        <is>
          <t>25529</t>
        </is>
      </c>
      <c r="M715" t="n">
        <v>0</v>
      </c>
      <c r="N715" t="inlineStr">
        <is>
          <t>711-720</t>
        </is>
      </c>
      <c r="O715" t="inlineStr"/>
      <c r="P715" t="b">
        <v>0</v>
      </c>
      <c r="Q715" t="b">
        <v>0</v>
      </c>
      <c r="R715" t="n">
        <v>0</v>
      </c>
      <c r="S715" t="inlineStr">
        <is>
          <t>601+</t>
        </is>
      </c>
      <c r="T715" t="n">
        <v>10.4</v>
      </c>
      <c r="U715" t="inlineStr">
        <is>
          <t>701+</t>
        </is>
      </c>
      <c r="V715" t="n">
        <v>10.8</v>
      </c>
      <c r="W715" t="inlineStr">
        <is>
          <t>701+</t>
        </is>
      </c>
      <c r="X715" t="n">
        <v>9.4</v>
      </c>
      <c r="Y715" t="inlineStr">
        <is>
          <t>601+</t>
        </is>
      </c>
      <c r="Z715" t="n">
        <v>6.7</v>
      </c>
      <c r="AA715" t="inlineStr">
        <is>
          <t>701+</t>
        </is>
      </c>
      <c r="AB715" t="n">
        <v>3.9</v>
      </c>
      <c r="AC715" t="inlineStr">
        <is>
          <t>197</t>
        </is>
      </c>
      <c r="AD715" t="n">
        <v>73.5</v>
      </c>
      <c r="AE715" t="inlineStr">
        <is>
          <t>392</t>
        </is>
      </c>
      <c r="AF715" t="n">
        <v>75.8</v>
      </c>
      <c r="AG715" t="inlineStr">
        <is>
          <t>502</t>
        </is>
      </c>
      <c r="AH715" t="n">
        <v>29</v>
      </c>
      <c r="AI715">
        <f>322</f>
        <v/>
      </c>
      <c r="AJ715" t="n">
        <v>49.5</v>
      </c>
      <c r="AK715" t="inlineStr"/>
      <c r="AL715" t="inlineStr"/>
      <c r="AM715" t="inlineStr"/>
      <c r="AN715" t="inlineStr"/>
      <c r="AO715" t="inlineStr"/>
      <c r="AP715" t="inlineStr">
        <is>
          <t>{"Research &amp; Discovery": [{"indicator_id": "76", "indicator_name": "Academic Reputation", "rank": "601+", "score": "10.4"}, {"indicator_id": "73", "indicator_name": "Citations per Faculty", "rank": "701+", "score": "10.8"}], "Learning Experience": [{"indicator_id": "36", "indicator_name": "Faculty Student Ratio", "rank": "701+", "score": "9.4"}], "Employability": [{"indicator_id": "77", "indicator_name": "Employer Reputation", "rank": "601+", "score": "6.7"}, {"indicator_id": "3819456", "indicator_name": "Employment Outcomes", "rank": "701+", "score": "3.9"}], "Global Engagement": [{"indicator_id": "14", "indicator_name": "International Student Ratio", "rank": "197", "score": "73.5"}, {"indicator_id": "15", "indicator_name": "International Research Network", "rank": "392", "score": "75.8"}, {"indicator_id": "18", "indicator_name": "International Faculty Ratio", "rank": "502", "score": "29"}], "Sustainability": [{"indicator_id": "3897497", "indicator_name": "Sustainability Score", "rank": "=322", "score": "49.5"}]}</t>
        </is>
      </c>
      <c r="AQ7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16">
      <c r="A716" t="n">
        <v>715</v>
      </c>
      <c r="B716" t="inlineStr"/>
      <c r="C716" t="inlineStr">
        <is>
          <t>De Montfort University</t>
        </is>
      </c>
      <c r="D716" t="inlineStr">
        <is>
          <t>Leicester, United Kingdom</t>
        </is>
      </c>
      <c r="E716" t="inlineStr">
        <is>
          <t>United Kingdom</t>
        </is>
      </c>
      <c r="F716" t="inlineStr">
        <is>
          <t>Leicester</t>
        </is>
      </c>
      <c r="G716" t="inlineStr">
        <is>
          <t>Europe</t>
        </is>
      </c>
      <c r="H716" t="inlineStr">
        <is>
          <t>https://www.topuniversities.com/sites/default/files/de-montfort-university_592560cf2aeae70239af4d9f_medium.jpg</t>
        </is>
      </c>
      <c r="I716" t="inlineStr">
        <is>
          <t>/universities/de-montfort-university</t>
        </is>
      </c>
      <c r="J716" t="inlineStr">
        <is>
          <t>3996351</t>
        </is>
      </c>
      <c r="K716" t="inlineStr">
        <is>
          <t>294713</t>
        </is>
      </c>
      <c r="L716" t="inlineStr">
        <is>
          <t>796</t>
        </is>
      </c>
      <c r="M716" t="n">
        <v>0</v>
      </c>
      <c r="N716" t="inlineStr">
        <is>
          <t>711-720</t>
        </is>
      </c>
      <c r="O716" t="inlineStr">
        <is>
          <t>5</t>
        </is>
      </c>
      <c r="P716" t="b">
        <v>0</v>
      </c>
      <c r="Q716" t="b">
        <v>0</v>
      </c>
      <c r="R716" t="n">
        <v>0</v>
      </c>
      <c r="S716" t="inlineStr">
        <is>
          <t>601+</t>
        </is>
      </c>
      <c r="T716" t="n">
        <v>5.3</v>
      </c>
      <c r="U716" t="inlineStr">
        <is>
          <t>701+</t>
        </is>
      </c>
      <c r="V716" t="n">
        <v>8</v>
      </c>
      <c r="W716" t="inlineStr">
        <is>
          <t>701+</t>
        </is>
      </c>
      <c r="X716" t="n">
        <v>5.6</v>
      </c>
      <c r="Y716" t="inlineStr">
        <is>
          <t>601+</t>
        </is>
      </c>
      <c r="Z716" t="n">
        <v>4.8</v>
      </c>
      <c r="AA716" t="inlineStr">
        <is>
          <t>701+</t>
        </is>
      </c>
      <c r="AB716" t="n">
        <v>6.4</v>
      </c>
      <c r="AC716" t="inlineStr">
        <is>
          <t>76</t>
        </is>
      </c>
      <c r="AD716" t="n">
        <v>97.5</v>
      </c>
      <c r="AE716" t="inlineStr">
        <is>
          <t>591</t>
        </is>
      </c>
      <c r="AF716" t="n">
        <v>62.8</v>
      </c>
      <c r="AG716" t="inlineStr">
        <is>
          <t>267</t>
        </is>
      </c>
      <c r="AH716" t="n">
        <v>74.2</v>
      </c>
      <c r="AI716">
        <f>358</f>
        <v/>
      </c>
      <c r="AJ716" t="n">
        <v>41.4</v>
      </c>
      <c r="AK716" t="inlineStr"/>
      <c r="AL716" t="inlineStr"/>
      <c r="AM716" t="inlineStr"/>
      <c r="AN716" t="inlineStr"/>
      <c r="AO716" t="inlineStr"/>
      <c r="AP716" t="inlineStr">
        <is>
          <t>{"Research &amp; Discovery": [{"indicator_id": "76", "indicator_name": "Academic Reputation", "rank": "601+", "score": "5.3"}, {"indicator_id": "73", "indicator_name": "Citations per Faculty", "rank": "701+", "score": "8"}], "Learning Experience": [{"indicator_id": "36", "indicator_name": "Faculty Student Ratio", "rank": "701+", "score": "5.6"}], "Employability": [{"indicator_id": "77", "indicator_name": "Employer Reputation", "rank": "601+", "score": "4.8"}, {"indicator_id": "3819456", "indicator_name": "Employment Outcomes", "rank": "701+", "score": "6.4"}], "Global Engagement": [{"indicator_id": "14", "indicator_name": "International Student Ratio", "rank": "76", "score": "97.5"}, {"indicator_id": "15", "indicator_name": "International Research Network", "rank": "591", "score": "62.8"}, {"indicator_id": "18", "indicator_name": "International Faculty Ratio", "rank": "267", "score": "74.2"}], "Sustainability": [{"indicator_id": "3897497", "indicator_name": "Sustainability Score", "rank": "=358", "score": "41.4"}]}</t>
        </is>
      </c>
      <c r="AQ7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17">
      <c r="A717" t="n">
        <v>716</v>
      </c>
      <c r="B717" t="inlineStr"/>
      <c r="C717" t="inlineStr">
        <is>
          <t>Lingnan University, Hong Kong</t>
        </is>
      </c>
      <c r="D717" t="inlineStr">
        <is>
          <t>Hong Kong, Hong Kong SAR</t>
        </is>
      </c>
      <c r="E717" t="inlineStr">
        <is>
          <t>Hong Kong SAR</t>
        </is>
      </c>
      <c r="F717" t="inlineStr">
        <is>
          <t>Hong Kong</t>
        </is>
      </c>
      <c r="G717" t="inlineStr">
        <is>
          <t>Asia</t>
        </is>
      </c>
      <c r="H717" t="inlineStr">
        <is>
          <t>https://www.topuniversities.com/sites/default/files/lingnan-university-hong-kong_894_medium.jpg</t>
        </is>
      </c>
      <c r="I717" t="inlineStr">
        <is>
          <t>/universities/lingnan-university-hong-kong</t>
        </is>
      </c>
      <c r="J717" t="inlineStr">
        <is>
          <t>3996493</t>
        </is>
      </c>
      <c r="K717" t="inlineStr">
        <is>
          <t>296993</t>
        </is>
      </c>
      <c r="L717" t="inlineStr">
        <is>
          <t>894</t>
        </is>
      </c>
      <c r="M717" t="n">
        <v>1</v>
      </c>
      <c r="N717" t="inlineStr">
        <is>
          <t>711-720</t>
        </is>
      </c>
      <c r="O717" t="inlineStr">
        <is>
          <t>6</t>
        </is>
      </c>
      <c r="P717" t="b">
        <v>0</v>
      </c>
      <c r="Q717" t="b">
        <v>0</v>
      </c>
      <c r="R717" t="n">
        <v>0</v>
      </c>
      <c r="S717" t="inlineStr">
        <is>
          <t>601+</t>
        </is>
      </c>
      <c r="T717" t="n">
        <v>9.9</v>
      </c>
      <c r="U717" t="inlineStr">
        <is>
          <t>701+</t>
        </is>
      </c>
      <c r="V717" t="n">
        <v>11</v>
      </c>
      <c r="W717" t="inlineStr">
        <is>
          <t>701+</t>
        </is>
      </c>
      <c r="X717" t="n">
        <v>13.9</v>
      </c>
      <c r="Y717" t="inlineStr">
        <is>
          <t>601+</t>
        </is>
      </c>
      <c r="Z717" t="n">
        <v>6.5</v>
      </c>
      <c r="AA717" t="inlineStr">
        <is>
          <t>701+</t>
        </is>
      </c>
      <c r="AB717" t="n">
        <v>3.7</v>
      </c>
      <c r="AC717" t="inlineStr">
        <is>
          <t>60</t>
        </is>
      </c>
      <c r="AD717" t="n">
        <v>98.90000000000001</v>
      </c>
      <c r="AE717" t="inlineStr">
        <is>
          <t>701+</t>
        </is>
      </c>
      <c r="AF717" t="n">
        <v>15.6</v>
      </c>
      <c r="AG717" t="inlineStr">
        <is>
          <t>35</t>
        </is>
      </c>
      <c r="AH717" t="n">
        <v>100</v>
      </c>
      <c r="AI717" t="inlineStr">
        <is>
          <t>701+</t>
        </is>
      </c>
      <c r="AJ717" t="n">
        <v>3.8</v>
      </c>
      <c r="AK717" t="inlineStr"/>
      <c r="AL717" t="inlineStr"/>
      <c r="AM717" t="inlineStr"/>
      <c r="AN717" t="inlineStr"/>
      <c r="AO717" t="inlineStr"/>
      <c r="AP717" t="inlineStr">
        <is>
          <t>{"Research &amp; Discovery": [{"indicator_id": "76", "indicator_name": "Academic Reputation", "rank": "601+", "score": "9.9"}, {"indicator_id": "73", "indicator_name": "Citations per Faculty", "rank": "701+", "score": "11"}], "Learning Experience": [{"indicator_id": "36", "indicator_name": "Faculty Student Ratio", "rank": "701+", "score": "13.9"}], "Employability": [{"indicator_id": "77", "indicator_name": "Employer Reputation", "rank": "601+", "score": "6.5"}, {"indicator_id": "3819456", "indicator_name": "Employment Outcomes", "rank": "701+", "score": "3.7"}], "Global Engagement": [{"indicator_id": "14", "indicator_name": "International Student Ratio", "rank": "60", "score": "98.9"}, {"indicator_id": "15", "indicator_name": "International Research Network", "rank": "701+", "score": "15.6"}, {"indicator_id": "18", "indicator_name": "International Faculty Ratio", "rank": "35", "score": "100"}], "Sustainability": [{"indicator_id": "3897497", "indicator_name": "Sustainability Score", "rank": "701+", "score": "3.8"}]}</t>
        </is>
      </c>
      <c r="AQ7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18">
      <c r="A718" t="n">
        <v>717</v>
      </c>
      <c r="B718" t="inlineStr"/>
      <c r="C718" t="inlineStr">
        <is>
          <t>Nanjing Agricultural University</t>
        </is>
      </c>
      <c r="D718" t="inlineStr">
        <is>
          <t>Nanjing, China (Mainland)</t>
        </is>
      </c>
      <c r="E718" t="inlineStr">
        <is>
          <t>China (Mainland)</t>
        </is>
      </c>
      <c r="F718" t="inlineStr">
        <is>
          <t>Nanjing</t>
        </is>
      </c>
      <c r="G718" t="inlineStr">
        <is>
          <t>Asia</t>
        </is>
      </c>
      <c r="H718" t="inlineStr">
        <is>
          <t>https://www.topuniversities.com/sites/default/files/nanjing-agricultural-university_881_medium.jpg</t>
        </is>
      </c>
      <c r="I718" t="inlineStr">
        <is>
          <t>/universities/nanjing-agricultural-university</t>
        </is>
      </c>
      <c r="J718" t="inlineStr">
        <is>
          <t>3996534</t>
        </is>
      </c>
      <c r="K718" t="inlineStr">
        <is>
          <t>297010</t>
        </is>
      </c>
      <c r="L718" t="inlineStr">
        <is>
          <t>881</t>
        </is>
      </c>
      <c r="M718" t="n">
        <v>0</v>
      </c>
      <c r="N718" t="inlineStr">
        <is>
          <t>711-720</t>
        </is>
      </c>
      <c r="O718" t="inlineStr"/>
      <c r="P718" t="b">
        <v>0</v>
      </c>
      <c r="Q718" t="b">
        <v>0</v>
      </c>
      <c r="R718" t="n">
        <v>0</v>
      </c>
      <c r="S718" t="inlineStr">
        <is>
          <t>601+</t>
        </is>
      </c>
      <c r="T718" t="n">
        <v>5</v>
      </c>
      <c r="U718" t="inlineStr">
        <is>
          <t>162</t>
        </is>
      </c>
      <c r="V718" t="n">
        <v>67.59999999999999</v>
      </c>
      <c r="W718" t="inlineStr">
        <is>
          <t>701+</t>
        </is>
      </c>
      <c r="X718" t="n">
        <v>7.5</v>
      </c>
      <c r="Y718" t="inlineStr">
        <is>
          <t>601+</t>
        </is>
      </c>
      <c r="Z718" t="n">
        <v>1.9</v>
      </c>
      <c r="AA718" t="inlineStr">
        <is>
          <t>701+</t>
        </is>
      </c>
      <c r="AB718" t="n">
        <v>1.4</v>
      </c>
      <c r="AC718" t="inlineStr">
        <is>
          <t>701+</t>
        </is>
      </c>
      <c r="AD718" t="n">
        <v>1.5</v>
      </c>
      <c r="AE718" t="inlineStr">
        <is>
          <t>701+</t>
        </is>
      </c>
      <c r="AF718" t="n">
        <v>48.2</v>
      </c>
      <c r="AG718" t="inlineStr">
        <is>
          <t>n/a</t>
        </is>
      </c>
      <c r="AH718" t="inlineStr"/>
      <c r="AI718" t="inlineStr">
        <is>
          <t>701+</t>
        </is>
      </c>
      <c r="AJ718" t="n">
        <v>2.2</v>
      </c>
      <c r="AK718" t="inlineStr"/>
      <c r="AL718" t="inlineStr"/>
      <c r="AM718" t="inlineStr"/>
      <c r="AN718" t="inlineStr"/>
      <c r="AO718" t="inlineStr"/>
      <c r="AP718" t="inlineStr">
        <is>
          <t>{"Research &amp; Discovery": [{"indicator_id": "76", "indicator_name": "Academic Reputation", "rank": "601+", "score": "5"}, {"indicator_id": "73", "indicator_name": "Citations per Faculty", "rank": "162", "score": "67.6"}], "Learning Experience": [{"indicator_id": "36", "indicator_name": "Faculty Student Ratio", "rank": "701+", "score": "7.5"}], "Employability": [{"indicator_id": "77", "indicator_name": "Employer Reputation", "rank": "601+", "score": "1.9"}, {"indicator_id": "3819456", "indicator_name": "Employment Outcomes", "rank": "701+", "score": "1.4"}], "Global Engagement": [{"indicator_id": "14", "indicator_name": "International Student Ratio", "rank": "701+", "score": "1.5"}, {"indicator_id": "15", "indicator_name": "International Research Network", "rank": "701+", "score": "48.2"}, {"indicator_id": "18", "indicator_name": "International Faculty Ratio", "rank": "n/a", "score": "n/a"}], "Sustainability": [{"indicator_id": "3897497", "indicator_name": "Sustainability Score", "rank": "701+", "score": "2.2"}]}</t>
        </is>
      </c>
      <c r="AQ7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19">
      <c r="A719" t="n">
        <v>718</v>
      </c>
      <c r="B719" t="inlineStr"/>
      <c r="C719" t="inlineStr">
        <is>
          <t>Plekhanov Russian University of Economics</t>
        </is>
      </c>
      <c r="D719" t="inlineStr">
        <is>
          <t>Moscow, Russia</t>
        </is>
      </c>
      <c r="E719" t="inlineStr">
        <is>
          <t>Russia</t>
        </is>
      </c>
      <c r="F719" t="inlineStr">
        <is>
          <t>Moscow</t>
        </is>
      </c>
      <c r="G719" t="inlineStr">
        <is>
          <t>Europe</t>
        </is>
      </c>
      <c r="H719" t="inlineStr">
        <is>
          <t>https://www.topuniversities.com/sites/default/files/250206094506am819525Logo200x200-90x90.jpg</t>
        </is>
      </c>
      <c r="I719" t="inlineStr">
        <is>
          <t>/universities/plekhanov-russian-university-economics</t>
        </is>
      </c>
      <c r="J719" t="inlineStr">
        <is>
          <t>3996584</t>
        </is>
      </c>
      <c r="K719" t="inlineStr">
        <is>
          <t>295117</t>
        </is>
      </c>
      <c r="L719" t="inlineStr">
        <is>
          <t>2154</t>
        </is>
      </c>
      <c r="M719" t="n">
        <v>0</v>
      </c>
      <c r="N719" t="inlineStr">
        <is>
          <t>711-720</t>
        </is>
      </c>
      <c r="O719" t="inlineStr"/>
      <c r="P719" t="b">
        <v>0</v>
      </c>
      <c r="Q719" t="b">
        <v>1</v>
      </c>
      <c r="R719" t="n">
        <v>0</v>
      </c>
      <c r="S719" t="inlineStr">
        <is>
          <t>601+</t>
        </is>
      </c>
      <c r="T719" t="n">
        <v>14</v>
      </c>
      <c r="U719" t="inlineStr">
        <is>
          <t>701+</t>
        </is>
      </c>
      <c r="V719" t="n">
        <v>2.3</v>
      </c>
      <c r="W719" t="inlineStr">
        <is>
          <t>311</t>
        </is>
      </c>
      <c r="X719" t="n">
        <v>49.8</v>
      </c>
      <c r="Y719" t="inlineStr">
        <is>
          <t>468</t>
        </is>
      </c>
      <c r="Z719" t="n">
        <v>19.1</v>
      </c>
      <c r="AA719" t="inlineStr">
        <is>
          <t>333</t>
        </is>
      </c>
      <c r="AB719" t="n">
        <v>38.5</v>
      </c>
      <c r="AC719" t="inlineStr">
        <is>
          <t>602</t>
        </is>
      </c>
      <c r="AD719" t="n">
        <v>16.2</v>
      </c>
      <c r="AE719" t="inlineStr">
        <is>
          <t>701+</t>
        </is>
      </c>
      <c r="AF719" t="n">
        <v>51.9</v>
      </c>
      <c r="AG719" t="inlineStr">
        <is>
          <t>701+</t>
        </is>
      </c>
      <c r="AH719" t="n">
        <v>3</v>
      </c>
      <c r="AI719">
        <f>629</f>
        <v/>
      </c>
      <c r="AJ719" t="n">
        <v>11.6</v>
      </c>
      <c r="AK719" t="inlineStr"/>
      <c r="AL719" t="inlineStr"/>
      <c r="AM719" t="inlineStr"/>
      <c r="AN719" t="inlineStr"/>
      <c r="AO719" t="inlineStr"/>
      <c r="AP719" t="inlineStr">
        <is>
          <t>{"Research &amp; Discovery": [{"indicator_id": "76", "indicator_name": "Academic Reputation", "rank": "601+", "score": "14"}, {"indicator_id": "73", "indicator_name": "Citations per Faculty", "rank": "701+", "score": "2.3"}], "Learning Experience": [{"indicator_id": "36", "indicator_name": "Faculty Student Ratio", "rank": "311", "score": "49.8"}], "Employability": [{"indicator_id": "77", "indicator_name": "Employer Reputation", "rank": "468", "score": "19.1"}, {"indicator_id": "3819456", "indicator_name": "Employment Outcomes", "rank": "333", "score": "38.5"}], "Global Engagement": [{"indicator_id": "14", "indicator_name": "International Student Ratio", "rank": "602", "score": "16.2"}, {"indicator_id": "15", "indicator_name": "International Research Network", "rank": "701+", "score": "51.9"}, {"indicator_id": "18", "indicator_name": "International Faculty Ratio", "rank": "701+", "score": "3"}], "Sustainability": [{"indicator_id": "3897497", "indicator_name": "Sustainability Score", "rank": "=629", "score": "11.6"}]}</t>
        </is>
      </c>
      <c r="AQ7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20">
      <c r="A720" t="n">
        <v>719</v>
      </c>
      <c r="B720" t="inlineStr"/>
      <c r="C720" t="inlineStr">
        <is>
          <t>Saint Joseph University of Beirut (USJ)</t>
        </is>
      </c>
      <c r="D720" t="inlineStr">
        <is>
          <t>Beirut, Lebanon</t>
        </is>
      </c>
      <c r="E720" t="inlineStr">
        <is>
          <t>Lebanon</t>
        </is>
      </c>
      <c r="F720" t="inlineStr">
        <is>
          <t>Beirut</t>
        </is>
      </c>
      <c r="G720" t="inlineStr">
        <is>
          <t>Asia</t>
        </is>
      </c>
      <c r="H720" t="inlineStr">
        <is>
          <t>https://www.topuniversities.com/sites/default/files/250714075532am806062usj-round-90x90.jpg</t>
        </is>
      </c>
      <c r="I720" t="inlineStr">
        <is>
          <t>/universities/saint-joseph-university-beirut-usj</t>
        </is>
      </c>
      <c r="J720" t="inlineStr">
        <is>
          <t>3996615</t>
        </is>
      </c>
      <c r="K720" t="inlineStr">
        <is>
          <t>297144</t>
        </is>
      </c>
      <c r="L720" t="inlineStr">
        <is>
          <t>1130</t>
        </is>
      </c>
      <c r="M720" t="n">
        <v>1</v>
      </c>
      <c r="N720" t="inlineStr">
        <is>
          <t>711-720</t>
        </is>
      </c>
      <c r="O720" t="inlineStr"/>
      <c r="P720" t="b">
        <v>0</v>
      </c>
      <c r="Q720" t="b">
        <v>0</v>
      </c>
      <c r="R720" t="n">
        <v>0</v>
      </c>
      <c r="S720" t="inlineStr">
        <is>
          <t>601+</t>
        </is>
      </c>
      <c r="T720" t="n">
        <v>8.199999999999999</v>
      </c>
      <c r="U720" t="inlineStr">
        <is>
          <t>701+</t>
        </is>
      </c>
      <c r="V720" t="n">
        <v>2.4</v>
      </c>
      <c r="W720" t="inlineStr">
        <is>
          <t>305</t>
        </is>
      </c>
      <c r="X720" t="n">
        <v>50.7</v>
      </c>
      <c r="Y720" t="inlineStr">
        <is>
          <t>518</t>
        </is>
      </c>
      <c r="Z720" t="n">
        <v>16.4</v>
      </c>
      <c r="AA720" t="inlineStr">
        <is>
          <t>382</t>
        </is>
      </c>
      <c r="AB720" t="n">
        <v>33.4</v>
      </c>
      <c r="AC720" t="inlineStr">
        <is>
          <t>467</t>
        </is>
      </c>
      <c r="AD720" t="n">
        <v>25.8</v>
      </c>
      <c r="AE720" t="inlineStr">
        <is>
          <t>701+</t>
        </is>
      </c>
      <c r="AF720" t="n">
        <v>13.1</v>
      </c>
      <c r="AG720" t="inlineStr">
        <is>
          <t>184</t>
        </is>
      </c>
      <c r="AH720" t="n">
        <v>91.3</v>
      </c>
      <c r="AI720" t="inlineStr">
        <is>
          <t>701+</t>
        </is>
      </c>
      <c r="AJ720" t="n">
        <v>1.4</v>
      </c>
      <c r="AK720" t="inlineStr"/>
      <c r="AL720" t="inlineStr"/>
      <c r="AM720" t="inlineStr"/>
      <c r="AN720" t="inlineStr"/>
      <c r="AO720" t="inlineStr"/>
      <c r="AP720" t="inlineStr">
        <is>
          <t>{"Research &amp; Discovery": [{"indicator_id": "76", "indicator_name": "Academic Reputation", "rank": "601+", "score": "8.2"}, {"indicator_id": "73", "indicator_name": "Citations per Faculty", "rank": "701+", "score": "2.4"}], "Learning Experience": [{"indicator_id": "36", "indicator_name": "Faculty Student Ratio", "rank": "305", "score": "50.7"}], "Employability": [{"indicator_id": "77", "indicator_name": "Employer Reputation", "rank": "518", "score": "16.4"}, {"indicator_id": "3819456", "indicator_name": "Employment Outcomes", "rank": "382", "score": "33.4"}], "Global Engagement": [{"indicator_id": "14", "indicator_name": "International Student Ratio", "rank": "467", "score": "25.8"}, {"indicator_id": "15", "indicator_name": "International Research Network", "rank": "701+", "score": "13.1"}, {"indicator_id": "18", "indicator_name": "International Faculty Ratio", "rank": "184", "score": "91.3"}], "Sustainability": [{"indicator_id": "3897497", "indicator_name": "Sustainability Score", "rank": "701+", "score": "1.4"}]}</t>
        </is>
      </c>
      <c r="AQ7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21">
      <c r="A721" t="n">
        <v>720</v>
      </c>
      <c r="B721" t="inlineStr"/>
      <c r="C721" t="inlineStr">
        <is>
          <t>The National University of Science and Technology MISIS</t>
        </is>
      </c>
      <c r="D721" t="inlineStr">
        <is>
          <t>Moscow, Russia</t>
        </is>
      </c>
      <c r="E721" t="inlineStr">
        <is>
          <t>Russia</t>
        </is>
      </c>
      <c r="F721" t="inlineStr">
        <is>
          <t>Moscow</t>
        </is>
      </c>
      <c r="G721" t="inlineStr">
        <is>
          <t>Europe</t>
        </is>
      </c>
      <c r="H721" t="inlineStr">
        <is>
          <t>https://www.topuniversities.com/sites/default/files/the-national-university-of-science-and-technology-misis_14956_medium.jpg</t>
        </is>
      </c>
      <c r="I721" t="inlineStr">
        <is>
          <t>/universities/national-university-science-technology-misis</t>
        </is>
      </c>
      <c r="J721" t="inlineStr">
        <is>
          <t>3996710</t>
        </is>
      </c>
      <c r="K721" t="inlineStr">
        <is>
          <t>294116</t>
        </is>
      </c>
      <c r="L721" t="inlineStr">
        <is>
          <t>14956</t>
        </is>
      </c>
      <c r="M721" t="n">
        <v>0</v>
      </c>
      <c r="N721" t="inlineStr">
        <is>
          <t>711-720</t>
        </is>
      </c>
      <c r="O721" t="inlineStr"/>
      <c r="P721" t="b">
        <v>0</v>
      </c>
      <c r="Q721" t="b">
        <v>1</v>
      </c>
      <c r="R721" t="n">
        <v>0</v>
      </c>
      <c r="S721" t="inlineStr">
        <is>
          <t>601+</t>
        </is>
      </c>
      <c r="T721" t="n">
        <v>6.2</v>
      </c>
      <c r="U721" t="inlineStr">
        <is>
          <t>657</t>
        </is>
      </c>
      <c r="V721" t="n">
        <v>13.8</v>
      </c>
      <c r="W721" t="inlineStr">
        <is>
          <t>172</t>
        </is>
      </c>
      <c r="X721" t="n">
        <v>74.2</v>
      </c>
      <c r="Y721" t="inlineStr">
        <is>
          <t>601+</t>
        </is>
      </c>
      <c r="Z721" t="n">
        <v>9</v>
      </c>
      <c r="AA721" t="inlineStr">
        <is>
          <t>701+</t>
        </is>
      </c>
      <c r="AB721" t="n">
        <v>9.199999999999999</v>
      </c>
      <c r="AC721" t="inlineStr">
        <is>
          <t>335</t>
        </is>
      </c>
      <c r="AD721" t="n">
        <v>43.1</v>
      </c>
      <c r="AE721" t="inlineStr">
        <is>
          <t>701+</t>
        </is>
      </c>
      <c r="AF721" t="n">
        <v>44.7</v>
      </c>
      <c r="AG721" t="inlineStr">
        <is>
          <t>701+</t>
        </is>
      </c>
      <c r="AH721" t="n">
        <v>7.9</v>
      </c>
      <c r="AI721" t="inlineStr">
        <is>
          <t>701+</t>
        </is>
      </c>
      <c r="AJ721" t="n">
        <v>2.2</v>
      </c>
      <c r="AK721" t="inlineStr"/>
      <c r="AL721" t="inlineStr"/>
      <c r="AM721" t="inlineStr"/>
      <c r="AN721" t="inlineStr"/>
      <c r="AO721" t="inlineStr"/>
      <c r="AP721" t="inlineStr">
        <is>
          <t>{"Research &amp; Discovery": [{"indicator_id": "76", "indicator_name": "Academic Reputation", "rank": "601+", "score": "6.2"}, {"indicator_id": "73", "indicator_name": "Citations per Faculty", "rank": "657", "score": "13.8"}], "Learning Experience": [{"indicator_id": "36", "indicator_name": "Faculty Student Ratio", "rank": "172", "score": "74.2"}], "Employability": [{"indicator_id": "77", "indicator_name": "Employer Reputation", "rank": "601+", "score": "9"}, {"indicator_id": "3819456", "indicator_name": "Employment Outcomes", "rank": "701+", "score": "9.2"}], "Global Engagement": [{"indicator_id": "14", "indicator_name": "International Student Ratio", "rank": "335", "score": "43.1"}, {"indicator_id": "15", "indicator_name": "International Research Network", "rank": "701+", "score": "44.7"}, {"indicator_id": "18", "indicator_name": "International Faculty Ratio", "rank": "701+", "score": "7.9"}], "Sustainability": [{"indicator_id": "3897497", "indicator_name": "Sustainability Score", "rank": "701+", "score": "2.2"}]}</t>
        </is>
      </c>
      <c r="AQ7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22">
      <c r="A722" t="n">
        <v>721</v>
      </c>
      <c r="B722" t="inlineStr"/>
      <c r="C722" t="inlineStr">
        <is>
          <t>Ton Duc Thang University</t>
        </is>
      </c>
      <c r="D722" t="inlineStr">
        <is>
          <t>Ho Chi Minh City, Vietnam</t>
        </is>
      </c>
      <c r="E722" t="inlineStr">
        <is>
          <t>Vietnam</t>
        </is>
      </c>
      <c r="F722" t="inlineStr">
        <is>
          <t>Ho Chi Minh City</t>
        </is>
      </c>
      <c r="G722" t="inlineStr">
        <is>
          <t>Asia</t>
        </is>
      </c>
      <c r="H722" t="inlineStr">
        <is>
          <t>https://www.topuniversities.com/sites/default/files/ton-duc-thang-university_592560e19988f300e2320e3c_medium.jpg</t>
        </is>
      </c>
      <c r="I722" t="inlineStr">
        <is>
          <t>/universities/ton-duc-thang-university</t>
        </is>
      </c>
      <c r="J722" t="inlineStr">
        <is>
          <t>3996724</t>
        </is>
      </c>
      <c r="K722" t="inlineStr">
        <is>
          <t>295802</t>
        </is>
      </c>
      <c r="L722" t="inlineStr">
        <is>
          <t>22509</t>
        </is>
      </c>
      <c r="M722" t="n">
        <v>0</v>
      </c>
      <c r="N722" t="inlineStr">
        <is>
          <t>711-720</t>
        </is>
      </c>
      <c r="O722" t="inlineStr"/>
      <c r="P722" t="b">
        <v>0</v>
      </c>
      <c r="Q722" t="b">
        <v>0</v>
      </c>
      <c r="R722" t="n">
        <v>0</v>
      </c>
      <c r="S722" t="inlineStr">
        <is>
          <t>601+</t>
        </is>
      </c>
      <c r="T722" t="n">
        <v>5</v>
      </c>
      <c r="U722" t="inlineStr">
        <is>
          <t>252</t>
        </is>
      </c>
      <c r="V722" t="n">
        <v>51.7</v>
      </c>
      <c r="W722" t="inlineStr">
        <is>
          <t>701+</t>
        </is>
      </c>
      <c r="X722" t="n">
        <v>5.2</v>
      </c>
      <c r="Y722" t="inlineStr">
        <is>
          <t>601+</t>
        </is>
      </c>
      <c r="Z722" t="n">
        <v>6.4</v>
      </c>
      <c r="AA722" t="inlineStr">
        <is>
          <t>701+</t>
        </is>
      </c>
      <c r="AB722" t="n">
        <v>4.7</v>
      </c>
      <c r="AC722" t="inlineStr">
        <is>
          <t>701+</t>
        </is>
      </c>
      <c r="AD722" t="n">
        <v>1.4</v>
      </c>
      <c r="AE722" t="inlineStr">
        <is>
          <t>162</t>
        </is>
      </c>
      <c r="AF722" t="n">
        <v>90.7</v>
      </c>
      <c r="AG722" t="inlineStr">
        <is>
          <t>701+</t>
        </is>
      </c>
      <c r="AH722" t="n">
        <v>9.9</v>
      </c>
      <c r="AI722" t="inlineStr">
        <is>
          <t>701+</t>
        </is>
      </c>
      <c r="AJ722" t="n">
        <v>3.8</v>
      </c>
      <c r="AK722" t="inlineStr"/>
      <c r="AL722" t="inlineStr"/>
      <c r="AM722" t="inlineStr"/>
      <c r="AN722" t="inlineStr"/>
      <c r="AO722" t="inlineStr"/>
      <c r="AP722" t="inlineStr">
        <is>
          <t>{"Research &amp; Discovery": [{"indicator_id": "76", "indicator_name": "Academic Reputation", "rank": "601+", "score": "5"}, {"indicator_id": "73", "indicator_name": "Citations per Faculty", "rank": "252", "score": "51.7"}], "Learning Experience": [{"indicator_id": "36", "indicator_name": "Faculty Student Ratio", "rank": "701+", "score": "5.2"}], "Employability": [{"indicator_id": "77", "indicator_name": "Employer Reputation", "rank": "601+", "score": "6.4"}, {"indicator_id": "3819456", "indicator_name": "Employment Outcomes", "rank": "701+", "score": "4.7"}], "Global Engagement": [{"indicator_id": "14", "indicator_name": "International Student Ratio", "rank": "701+", "score": "1.4"}, {"indicator_id": "15", "indicator_name": "International Research Network", "rank": "162", "score": "90.7"}, {"indicator_id": "18", "indicator_name": "International Faculty Ratio", "rank": "701+", "score": "9.9"}], "Sustainability": [{"indicator_id": "3897497", "indicator_name": "Sustainability Score", "rank": "701+", "score": "3.8"}]}</t>
        </is>
      </c>
      <c r="AQ7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23">
      <c r="A723" t="n">
        <v>722</v>
      </c>
      <c r="B723" t="inlineStr"/>
      <c r="C723" t="inlineStr">
        <is>
          <t>University of Mumbai</t>
        </is>
      </c>
      <c r="D723" t="inlineStr">
        <is>
          <t>Mumbai, India</t>
        </is>
      </c>
      <c r="E723" t="inlineStr">
        <is>
          <t>India</t>
        </is>
      </c>
      <c r="F723" t="inlineStr">
        <is>
          <t>Mumbai</t>
        </is>
      </c>
      <c r="G723" t="inlineStr">
        <is>
          <t>Asia</t>
        </is>
      </c>
      <c r="H723" t="inlineStr">
        <is>
          <t>https://www.topuniversities.com/sites/default/files/university-of-mumbai_592560cf2aeae70239af4c26_medium.jpg</t>
        </is>
      </c>
      <c r="I723" t="inlineStr">
        <is>
          <t>/universities/university-mumbai</t>
        </is>
      </c>
      <c r="J723" t="inlineStr">
        <is>
          <t>3996992</t>
        </is>
      </c>
      <c r="K723" t="inlineStr">
        <is>
          <t>294841</t>
        </is>
      </c>
      <c r="L723" t="inlineStr">
        <is>
          <t>419</t>
        </is>
      </c>
      <c r="M723" t="n">
        <v>0</v>
      </c>
      <c r="N723" t="inlineStr">
        <is>
          <t>711-720</t>
        </is>
      </c>
      <c r="O723" t="inlineStr"/>
      <c r="P723" t="b">
        <v>0</v>
      </c>
      <c r="Q723" t="b">
        <v>0</v>
      </c>
      <c r="R723" t="n">
        <v>0</v>
      </c>
      <c r="S723" t="inlineStr">
        <is>
          <t>601+</t>
        </is>
      </c>
      <c r="T723" t="n">
        <v>9.1</v>
      </c>
      <c r="U723" t="inlineStr">
        <is>
          <t>428</t>
        </is>
      </c>
      <c r="V723" t="n">
        <v>30.9</v>
      </c>
      <c r="W723" t="inlineStr">
        <is>
          <t>701+</t>
        </is>
      </c>
      <c r="X723" t="n">
        <v>2.8</v>
      </c>
      <c r="Y723" t="inlineStr">
        <is>
          <t>327</t>
        </is>
      </c>
      <c r="Z723" t="n">
        <v>28.8</v>
      </c>
      <c r="AA723" t="inlineStr">
        <is>
          <t>119</t>
        </is>
      </c>
      <c r="AB723" t="n">
        <v>81.40000000000001</v>
      </c>
      <c r="AC723" t="inlineStr">
        <is>
          <t>701+</t>
        </is>
      </c>
      <c r="AD723" t="n">
        <v>2</v>
      </c>
      <c r="AE723" t="inlineStr">
        <is>
          <t>701+</t>
        </is>
      </c>
      <c r="AF723" t="n">
        <v>18.3</v>
      </c>
      <c r="AG723" t="inlineStr">
        <is>
          <t>701+</t>
        </is>
      </c>
      <c r="AH723" t="n">
        <v>2</v>
      </c>
      <c r="AI723" t="inlineStr">
        <is>
          <t>701+</t>
        </is>
      </c>
      <c r="AJ723" t="n">
        <v>1.7</v>
      </c>
      <c r="AK723" t="inlineStr"/>
      <c r="AL723" t="inlineStr"/>
      <c r="AM723" t="inlineStr"/>
      <c r="AN723" t="inlineStr"/>
      <c r="AO723" t="inlineStr"/>
      <c r="AP723" t="inlineStr">
        <is>
          <t>{"Research &amp; Discovery": [{"indicator_id": "76", "indicator_name": "Academic Reputation", "rank": "601+", "score": "9.1"}, {"indicator_id": "73", "indicator_name": "Citations per Faculty", "rank": "428", "score": "30.9"}], "Learning Experience": [{"indicator_id": "36", "indicator_name": "Faculty Student Ratio", "rank": "701+", "score": "2.8"}], "Employability": [{"indicator_id": "77", "indicator_name": "Employer Reputation", "rank": "327", "score": "28.8"}, {"indicator_id": "3819456", "indicator_name": "Employment Outcomes", "rank": "119", "score": "81.4"}], "Global Engagement": [{"indicator_id": "14", "indicator_name": "International Student Ratio", "rank": "701+", "score": "2"}, {"indicator_id": "15", "indicator_name": "International Research Network", "rank": "701+", "score": "18.3"}, {"indicator_id": "18", "indicator_name": "International Faculty Ratio", "rank": "701+", "score": "2"}], "Sustainability": [{"indicator_id": "3897497", "indicator_name": "Sustainability Score", "rank": "701+", "score": "1.7"}]}</t>
        </is>
      </c>
      <c r="AQ7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24">
      <c r="A724" t="n">
        <v>723</v>
      </c>
      <c r="B724" t="inlineStr"/>
      <c r="C724" t="inlineStr">
        <is>
          <t>Université de Franche-Comté</t>
        </is>
      </c>
      <c r="D724" t="inlineStr">
        <is>
          <t>Besançon, France</t>
        </is>
      </c>
      <c r="E724" t="inlineStr">
        <is>
          <t>France</t>
        </is>
      </c>
      <c r="F724" t="inlineStr">
        <is>
          <t>Besançon</t>
        </is>
      </c>
      <c r="G724" t="inlineStr">
        <is>
          <t>Europe</t>
        </is>
      </c>
      <c r="H724" t="inlineStr">
        <is>
          <t>https://www.topuniversities.com/sites/default/files/universit-de-franche-comt_592560cf2aeae70239af4f88_medium.jpg</t>
        </is>
      </c>
      <c r="I724" t="inlineStr">
        <is>
          <t>/universities/universite-de-franche-comte</t>
        </is>
      </c>
      <c r="J724" t="inlineStr">
        <is>
          <t>3997090</t>
        </is>
      </c>
      <c r="K724" t="inlineStr">
        <is>
          <t>296635</t>
        </is>
      </c>
      <c r="L724" t="inlineStr">
        <is>
          <t>1285</t>
        </is>
      </c>
      <c r="M724" t="n">
        <v>0</v>
      </c>
      <c r="N724" t="inlineStr">
        <is>
          <t>711-720</t>
        </is>
      </c>
      <c r="O724" t="inlineStr"/>
      <c r="P724" t="b">
        <v>0</v>
      </c>
      <c r="Q724" t="b">
        <v>0</v>
      </c>
      <c r="R724" t="n">
        <v>0</v>
      </c>
      <c r="S724" t="inlineStr">
        <is>
          <t>601+</t>
        </is>
      </c>
      <c r="T724" t="n">
        <v>6.5</v>
      </c>
      <c r="U724" t="inlineStr">
        <is>
          <t>681</t>
        </is>
      </c>
      <c r="V724" t="n">
        <v>12.4</v>
      </c>
      <c r="W724" t="inlineStr">
        <is>
          <t>2</t>
        </is>
      </c>
      <c r="X724" t="n">
        <v>100</v>
      </c>
      <c r="Y724" t="inlineStr">
        <is>
          <t>601+</t>
        </is>
      </c>
      <c r="Z724" t="n">
        <v>2.1</v>
      </c>
      <c r="AA724" t="inlineStr">
        <is>
          <t>701+</t>
        </is>
      </c>
      <c r="AB724" t="n">
        <v>3.2</v>
      </c>
      <c r="AC724" t="inlineStr">
        <is>
          <t>n/a</t>
        </is>
      </c>
      <c r="AD724" t="inlineStr"/>
      <c r="AE724" t="inlineStr">
        <is>
          <t>384</t>
        </is>
      </c>
      <c r="AF724" t="n">
        <v>76.7</v>
      </c>
      <c r="AG724" t="inlineStr">
        <is>
          <t>n/a</t>
        </is>
      </c>
      <c r="AH724" t="inlineStr"/>
      <c r="AI724" t="inlineStr">
        <is>
          <t>701+</t>
        </is>
      </c>
      <c r="AJ724" t="n">
        <v>1.7</v>
      </c>
      <c r="AK724" t="inlineStr"/>
      <c r="AL724" t="inlineStr"/>
      <c r="AM724" t="inlineStr"/>
      <c r="AN724" t="inlineStr"/>
      <c r="AO724" t="inlineStr"/>
      <c r="AP724" t="inlineStr">
        <is>
          <t>{"Research &amp; Discovery": [{"indicator_id": "76", "indicator_name": "Academic Reputation", "rank": "601+", "score": "6.5"}, {"indicator_id": "73", "indicator_name": "Citations per Faculty", "rank": "681", "score": "12.4"}], "Learning Experience": [{"indicator_id": "36", "indicator_name": "Faculty Student Ratio", "rank": "2", "score": "100"}], "Employability": [{"indicator_id": "77", "indicator_name": "Employer Reputation", "rank": "601+", "score": "2.1"}, {"indicator_id": "3819456", "indicator_name": "Employment Outcomes", "rank": "701+", "score": "3.2"}], "Global Engagement": [{"indicator_id": "14", "indicator_name": "International Student Ratio", "rank": "n/a", "score": "n/a"}, {"indicator_id": "15", "indicator_name": "International Research Network", "rank": "384", "score": "76.7"}, {"indicator_id": "18", "indicator_name": "International Faculty Ratio", "rank": "n/a", "score": "n/a"}], "Sustainability": [{"indicator_id": "3897497", "indicator_name": "Sustainability Score", "rank": "701+", "score": "1.7"}]}</t>
        </is>
      </c>
      <c r="AQ7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25">
      <c r="A725" t="n">
        <v>724</v>
      </c>
      <c r="B725" t="inlineStr"/>
      <c r="C725" t="inlineStr">
        <is>
          <t>Brandeis University</t>
        </is>
      </c>
      <c r="D725" t="inlineStr">
        <is>
          <t>Waltham, United States</t>
        </is>
      </c>
      <c r="E725" t="inlineStr">
        <is>
          <t>United States</t>
        </is>
      </c>
      <c r="F725" t="inlineStr">
        <is>
          <t>Waltham</t>
        </is>
      </c>
      <c r="G725" t="inlineStr">
        <is>
          <t>North America</t>
        </is>
      </c>
      <c r="H725" t="inlineStr">
        <is>
          <t>https://www.topuniversities.com/sites/default/files/brandeis-university_66_medium.jpg</t>
        </is>
      </c>
      <c r="I725" t="inlineStr">
        <is>
          <t>/universities/brandeis-university</t>
        </is>
      </c>
      <c r="J725" t="inlineStr">
        <is>
          <t>3996297</t>
        </is>
      </c>
      <c r="K725" t="inlineStr">
        <is>
          <t>294590</t>
        </is>
      </c>
      <c r="L725" t="inlineStr">
        <is>
          <t>66</t>
        </is>
      </c>
      <c r="M725" t="n">
        <v>0</v>
      </c>
      <c r="N725" t="inlineStr">
        <is>
          <t>721-730</t>
        </is>
      </c>
      <c r="O725" t="inlineStr"/>
      <c r="P725" t="b">
        <v>0</v>
      </c>
      <c r="Q725" t="b">
        <v>0</v>
      </c>
      <c r="R725" t="n">
        <v>0</v>
      </c>
      <c r="S725" t="inlineStr">
        <is>
          <t>601+</t>
        </is>
      </c>
      <c r="T725" t="n">
        <v>9.4</v>
      </c>
      <c r="U725" t="inlineStr">
        <is>
          <t>701+</t>
        </is>
      </c>
      <c r="V725" t="n">
        <v>11.6</v>
      </c>
      <c r="W725" t="inlineStr">
        <is>
          <t>288</t>
        </is>
      </c>
      <c r="X725" t="n">
        <v>53.1</v>
      </c>
      <c r="Y725" t="inlineStr">
        <is>
          <t>601+</t>
        </is>
      </c>
      <c r="Z725" t="n">
        <v>4.8</v>
      </c>
      <c r="AA725" t="inlineStr">
        <is>
          <t>624</t>
        </is>
      </c>
      <c r="AB725" t="n">
        <v>16.5</v>
      </c>
      <c r="AC725" t="inlineStr">
        <is>
          <t>186</t>
        </is>
      </c>
      <c r="AD725" t="n">
        <v>75.09999999999999</v>
      </c>
      <c r="AE725" t="inlineStr">
        <is>
          <t>701+</t>
        </is>
      </c>
      <c r="AF725" t="n">
        <v>32.3</v>
      </c>
      <c r="AG725" t="inlineStr">
        <is>
          <t>627</t>
        </is>
      </c>
      <c r="AH725" t="n">
        <v>18</v>
      </c>
      <c r="AI725" t="inlineStr">
        <is>
          <t>701+</t>
        </is>
      </c>
      <c r="AJ725" t="n">
        <v>1.1</v>
      </c>
      <c r="AK725" t="inlineStr"/>
      <c r="AL725" t="inlineStr"/>
      <c r="AM725" t="inlineStr"/>
      <c r="AN725" t="inlineStr"/>
      <c r="AO725" t="inlineStr"/>
      <c r="AP725" t="inlineStr">
        <is>
          <t>{"Research &amp; Discovery": [{"indicator_id": "76", "indicator_name": "Academic Reputation", "rank": "601+", "score": "9.4"}, {"indicator_id": "73", "indicator_name": "Citations per Faculty", "rank": "701+", "score": "11.6"}], "Learning Experience": [{"indicator_id": "36", "indicator_name": "Faculty Student Ratio", "rank": "288", "score": "53.1"}], "Employability": [{"indicator_id": "77", "indicator_name": "Employer Reputation", "rank": "601+", "score": "4.8"}, {"indicator_id": "3819456", "indicator_name": "Employment Outcomes", "rank": "624", "score": "16.5"}], "Global Engagement": [{"indicator_id": "14", "indicator_name": "International Student Ratio", "rank": "186", "score": "75.1"}, {"indicator_id": "15", "indicator_name": "International Research Network", "rank": "701+", "score": "32.3"}, {"indicator_id": "18", "indicator_name": "International Faculty Ratio", "rank": "627", "score": "18"}], "Sustainability": [{"indicator_id": "3897497", "indicator_name": "Sustainability Score", "rank": "701+", "score": "1.1"}]}</t>
        </is>
      </c>
      <c r="AQ7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26">
      <c r="A726" t="n">
        <v>725</v>
      </c>
      <c r="B726" t="inlineStr"/>
      <c r="C726" t="inlineStr">
        <is>
          <t>Budapest University of Technology and Economics</t>
        </is>
      </c>
      <c r="D726" t="inlineStr">
        <is>
          <t>Budapest, Hungary</t>
        </is>
      </c>
      <c r="E726" t="inlineStr">
        <is>
          <t>Hungary</t>
        </is>
      </c>
      <c r="F726" t="inlineStr">
        <is>
          <t>Budapest</t>
        </is>
      </c>
      <c r="G726" t="inlineStr">
        <is>
          <t>Europe</t>
        </is>
      </c>
      <c r="H726" t="inlineStr">
        <is>
          <t>https://www.topuniversities.com/sites/default/files/budapest-university-of-technology-and-economics_592560cf2aeae70239af4feb_medium.jpg</t>
        </is>
      </c>
      <c r="I726" t="inlineStr">
        <is>
          <t>/universities/budapest-university-technology-economics</t>
        </is>
      </c>
      <c r="J726" t="inlineStr">
        <is>
          <t>3996195</t>
        </is>
      </c>
      <c r="K726" t="inlineStr">
        <is>
          <t>296566</t>
        </is>
      </c>
      <c r="L726" t="inlineStr">
        <is>
          <t>1383</t>
        </is>
      </c>
      <c r="M726" t="n">
        <v>0</v>
      </c>
      <c r="N726" t="inlineStr">
        <is>
          <t>721-730</t>
        </is>
      </c>
      <c r="O726" t="inlineStr"/>
      <c r="P726" t="b">
        <v>0</v>
      </c>
      <c r="Q726" t="b">
        <v>0</v>
      </c>
      <c r="R726" t="n">
        <v>0</v>
      </c>
      <c r="S726" t="inlineStr">
        <is>
          <t>562</t>
        </is>
      </c>
      <c r="T726" t="n">
        <v>15.6</v>
      </c>
      <c r="U726" t="inlineStr">
        <is>
          <t>701+</t>
        </is>
      </c>
      <c r="V726" t="n">
        <v>8.5</v>
      </c>
      <c r="W726" t="inlineStr">
        <is>
          <t>701+</t>
        </is>
      </c>
      <c r="X726" t="n">
        <v>13.7</v>
      </c>
      <c r="Y726" t="inlineStr">
        <is>
          <t>369</t>
        </is>
      </c>
      <c r="Z726" t="n">
        <v>25.7</v>
      </c>
      <c r="AA726" t="inlineStr">
        <is>
          <t>384</t>
        </is>
      </c>
      <c r="AB726" t="n">
        <v>33.2</v>
      </c>
      <c r="AC726" t="inlineStr">
        <is>
          <t>630</t>
        </is>
      </c>
      <c r="AD726" t="n">
        <v>14.8</v>
      </c>
      <c r="AE726" t="inlineStr">
        <is>
          <t>669</t>
        </is>
      </c>
      <c r="AF726" t="n">
        <v>56.6</v>
      </c>
      <c r="AG726" t="inlineStr">
        <is>
          <t>701+</t>
        </is>
      </c>
      <c r="AH726" t="n">
        <v>2.8</v>
      </c>
      <c r="AI726" t="inlineStr">
        <is>
          <t>482</t>
        </is>
      </c>
      <c r="AJ726" t="n">
        <v>26</v>
      </c>
      <c r="AK726" t="inlineStr"/>
      <c r="AL726" t="inlineStr"/>
      <c r="AM726" t="inlineStr"/>
      <c r="AN726" t="inlineStr"/>
      <c r="AO726" t="inlineStr"/>
      <c r="AP726" t="inlineStr">
        <is>
          <t>{"Research &amp; Discovery": [{"indicator_id": "76", "indicator_name": "Academic Reputation", "rank": "562", "score": "15.6"}, {"indicator_id": "73", "indicator_name": "Citations per Faculty", "rank": "701+", "score": "8.5"}], "Learning Experience": [{"indicator_id": "36", "indicator_name": "Faculty Student Ratio", "rank": "701+", "score": "13.7"}], "Employability": [{"indicator_id": "77", "indicator_name": "Employer Reputation", "rank": "369", "score": "25.7"}, {"indicator_id": "3819456", "indicator_name": "Employment Outcomes", "rank": "384", "score": "33.2"}], "Global Engagement": [{"indicator_id": "14", "indicator_name": "International Student Ratio", "rank": "630", "score": "14.8"}, {"indicator_id": "15", "indicator_name": "International Research Network", "rank": "669", "score": "56.6"}, {"indicator_id": "18", "indicator_name": "International Faculty Ratio", "rank": "701+", "score": "2.8"}], "Sustainability": [{"indicator_id": "3897497", "indicator_name": "Sustainability Score", "rank": "482", "score": "26"}]}</t>
        </is>
      </c>
      <c r="AQ7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27">
      <c r="A727" t="n">
        <v>726</v>
      </c>
      <c r="B727" t="inlineStr"/>
      <c r="C727" t="inlineStr">
        <is>
          <t>Diponegoro University</t>
        </is>
      </c>
      <c r="D727" t="inlineStr">
        <is>
          <t>Semarang, Indonesia</t>
        </is>
      </c>
      <c r="E727" t="inlineStr">
        <is>
          <t>Indonesia</t>
        </is>
      </c>
      <c r="F727" t="inlineStr">
        <is>
          <t>Semarang</t>
        </is>
      </c>
      <c r="G727" t="inlineStr">
        <is>
          <t>Asia</t>
        </is>
      </c>
      <c r="H727" t="inlineStr">
        <is>
          <t>https://www.topuniversities.com/sites/default/files/diponegoro-university_592560cf2aeae70239af4b23_medium.jpg</t>
        </is>
      </c>
      <c r="I727" t="inlineStr">
        <is>
          <t>/universities/diponegoro-university</t>
        </is>
      </c>
      <c r="J727" t="inlineStr">
        <is>
          <t>3996100</t>
        </is>
      </c>
      <c r="K727" t="inlineStr">
        <is>
          <t>294276</t>
        </is>
      </c>
      <c r="L727" t="inlineStr">
        <is>
          <t>160</t>
        </is>
      </c>
      <c r="M727" t="n">
        <v>0</v>
      </c>
      <c r="N727" t="inlineStr">
        <is>
          <t>721-730</t>
        </is>
      </c>
      <c r="O727" t="inlineStr"/>
      <c r="P727" t="b">
        <v>0</v>
      </c>
      <c r="Q727" t="b">
        <v>0</v>
      </c>
      <c r="R727" t="n">
        <v>0</v>
      </c>
      <c r="S727" t="inlineStr">
        <is>
          <t>467</t>
        </is>
      </c>
      <c r="T727" t="n">
        <v>19.2</v>
      </c>
      <c r="U727" t="inlineStr">
        <is>
          <t>701+</t>
        </is>
      </c>
      <c r="V727" t="n">
        <v>1.5</v>
      </c>
      <c r="W727" t="inlineStr">
        <is>
          <t>690</t>
        </is>
      </c>
      <c r="X727" t="n">
        <v>19.3</v>
      </c>
      <c r="Y727" t="inlineStr">
        <is>
          <t>227</t>
        </is>
      </c>
      <c r="Z727" t="n">
        <v>41.7</v>
      </c>
      <c r="AA727" t="inlineStr">
        <is>
          <t>673</t>
        </is>
      </c>
      <c r="AB727" t="n">
        <v>14.6</v>
      </c>
      <c r="AC727" t="inlineStr">
        <is>
          <t>701+</t>
        </is>
      </c>
      <c r="AD727" t="n">
        <v>3</v>
      </c>
      <c r="AE727" t="inlineStr">
        <is>
          <t>701+</t>
        </is>
      </c>
      <c r="AF727" t="n">
        <v>27.4</v>
      </c>
      <c r="AG727" t="inlineStr">
        <is>
          <t>508</t>
        </is>
      </c>
      <c r="AH727" t="n">
        <v>27.9</v>
      </c>
      <c r="AI727">
        <f>676</f>
        <v/>
      </c>
      <c r="AJ727" t="n">
        <v>9.699999999999999</v>
      </c>
      <c r="AK727" t="inlineStr"/>
      <c r="AL727" t="inlineStr"/>
      <c r="AM727" t="inlineStr"/>
      <c r="AN727" t="inlineStr"/>
      <c r="AO727" t="inlineStr"/>
      <c r="AP727" t="inlineStr">
        <is>
          <t>{"Research &amp; Discovery": [{"indicator_id": "76", "indicator_name": "Academic Reputation", "rank": "467", "score": "19.2"}, {"indicator_id": "73", "indicator_name": "Citations per Faculty", "rank": "701+", "score": "1.5"}], "Learning Experience": [{"indicator_id": "36", "indicator_name": "Faculty Student Ratio", "rank": "690", "score": "19.3"}], "Employability": [{"indicator_id": "77", "indicator_name": "Employer Reputation", "rank": "227", "score": "41.7"}, {"indicator_id": "3819456", "indicator_name": "Employment Outcomes", "rank": "673", "score": "14.6"}], "Global Engagement": [{"indicator_id": "14", "indicator_name": "International Student Ratio", "rank": "701+", "score": "3"}, {"indicator_id": "15", "indicator_name": "International Research Network", "rank": "701+", "score": "27.4"}, {"indicator_id": "18", "indicator_name": "International Faculty Ratio", "rank": "508", "score": "27.9"}], "Sustainability": [{"indicator_id": "3897497", "indicator_name": "Sustainability Score", "rank": "=676", "score": "9.7"}]}</t>
        </is>
      </c>
      <c r="AQ7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28">
      <c r="A728" t="n">
        <v>727</v>
      </c>
      <c r="B728" t="inlineStr"/>
      <c r="C728" t="inlineStr">
        <is>
          <t>Drexel University</t>
        </is>
      </c>
      <c r="D728" t="inlineStr">
        <is>
          <t>Philadelphia, United States</t>
        </is>
      </c>
      <c r="E728" t="inlineStr">
        <is>
          <t>United States</t>
        </is>
      </c>
      <c r="F728" t="inlineStr">
        <is>
          <t>Philadelphia</t>
        </is>
      </c>
      <c r="G728" t="inlineStr">
        <is>
          <t>North America</t>
        </is>
      </c>
      <c r="H728" t="inlineStr">
        <is>
          <t>https://www.topuniversities.com/sites/default/files/drexel-university_163_medium.jpg</t>
        </is>
      </c>
      <c r="I728" t="inlineStr">
        <is>
          <t>/universities/drexel-university</t>
        </is>
      </c>
      <c r="J728" t="inlineStr">
        <is>
          <t>3996357</t>
        </is>
      </c>
      <c r="K728" t="inlineStr">
        <is>
          <t>294495</t>
        </is>
      </c>
      <c r="L728" t="inlineStr">
        <is>
          <t>163</t>
        </is>
      </c>
      <c r="M728" t="n">
        <v>0</v>
      </c>
      <c r="N728" t="inlineStr">
        <is>
          <t>721-730</t>
        </is>
      </c>
      <c r="O728" t="inlineStr"/>
      <c r="P728" t="b">
        <v>0</v>
      </c>
      <c r="Q728" t="b">
        <v>0</v>
      </c>
      <c r="R728" t="n">
        <v>0</v>
      </c>
      <c r="S728" t="inlineStr">
        <is>
          <t>601+</t>
        </is>
      </c>
      <c r="T728" t="n">
        <v>8.1</v>
      </c>
      <c r="U728" t="inlineStr">
        <is>
          <t>451</t>
        </is>
      </c>
      <c r="V728" t="n">
        <v>28.7</v>
      </c>
      <c r="W728" t="inlineStr">
        <is>
          <t>628</t>
        </is>
      </c>
      <c r="X728" t="n">
        <v>22.4</v>
      </c>
      <c r="Y728" t="inlineStr">
        <is>
          <t>601+</t>
        </is>
      </c>
      <c r="Z728" t="n">
        <v>4.5</v>
      </c>
      <c r="AA728" t="inlineStr">
        <is>
          <t>464</t>
        </is>
      </c>
      <c r="AB728" t="n">
        <v>25.1</v>
      </c>
      <c r="AC728" t="inlineStr">
        <is>
          <t>495</t>
        </is>
      </c>
      <c r="AD728" t="n">
        <v>23.8</v>
      </c>
      <c r="AE728" t="inlineStr">
        <is>
          <t>432</t>
        </is>
      </c>
      <c r="AF728" t="n">
        <v>73.40000000000001</v>
      </c>
      <c r="AG728" t="inlineStr">
        <is>
          <t>701+</t>
        </is>
      </c>
      <c r="AH728" t="n">
        <v>12.6</v>
      </c>
      <c r="AI728">
        <f>700</f>
        <v/>
      </c>
      <c r="AJ728" t="n">
        <v>8.300000000000001</v>
      </c>
      <c r="AK728" t="inlineStr"/>
      <c r="AL728" t="inlineStr"/>
      <c r="AM728" t="inlineStr"/>
      <c r="AN728" t="inlineStr"/>
      <c r="AO728" t="inlineStr"/>
      <c r="AP728" t="inlineStr">
        <is>
          <t>{"Research &amp; Discovery": [{"indicator_id": "76", "indicator_name": "Academic Reputation", "rank": "601+", "score": "8.1"}, {"indicator_id": "73", "indicator_name": "Citations per Faculty", "rank": "451", "score": "28.7"}], "Learning Experience": [{"indicator_id": "36", "indicator_name": "Faculty Student Ratio", "rank": "628", "score": "22.4"}], "Employability": [{"indicator_id": "77", "indicator_name": "Employer Reputation", "rank": "601+", "score": "4.5"}, {"indicator_id": "3819456", "indicator_name": "Employment Outcomes", "rank": "464", "score": "25.1"}], "Global Engagement": [{"indicator_id": "14", "indicator_name": "International Student Ratio", "rank": "495", "score": "23.8"}, {"indicator_id": "15", "indicator_name": "International Research Network", "rank": "432", "score": "73.4"}, {"indicator_id": "18", "indicator_name": "International Faculty Ratio", "rank": "701+", "score": "12.6"}], "Sustainability": [{"indicator_id": "3897497", "indicator_name": "Sustainability Score", "rank": "=700", "score": "8.3"}]}</t>
        </is>
      </c>
      <c r="AQ7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29">
      <c r="A729" t="n">
        <v>728</v>
      </c>
      <c r="B729" t="inlineStr"/>
      <c r="C729" t="inlineStr">
        <is>
          <t>Effat University</t>
        </is>
      </c>
      <c r="D729" t="inlineStr">
        <is>
          <t>Jeddah, Saudi Arabia</t>
        </is>
      </c>
      <c r="E729" t="inlineStr">
        <is>
          <t>Saudi Arabia</t>
        </is>
      </c>
      <c r="F729" t="inlineStr">
        <is>
          <t>Jeddah</t>
        </is>
      </c>
      <c r="G729" t="inlineStr">
        <is>
          <t>Asia</t>
        </is>
      </c>
      <c r="H729" t="inlineStr">
        <is>
          <t>https://www.topuniversities.com/sites/default/files/effat-university_23395_medium.jpg</t>
        </is>
      </c>
      <c r="I729" t="inlineStr">
        <is>
          <t>/universities/effat-university</t>
        </is>
      </c>
      <c r="J729" t="inlineStr">
        <is>
          <t>3996367</t>
        </is>
      </c>
      <c r="K729" t="inlineStr">
        <is>
          <t>295391</t>
        </is>
      </c>
      <c r="L729" t="inlineStr">
        <is>
          <t>23395</t>
        </is>
      </c>
      <c r="M729" t="n">
        <v>1</v>
      </c>
      <c r="N729" t="inlineStr">
        <is>
          <t>721-730</t>
        </is>
      </c>
      <c r="O729" t="inlineStr"/>
      <c r="P729" t="b">
        <v>0</v>
      </c>
      <c r="Q729" t="b">
        <v>0</v>
      </c>
      <c r="R729" t="n">
        <v>0</v>
      </c>
      <c r="S729" t="inlineStr">
        <is>
          <t>601+</t>
        </is>
      </c>
      <c r="T729" t="n">
        <v>3.8</v>
      </c>
      <c r="U729" t="inlineStr">
        <is>
          <t>589</t>
        </is>
      </c>
      <c r="V729" t="n">
        <v>17.6</v>
      </c>
      <c r="W729" t="inlineStr">
        <is>
          <t>622</t>
        </is>
      </c>
      <c r="X729" t="n">
        <v>23.1</v>
      </c>
      <c r="Y729" t="inlineStr">
        <is>
          <t>601+</t>
        </is>
      </c>
      <c r="Z729" t="n">
        <v>2.6</v>
      </c>
      <c r="AA729" t="inlineStr">
        <is>
          <t>701+</t>
        </is>
      </c>
      <c r="AB729" t="n">
        <v>3.3</v>
      </c>
      <c r="AC729" t="inlineStr">
        <is>
          <t>66</t>
        </is>
      </c>
      <c r="AD729" t="n">
        <v>98.3</v>
      </c>
      <c r="AE729" t="inlineStr">
        <is>
          <t>701+</t>
        </is>
      </c>
      <c r="AF729" t="n">
        <v>15.9</v>
      </c>
      <c r="AG729" t="inlineStr">
        <is>
          <t>20</t>
        </is>
      </c>
      <c r="AH729" t="n">
        <v>100</v>
      </c>
      <c r="AI729" t="inlineStr">
        <is>
          <t>701+</t>
        </is>
      </c>
      <c r="AJ729" t="n">
        <v>1</v>
      </c>
      <c r="AK729" t="inlineStr"/>
      <c r="AL729" t="inlineStr"/>
      <c r="AM729" t="inlineStr"/>
      <c r="AN729" t="inlineStr"/>
      <c r="AO729" t="inlineStr"/>
      <c r="AP729" t="inlineStr">
        <is>
          <t>{"Research &amp; Discovery": [{"indicator_id": "76", "indicator_name": "Academic Reputation", "rank": "601+", "score": "3.8"}, {"indicator_id": "73", "indicator_name": "Citations per Faculty", "rank": "589", "score": "17.6"}], "Learning Experience": [{"indicator_id": "36", "indicator_name": "Faculty Student Ratio", "rank": "622", "score": "23.1"}], "Employability": [{"indicator_id": "77", "indicator_name": "Employer Reputation", "rank": "601+", "score": "2.6"}, {"indicator_id": "3819456", "indicator_name": "Employment Outcomes", "rank": "701+", "score": "3.3"}], "Global Engagement": [{"indicator_id": "14", "indicator_name": "International Student Ratio", "rank": "66", "score": "98.3"}, {"indicator_id": "15", "indicator_name": "International Research Network", "rank": "701+", "score": "15.9"}, {"indicator_id": "18", "indicator_name": "International Faculty Ratio", "rank": "20", "score": "100"}], "Sustainability": [{"indicator_id": "3897497", "indicator_name": "Sustainability Score", "rank": "701+", "score": "1"}]}</t>
        </is>
      </c>
      <c r="AQ7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30">
      <c r="A730" t="n">
        <v>729</v>
      </c>
      <c r="B730" t="inlineStr"/>
      <c r="C730" t="inlineStr">
        <is>
          <t>Jadavpur University</t>
        </is>
      </c>
      <c r="D730" t="inlineStr">
        <is>
          <t>Kolkata, India</t>
        </is>
      </c>
      <c r="E730" t="inlineStr">
        <is>
          <t>India</t>
        </is>
      </c>
      <c r="F730" t="inlineStr">
        <is>
          <t>Kolkata</t>
        </is>
      </c>
      <c r="G730" t="inlineStr">
        <is>
          <t>Asia</t>
        </is>
      </c>
      <c r="H730" t="inlineStr">
        <is>
          <t>https://www.topuniversities.com/sites/default/files/jadavpur-university_592560cf2aeae70239af4e11_medium.jpg</t>
        </is>
      </c>
      <c r="I730" t="inlineStr">
        <is>
          <t>/universities/jadavpur-university</t>
        </is>
      </c>
      <c r="J730" t="inlineStr">
        <is>
          <t>3996141</t>
        </is>
      </c>
      <c r="K730" t="inlineStr">
        <is>
          <t>297316</t>
        </is>
      </c>
      <c r="L730" t="inlineStr">
        <is>
          <t>910</t>
        </is>
      </c>
      <c r="M730" t="n">
        <v>0</v>
      </c>
      <c r="N730" t="inlineStr">
        <is>
          <t>721-730</t>
        </is>
      </c>
      <c r="O730" t="inlineStr"/>
      <c r="P730" t="b">
        <v>0</v>
      </c>
      <c r="Q730" t="b">
        <v>0</v>
      </c>
      <c r="R730" t="n">
        <v>0</v>
      </c>
      <c r="S730" t="inlineStr">
        <is>
          <t>508</t>
        </is>
      </c>
      <c r="T730" t="n">
        <v>17.8</v>
      </c>
      <c r="U730" t="inlineStr">
        <is>
          <t>346</t>
        </is>
      </c>
      <c r="V730" t="n">
        <v>40.6</v>
      </c>
      <c r="W730" t="inlineStr">
        <is>
          <t>701+</t>
        </is>
      </c>
      <c r="X730" t="n">
        <v>9.1</v>
      </c>
      <c r="Y730" t="inlineStr">
        <is>
          <t>601+</t>
        </is>
      </c>
      <c r="Z730" t="n">
        <v>5.9</v>
      </c>
      <c r="AA730" t="inlineStr">
        <is>
          <t>667</t>
        </is>
      </c>
      <c r="AB730" t="n">
        <v>14.9</v>
      </c>
      <c r="AC730" t="inlineStr">
        <is>
          <t>701+</t>
        </is>
      </c>
      <c r="AD730" t="n">
        <v>1</v>
      </c>
      <c r="AE730" t="inlineStr">
        <is>
          <t>701+</t>
        </is>
      </c>
      <c r="AF730" t="n">
        <v>32.5</v>
      </c>
      <c r="AG730" t="inlineStr">
        <is>
          <t>n/a</t>
        </is>
      </c>
      <c r="AH730" t="inlineStr"/>
      <c r="AI730" t="inlineStr">
        <is>
          <t>605</t>
        </is>
      </c>
      <c r="AJ730" t="n">
        <v>13.4</v>
      </c>
      <c r="AK730" t="inlineStr"/>
      <c r="AL730" t="inlineStr"/>
      <c r="AM730" t="inlineStr"/>
      <c r="AN730" t="inlineStr"/>
      <c r="AO730" t="inlineStr"/>
      <c r="AP730" t="inlineStr">
        <is>
          <t>{"Research &amp; Discovery": [{"indicator_id": "76", "indicator_name": "Academic Reputation", "rank": "508", "score": "17.8"}, {"indicator_id": "73", "indicator_name": "Citations per Faculty", "rank": "346", "score": "40.6"}], "Learning Experience": [{"indicator_id": "36", "indicator_name": "Faculty Student Ratio", "rank": "701+", "score": "9.1"}], "Employability": [{"indicator_id": "77", "indicator_name": "Employer Reputation", "rank": "601+", "score": "5.9"}, {"indicator_id": "3819456", "indicator_name": "Employment Outcomes", "rank": "667", "score": "14.9"}], "Global Engagement": [{"indicator_id": "14", "indicator_name": "International Student Ratio", "rank": "701+", "score": "1"}, {"indicator_id": "15", "indicator_name": "International Research Network", "rank": "701+", "score": "32.5"}, {"indicator_id": "18", "indicator_name": "International Faculty Ratio", "rank": "n/a", "score": "n/a"}], "Sustainability": [{"indicator_id": "3897497", "indicator_name": "Sustainability Score", "rank": "605", "score": "13.4"}]}</t>
        </is>
      </c>
      <c r="AQ7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31">
      <c r="A731" t="n">
        <v>730</v>
      </c>
      <c r="B731" t="inlineStr"/>
      <c r="C731" t="inlineStr">
        <is>
          <t xml:space="preserve">Konkuk University </t>
        </is>
      </c>
      <c r="D731" t="inlineStr">
        <is>
          <t>Seoul, South Korea</t>
        </is>
      </c>
      <c r="E731" t="inlineStr">
        <is>
          <t>South Korea</t>
        </is>
      </c>
      <c r="F731" t="inlineStr">
        <is>
          <t>Seoul</t>
        </is>
      </c>
      <c r="G731" t="inlineStr">
        <is>
          <t>Asia</t>
        </is>
      </c>
      <c r="H731" t="inlineStr">
        <is>
          <t>https://www.topuniversities.com/sites/default/files/konkuk-university-_592560cf2aeae70239af4eb1_medium.jpg</t>
        </is>
      </c>
      <c r="I731" t="inlineStr">
        <is>
          <t>/universities/konkuk-university</t>
        </is>
      </c>
      <c r="J731" t="inlineStr">
        <is>
          <t>3996477</t>
        </is>
      </c>
      <c r="K731" t="inlineStr">
        <is>
          <t>296429</t>
        </is>
      </c>
      <c r="L731" t="inlineStr">
        <is>
          <t>1069</t>
        </is>
      </c>
      <c r="M731" t="n">
        <v>0</v>
      </c>
      <c r="N731" t="inlineStr">
        <is>
          <t>721-730</t>
        </is>
      </c>
      <c r="O731" t="inlineStr"/>
      <c r="P731" t="b">
        <v>0</v>
      </c>
      <c r="Q731" t="b">
        <v>0</v>
      </c>
      <c r="R731" t="n">
        <v>0</v>
      </c>
      <c r="S731" t="inlineStr">
        <is>
          <t>601+</t>
        </is>
      </c>
      <c r="T731" t="n">
        <v>7</v>
      </c>
      <c r="U731" t="inlineStr">
        <is>
          <t>600</t>
        </is>
      </c>
      <c r="V731" t="n">
        <v>17.1</v>
      </c>
      <c r="W731" t="inlineStr">
        <is>
          <t>231</t>
        </is>
      </c>
      <c r="X731" t="n">
        <v>61.8</v>
      </c>
      <c r="Y731" t="inlineStr">
        <is>
          <t>601+</t>
        </is>
      </c>
      <c r="Z731" t="n">
        <v>8.1</v>
      </c>
      <c r="AA731" t="inlineStr">
        <is>
          <t>701+</t>
        </is>
      </c>
      <c r="AB731" t="n">
        <v>9</v>
      </c>
      <c r="AC731" t="inlineStr">
        <is>
          <t>582</t>
        </is>
      </c>
      <c r="AD731" t="n">
        <v>17.7</v>
      </c>
      <c r="AE731" t="inlineStr">
        <is>
          <t>701+</t>
        </is>
      </c>
      <c r="AF731" t="n">
        <v>46.8</v>
      </c>
      <c r="AG731" t="inlineStr">
        <is>
          <t>701+</t>
        </is>
      </c>
      <c r="AH731" t="n">
        <v>9.5</v>
      </c>
      <c r="AI731">
        <f>456</f>
        <v/>
      </c>
      <c r="AJ731" t="n">
        <v>28.4</v>
      </c>
      <c r="AK731" t="inlineStr"/>
      <c r="AL731" t="inlineStr"/>
      <c r="AM731" t="inlineStr"/>
      <c r="AN731" t="inlineStr"/>
      <c r="AO731" t="inlineStr"/>
      <c r="AP731" t="inlineStr">
        <is>
          <t>{"Research &amp; Discovery": [{"indicator_id": "76", "indicator_name": "Academic Reputation", "rank": "601+", "score": "7"}, {"indicator_id": "73", "indicator_name": "Citations per Faculty", "rank": "600", "score": "17.1"}], "Learning Experience": [{"indicator_id": "36", "indicator_name": "Faculty Student Ratio", "rank": "231", "score": "61.8"}], "Employability": [{"indicator_id": "77", "indicator_name": "Employer Reputation", "rank": "601+", "score": "8.1"}, {"indicator_id": "3819456", "indicator_name": "Employment Outcomes", "rank": "701+", "score": "9"}], "Global Engagement": [{"indicator_id": "14", "indicator_name": "International Student Ratio", "rank": "582", "score": "17.7"}, {"indicator_id": "15", "indicator_name": "International Research Network", "rank": "701+", "score": "46.8"}, {"indicator_id": "18", "indicator_name": "International Faculty Ratio", "rank": "701+", "score": "9.5"}], "Sustainability": [{"indicator_id": "3897497", "indicator_name": "Sustainability Score", "rank": "=456", "score": "28.4"}]}</t>
        </is>
      </c>
      <c r="AQ7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32">
      <c r="A732" t="n">
        <v>731</v>
      </c>
      <c r="B732" t="inlineStr"/>
      <c r="C732" t="inlineStr">
        <is>
          <t>Lanzhou University</t>
        </is>
      </c>
      <c r="D732" t="inlineStr">
        <is>
          <t>Lanzhou, China (Mainland)</t>
        </is>
      </c>
      <c r="E732" t="inlineStr">
        <is>
          <t>China (Mainland)</t>
        </is>
      </c>
      <c r="F732" t="inlineStr">
        <is>
          <t>Lanzhou</t>
        </is>
      </c>
      <c r="G732" t="inlineStr">
        <is>
          <t>Asia</t>
        </is>
      </c>
      <c r="H732" t="inlineStr">
        <is>
          <t>https://www.topuniversities.com/sites/default/files/lanzhou-university_592560cf2aeae70239af4df2_medium.jpg</t>
        </is>
      </c>
      <c r="I732" t="inlineStr">
        <is>
          <t>/universities/lanzhou-university</t>
        </is>
      </c>
      <c r="J732" t="inlineStr">
        <is>
          <t>3996487</t>
        </is>
      </c>
      <c r="K732" t="inlineStr">
        <is>
          <t>297012</t>
        </is>
      </c>
      <c r="L732" t="inlineStr">
        <is>
          <t>879</t>
        </is>
      </c>
      <c r="M732" t="n">
        <v>0</v>
      </c>
      <c r="N732" t="inlineStr">
        <is>
          <t>721-730</t>
        </is>
      </c>
      <c r="O732" t="inlineStr"/>
      <c r="P732" t="b">
        <v>0</v>
      </c>
      <c r="Q732" t="b">
        <v>0</v>
      </c>
      <c r="R732" t="n">
        <v>0</v>
      </c>
      <c r="S732" t="inlineStr">
        <is>
          <t>601+</t>
        </is>
      </c>
      <c r="T732" t="n">
        <v>8.1</v>
      </c>
      <c r="U732" t="inlineStr">
        <is>
          <t>306</t>
        </is>
      </c>
      <c r="V732" t="n">
        <v>45.2</v>
      </c>
      <c r="W732" t="inlineStr">
        <is>
          <t>589</t>
        </is>
      </c>
      <c r="X732" t="n">
        <v>25.2</v>
      </c>
      <c r="Y732" t="inlineStr">
        <is>
          <t>601+</t>
        </is>
      </c>
      <c r="Z732" t="n">
        <v>2.5</v>
      </c>
      <c r="AA732" t="inlineStr">
        <is>
          <t>701+</t>
        </is>
      </c>
      <c r="AB732" t="n">
        <v>4.4</v>
      </c>
      <c r="AC732" t="inlineStr">
        <is>
          <t>701+</t>
        </is>
      </c>
      <c r="AD732" t="n">
        <v>1.5</v>
      </c>
      <c r="AE732" t="inlineStr">
        <is>
          <t>575</t>
        </is>
      </c>
      <c r="AF732" t="n">
        <v>64</v>
      </c>
      <c r="AG732" t="inlineStr">
        <is>
          <t>701+</t>
        </is>
      </c>
      <c r="AH732" t="n">
        <v>2.3</v>
      </c>
      <c r="AI732" t="inlineStr">
        <is>
          <t>701+</t>
        </is>
      </c>
      <c r="AJ732" t="n">
        <v>7.6</v>
      </c>
      <c r="AK732" t="inlineStr"/>
      <c r="AL732" t="inlineStr"/>
      <c r="AM732" t="inlineStr"/>
      <c r="AN732" t="inlineStr"/>
      <c r="AO732" t="inlineStr"/>
      <c r="AP732" t="inlineStr">
        <is>
          <t>{"Research &amp; Discovery": [{"indicator_id": "76", "indicator_name": "Academic Reputation", "rank": "601+", "score": "8.1"}, {"indicator_id": "73", "indicator_name": "Citations per Faculty", "rank": "306", "score": "45.2"}], "Learning Experience": [{"indicator_id": "36", "indicator_name": "Faculty Student Ratio", "rank": "589", "score": "25.2"}], "Employability": [{"indicator_id": "77", "indicator_name": "Employer Reputation", "rank": "601+", "score": "2.5"}, {"indicator_id": "3819456", "indicator_name": "Employment Outcomes", "rank": "701+", "score": "4.4"}], "Global Engagement": [{"indicator_id": "14", "indicator_name": "International Student Ratio", "rank": "701+", "score": "1.5"}, {"indicator_id": "15", "indicator_name": "International Research Network", "rank": "575", "score": "64"}, {"indicator_id": "18", "indicator_name": "International Faculty Ratio", "rank": "701+", "score": "2.3"}], "Sustainability": [{"indicator_id": "3897497", "indicator_name": "Sustainability Score", "rank": "701+", "score": "7.6"}]}</t>
        </is>
      </c>
      <c r="AQ7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33">
      <c r="A733" t="n">
        <v>732</v>
      </c>
      <c r="B733" t="inlineStr"/>
      <c r="C733" t="inlineStr">
        <is>
          <t>Middlesex University</t>
        </is>
      </c>
      <c r="D733" t="inlineStr">
        <is>
          <t>London, United Kingdom</t>
        </is>
      </c>
      <c r="E733" t="inlineStr">
        <is>
          <t>United Kingdom</t>
        </is>
      </c>
      <c r="F733" t="inlineStr">
        <is>
          <t>London</t>
        </is>
      </c>
      <c r="G733" t="inlineStr">
        <is>
          <t>Europe</t>
        </is>
      </c>
      <c r="H733" t="inlineStr">
        <is>
          <t>https://www.topuniversities.com/sites/default/files/middlesex-university_592560cf2aeae70239af4c19_medium.jpg</t>
        </is>
      </c>
      <c r="I733" t="inlineStr">
        <is>
          <t>/universities/middlesex-university</t>
        </is>
      </c>
      <c r="J733" t="inlineStr">
        <is>
          <t>3996521</t>
        </is>
      </c>
      <c r="K733" t="inlineStr">
        <is>
          <t>294856</t>
        </is>
      </c>
      <c r="L733" t="inlineStr">
        <is>
          <t>404</t>
        </is>
      </c>
      <c r="M733" t="n">
        <v>0</v>
      </c>
      <c r="N733" t="inlineStr">
        <is>
          <t>721-730</t>
        </is>
      </c>
      <c r="O733" t="inlineStr"/>
      <c r="P733" t="b">
        <v>0</v>
      </c>
      <c r="Q733" t="b">
        <v>0</v>
      </c>
      <c r="R733" t="n">
        <v>0</v>
      </c>
      <c r="S733" t="inlineStr">
        <is>
          <t>601+</t>
        </is>
      </c>
      <c r="T733" t="n">
        <v>5.3</v>
      </c>
      <c r="U733" t="inlineStr">
        <is>
          <t>701+</t>
        </is>
      </c>
      <c r="V733" t="n">
        <v>10.6</v>
      </c>
      <c r="W733" t="inlineStr">
        <is>
          <t>701+</t>
        </is>
      </c>
      <c r="X733" t="n">
        <v>8.1</v>
      </c>
      <c r="Y733" t="inlineStr">
        <is>
          <t>601+</t>
        </is>
      </c>
      <c r="Z733" t="n">
        <v>5.3</v>
      </c>
      <c r="AA733" t="inlineStr">
        <is>
          <t>651</t>
        </is>
      </c>
      <c r="AB733" t="n">
        <v>15.2</v>
      </c>
      <c r="AC733" t="inlineStr">
        <is>
          <t>45</t>
        </is>
      </c>
      <c r="AD733" t="n">
        <v>99.5</v>
      </c>
      <c r="AE733" t="inlineStr">
        <is>
          <t>653</t>
        </is>
      </c>
      <c r="AF733" t="n">
        <v>58.3</v>
      </c>
      <c r="AG733" t="inlineStr">
        <is>
          <t>222</t>
        </is>
      </c>
      <c r="AH733" t="n">
        <v>84.40000000000001</v>
      </c>
      <c r="AI733" t="inlineStr">
        <is>
          <t>701+</t>
        </is>
      </c>
      <c r="AJ733" t="n">
        <v>4.3</v>
      </c>
      <c r="AK733" t="inlineStr"/>
      <c r="AL733" t="inlineStr"/>
      <c r="AM733" t="inlineStr"/>
      <c r="AN733" t="inlineStr"/>
      <c r="AO733" t="inlineStr"/>
      <c r="AP733" t="inlineStr">
        <is>
          <t>{"Research &amp; Discovery": [{"indicator_id": "76", "indicator_name": "Academic Reputation", "rank": "601+", "score": "5.3"}, {"indicator_id": "73", "indicator_name": "Citations per Faculty", "rank": "701+", "score": "10.6"}], "Learning Experience": [{"indicator_id": "36", "indicator_name": "Faculty Student Ratio", "rank": "701+", "score": "8.1"}], "Employability": [{"indicator_id": "77", "indicator_name": "Employer Reputation", "rank": "601+", "score": "5.3"}, {"indicator_id": "3819456", "indicator_name": "Employment Outcomes", "rank": "651", "score": "15.2"}], "Global Engagement": [{"indicator_id": "14", "indicator_name": "International Student Ratio", "rank": "45", "score": "99.5"}, {"indicator_id": "15", "indicator_name": "International Research Network", "rank": "653", "score": "58.3"}, {"indicator_id": "18", "indicator_name": "International Faculty Ratio", "rank": "222", "score": "84.4"}], "Sustainability": [{"indicator_id": "3897497", "indicator_name": "Sustainability Score", "rank": "701+", "score": "4.3"}]}</t>
        </is>
      </c>
      <c r="AQ7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34">
      <c r="A734" t="n">
        <v>733</v>
      </c>
      <c r="B734" t="inlineStr"/>
      <c r="C734" t="inlineStr">
        <is>
          <t>Riga Technical University</t>
        </is>
      </c>
      <c r="D734" t="inlineStr">
        <is>
          <t>Riga, Latvia</t>
        </is>
      </c>
      <c r="E734" t="inlineStr">
        <is>
          <t>Latvia</t>
        </is>
      </c>
      <c r="F734" t="inlineStr">
        <is>
          <t>Riga</t>
        </is>
      </c>
      <c r="G734" t="inlineStr">
        <is>
          <t>Europe</t>
        </is>
      </c>
      <c r="H734" t="inlineStr">
        <is>
          <t>https://www.topuniversities.com/sites/default/files/riga-technical-university_592560cf2aeae70239af578f_medium.jpg</t>
        </is>
      </c>
      <c r="I734" t="inlineStr">
        <is>
          <t>/universities/riga-technical-university</t>
        </is>
      </c>
      <c r="J734" t="inlineStr">
        <is>
          <t>3996604</t>
        </is>
      </c>
      <c r="K734" t="inlineStr">
        <is>
          <t>293864</t>
        </is>
      </c>
      <c r="L734" t="inlineStr">
        <is>
          <t>14678</t>
        </is>
      </c>
      <c r="M734" t="n">
        <v>0</v>
      </c>
      <c r="N734" t="inlineStr">
        <is>
          <t>721-730</t>
        </is>
      </c>
      <c r="O734" t="inlineStr"/>
      <c r="P734" t="b">
        <v>0</v>
      </c>
      <c r="Q734" t="b">
        <v>0</v>
      </c>
      <c r="R734" t="n">
        <v>0</v>
      </c>
      <c r="S734" t="inlineStr">
        <is>
          <t>601+</t>
        </is>
      </c>
      <c r="T734" t="n">
        <v>11.5</v>
      </c>
      <c r="U734" t="inlineStr">
        <is>
          <t>701+</t>
        </is>
      </c>
      <c r="V734" t="n">
        <v>3</v>
      </c>
      <c r="W734" t="inlineStr">
        <is>
          <t>638</t>
        </is>
      </c>
      <c r="X734" t="n">
        <v>22</v>
      </c>
      <c r="Y734" t="inlineStr">
        <is>
          <t>358</t>
        </is>
      </c>
      <c r="Z734" t="n">
        <v>26.8</v>
      </c>
      <c r="AA734" t="inlineStr">
        <is>
          <t>362</t>
        </is>
      </c>
      <c r="AB734" t="n">
        <v>35</v>
      </c>
      <c r="AC734" t="inlineStr">
        <is>
          <t>203</t>
        </is>
      </c>
      <c r="AD734" t="n">
        <v>72</v>
      </c>
      <c r="AE734" t="inlineStr">
        <is>
          <t>701+</t>
        </is>
      </c>
      <c r="AF734" t="n">
        <v>29.9</v>
      </c>
      <c r="AG734" t="inlineStr">
        <is>
          <t>657</t>
        </is>
      </c>
      <c r="AH734" t="n">
        <v>15.7</v>
      </c>
      <c r="AI734" t="inlineStr">
        <is>
          <t>701+</t>
        </is>
      </c>
      <c r="AJ734" t="n">
        <v>6.8</v>
      </c>
      <c r="AK734" t="inlineStr"/>
      <c r="AL734" t="inlineStr"/>
      <c r="AM734" t="inlineStr"/>
      <c r="AN734" t="inlineStr"/>
      <c r="AO734" t="inlineStr"/>
      <c r="AP734" t="inlineStr">
        <is>
          <t>{"Research &amp; Discovery": [{"indicator_id": "76", "indicator_name": "Academic Reputation", "rank": "601+", "score": "11.5"}, {"indicator_id": "73", "indicator_name": "Citations per Faculty", "rank": "701+", "score": "3"}], "Learning Experience": [{"indicator_id": "36", "indicator_name": "Faculty Student Ratio", "rank": "638", "score": "22"}], "Employability": [{"indicator_id": "77", "indicator_name": "Employer Reputation", "rank": "358", "score": "26.8"}, {"indicator_id": "3819456", "indicator_name": "Employment Outcomes", "rank": "362", "score": "35"}], "Global Engagement": [{"indicator_id": "14", "indicator_name": "International Student Ratio", "rank": "203", "score": "72"}, {"indicator_id": "15", "indicator_name": "International Research Network", "rank": "701+", "score": "29.9"}, {"indicator_id": "18", "indicator_name": "International Faculty Ratio", "rank": "657", "score": "15.7"}], "Sustainability": [{"indicator_id": "3897497", "indicator_name": "Sustainability Score", "rank": "701+", "score": "6.8"}]}</t>
        </is>
      </c>
      <c r="AQ7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35">
      <c r="A735" t="n">
        <v>734</v>
      </c>
      <c r="B735" t="inlineStr"/>
      <c r="C735" t="inlineStr">
        <is>
          <t>University of Modena and Reggio Emilia</t>
        </is>
      </c>
      <c r="D735" t="inlineStr">
        <is>
          <t>Modena, Italy</t>
        </is>
      </c>
      <c r="E735" t="inlineStr">
        <is>
          <t>Italy</t>
        </is>
      </c>
      <c r="F735" t="inlineStr">
        <is>
          <t>Modena</t>
        </is>
      </c>
      <c r="G735" t="inlineStr">
        <is>
          <t>Europe</t>
        </is>
      </c>
      <c r="H735" t="inlineStr">
        <is>
          <t>https://www.topuniversities.com/sites/default/files/university-of-modena-and-reggio-emilia_411_medium.jpg</t>
        </is>
      </c>
      <c r="I735" t="inlineStr">
        <is>
          <t>/universities/university-modena-reggio-emilia</t>
        </is>
      </c>
      <c r="J735" t="inlineStr">
        <is>
          <t>3996989</t>
        </is>
      </c>
      <c r="K735" t="inlineStr">
        <is>
          <t>294849</t>
        </is>
      </c>
      <c r="L735" t="inlineStr">
        <is>
          <t>411</t>
        </is>
      </c>
      <c r="M735" t="n">
        <v>0</v>
      </c>
      <c r="N735" t="inlineStr">
        <is>
          <t>721-730</t>
        </is>
      </c>
      <c r="O735" t="inlineStr"/>
      <c r="P735" t="b">
        <v>0</v>
      </c>
      <c r="Q735" t="b">
        <v>0</v>
      </c>
      <c r="R735" t="n">
        <v>0</v>
      </c>
      <c r="S735" t="inlineStr">
        <is>
          <t>601+</t>
        </is>
      </c>
      <c r="T735" t="n">
        <v>8.6</v>
      </c>
      <c r="U735" t="inlineStr">
        <is>
          <t>266</t>
        </is>
      </c>
      <c r="V735" t="n">
        <v>49.7</v>
      </c>
      <c r="W735" t="inlineStr">
        <is>
          <t>701+</t>
        </is>
      </c>
      <c r="X735" t="n">
        <v>2.9</v>
      </c>
      <c r="Y735" t="inlineStr">
        <is>
          <t>601+</t>
        </is>
      </c>
      <c r="Z735" t="n">
        <v>4</v>
      </c>
      <c r="AA735" t="inlineStr">
        <is>
          <t>653</t>
        </is>
      </c>
      <c r="AB735" t="n">
        <v>15.2</v>
      </c>
      <c r="AC735" t="inlineStr">
        <is>
          <t>701+</t>
        </is>
      </c>
      <c r="AD735" t="n">
        <v>3.6</v>
      </c>
      <c r="AE735" t="inlineStr">
        <is>
          <t>701+</t>
        </is>
      </c>
      <c r="AF735" t="n">
        <v>53.3</v>
      </c>
      <c r="AG735" t="inlineStr">
        <is>
          <t>701+</t>
        </is>
      </c>
      <c r="AH735" t="n">
        <v>4</v>
      </c>
      <c r="AI735">
        <f>505</f>
        <v/>
      </c>
      <c r="AJ735" t="n">
        <v>23.2</v>
      </c>
      <c r="AK735" t="inlineStr"/>
      <c r="AL735" t="inlineStr"/>
      <c r="AM735" t="inlineStr"/>
      <c r="AN735" t="inlineStr"/>
      <c r="AO735" t="inlineStr"/>
      <c r="AP735" t="inlineStr">
        <is>
          <t>{"Research &amp; Discovery": [{"indicator_id": "76", "indicator_name": "Academic Reputation", "rank": "601+", "score": "8.6"}, {"indicator_id": "73", "indicator_name": "Citations per Faculty", "rank": "266", "score": "49.7"}], "Learning Experience": [{"indicator_id": "36", "indicator_name": "Faculty Student Ratio", "rank": "701+", "score": "2.9"}], "Employability": [{"indicator_id": "77", "indicator_name": "Employer Reputation", "rank": "601+", "score": "4"}, {"indicator_id": "3819456", "indicator_name": "Employment Outcomes", "rank": "653", "score": "15.2"}], "Global Engagement": [{"indicator_id": "14", "indicator_name": "International Student Ratio", "rank": "701+", "score": "3.6"}, {"indicator_id": "15", "indicator_name": "International Research Network", "rank": "701+", "score": "53.3"}, {"indicator_id": "18", "indicator_name": "International Faculty Ratio", "rank": "701+", "score": "4"}], "Sustainability": [{"indicator_id": "3897497", "indicator_name": "Sustainability Score", "rank": "=505", "score": "23.2"}]}</t>
        </is>
      </c>
      <c r="AQ7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36">
      <c r="A736" t="n">
        <v>735</v>
      </c>
      <c r="B736" t="inlineStr"/>
      <c r="C736" t="inlineStr">
        <is>
          <t>University of Trieste</t>
        </is>
      </c>
      <c r="D736" t="inlineStr">
        <is>
          <t>Trieste, Italy</t>
        </is>
      </c>
      <c r="E736" t="inlineStr">
        <is>
          <t>Italy</t>
        </is>
      </c>
      <c r="F736" t="inlineStr">
        <is>
          <t>Trieste</t>
        </is>
      </c>
      <c r="G736" t="inlineStr">
        <is>
          <t>Europe</t>
        </is>
      </c>
      <c r="H736" t="inlineStr">
        <is>
          <t>https://www.topuniversities.com/sites/default/files/university-of-trieste_624_medium.jpg</t>
        </is>
      </c>
      <c r="I736" t="inlineStr">
        <is>
          <t>/universities/university-trieste</t>
        </is>
      </c>
      <c r="J736" t="inlineStr">
        <is>
          <t>3997053</t>
        </is>
      </c>
      <c r="K736" t="inlineStr">
        <is>
          <t>297237</t>
        </is>
      </c>
      <c r="L736" t="inlineStr">
        <is>
          <t>624</t>
        </is>
      </c>
      <c r="M736" t="n">
        <v>0</v>
      </c>
      <c r="N736" t="inlineStr">
        <is>
          <t>721-730</t>
        </is>
      </c>
      <c r="O736" t="inlineStr"/>
      <c r="P736" t="b">
        <v>0</v>
      </c>
      <c r="Q736" t="b">
        <v>0</v>
      </c>
      <c r="R736" t="n">
        <v>0</v>
      </c>
      <c r="S736" t="inlineStr">
        <is>
          <t>601+</t>
        </is>
      </c>
      <c r="T736" t="n">
        <v>11.7</v>
      </c>
      <c r="U736" t="inlineStr">
        <is>
          <t>318</t>
        </is>
      </c>
      <c r="V736" t="n">
        <v>43.3</v>
      </c>
      <c r="W736" t="inlineStr">
        <is>
          <t>701+</t>
        </is>
      </c>
      <c r="X736" t="n">
        <v>3.6</v>
      </c>
      <c r="Y736" t="inlineStr">
        <is>
          <t>601+</t>
        </is>
      </c>
      <c r="Z736" t="n">
        <v>4</v>
      </c>
      <c r="AA736" t="inlineStr">
        <is>
          <t>674</t>
        </is>
      </c>
      <c r="AB736" t="n">
        <v>14.6</v>
      </c>
      <c r="AC736" t="inlineStr">
        <is>
          <t>701+</t>
        </is>
      </c>
      <c r="AD736" t="n">
        <v>7.9</v>
      </c>
      <c r="AE736" t="inlineStr">
        <is>
          <t>480</t>
        </is>
      </c>
      <c r="AF736" t="n">
        <v>70.40000000000001</v>
      </c>
      <c r="AG736" t="inlineStr">
        <is>
          <t>701+</t>
        </is>
      </c>
      <c r="AH736" t="n">
        <v>7.3</v>
      </c>
      <c r="AI736" t="inlineStr">
        <is>
          <t>701+</t>
        </is>
      </c>
      <c r="AJ736" t="n">
        <v>2.6</v>
      </c>
      <c r="AK736" t="inlineStr"/>
      <c r="AL736" t="inlineStr"/>
      <c r="AM736" t="inlineStr"/>
      <c r="AN736" t="inlineStr"/>
      <c r="AO736" t="inlineStr"/>
      <c r="AP736" t="inlineStr">
        <is>
          <t>{"Research &amp; Discovery": [{"indicator_id": "76", "indicator_name": "Academic Reputation", "rank": "601+", "score": "11.7"}, {"indicator_id": "73", "indicator_name": "Citations per Faculty", "rank": "318", "score": "43.3"}], "Learning Experience": [{"indicator_id": "36", "indicator_name": "Faculty Student Ratio", "rank": "701+", "score": "3.6"}], "Employability": [{"indicator_id": "77", "indicator_name": "Employer Reputation", "rank": "601+", "score": "4"}, {"indicator_id": "3819456", "indicator_name": "Employment Outcomes", "rank": "674", "score": "14.6"}], "Global Engagement": [{"indicator_id": "14", "indicator_name": "International Student Ratio", "rank": "701+", "score": "7.9"}, {"indicator_id": "15", "indicator_name": "International Research Network", "rank": "480", "score": "70.4"}, {"indicator_id": "18", "indicator_name": "International Faculty Ratio", "rank": "701+", "score": "7.3"}], "Sustainability": [{"indicator_id": "3897497", "indicator_name": "Sustainability Score", "rank": "701+", "score": "2.6"}]}</t>
        </is>
      </c>
      <c r="AQ7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37">
      <c r="A737" t="n">
        <v>736</v>
      </c>
      <c r="B737" t="inlineStr"/>
      <c r="C737" t="inlineStr">
        <is>
          <t>Université de Lille</t>
        </is>
      </c>
      <c r="D737" t="inlineStr">
        <is>
          <t>Lille, France</t>
        </is>
      </c>
      <c r="E737" t="inlineStr">
        <is>
          <t>France</t>
        </is>
      </c>
      <c r="F737" t="inlineStr">
        <is>
          <t>Lille</t>
        </is>
      </c>
      <c r="G737" t="inlineStr">
        <is>
          <t>Europe</t>
        </is>
      </c>
      <c r="H737" t="inlineStr">
        <is>
          <t>https://www.topuniversities.com/sites/default/files/universit-de-lille_5ae6f2dbcb4de7615c381961_medium.jpg</t>
        </is>
      </c>
      <c r="I737" t="inlineStr">
        <is>
          <t>/universities/universite-de-lille</t>
        </is>
      </c>
      <c r="J737" t="inlineStr">
        <is>
          <t>3996007</t>
        </is>
      </c>
      <c r="K737" t="inlineStr">
        <is>
          <t>397495</t>
        </is>
      </c>
      <c r="L737" t="inlineStr">
        <is>
          <t>36574</t>
        </is>
      </c>
      <c r="M737" t="n">
        <v>0</v>
      </c>
      <c r="N737" t="inlineStr">
        <is>
          <t>721-730</t>
        </is>
      </c>
      <c r="O737" t="inlineStr"/>
      <c r="P737" t="b">
        <v>0</v>
      </c>
      <c r="Q737" t="b">
        <v>0</v>
      </c>
      <c r="R737" t="n">
        <v>0</v>
      </c>
      <c r="S737" t="inlineStr">
        <is>
          <t>374</t>
        </is>
      </c>
      <c r="T737" t="n">
        <v>23.5</v>
      </c>
      <c r="U737" t="inlineStr">
        <is>
          <t>643</t>
        </is>
      </c>
      <c r="V737" t="n">
        <v>14.7</v>
      </c>
      <c r="W737" t="inlineStr">
        <is>
          <t>701+</t>
        </is>
      </c>
      <c r="X737" t="n">
        <v>4.8</v>
      </c>
      <c r="Y737" t="inlineStr">
        <is>
          <t>601+</t>
        </is>
      </c>
      <c r="Z737" t="n">
        <v>5.5</v>
      </c>
      <c r="AA737" t="inlineStr">
        <is>
          <t>701+</t>
        </is>
      </c>
      <c r="AB737" t="n">
        <v>4.5</v>
      </c>
      <c r="AC737" t="inlineStr">
        <is>
          <t>610</t>
        </is>
      </c>
      <c r="AD737" t="n">
        <v>15.8</v>
      </c>
      <c r="AE737" t="inlineStr">
        <is>
          <t>110</t>
        </is>
      </c>
      <c r="AF737" t="n">
        <v>93.3</v>
      </c>
      <c r="AG737" t="inlineStr">
        <is>
          <t>670</t>
        </is>
      </c>
      <c r="AH737" t="n">
        <v>14.6</v>
      </c>
      <c r="AI737">
        <f>648</f>
        <v/>
      </c>
      <c r="AJ737" t="n">
        <v>10.9</v>
      </c>
      <c r="AK737" t="inlineStr"/>
      <c r="AL737" t="inlineStr"/>
      <c r="AM737" t="inlineStr"/>
      <c r="AN737" t="inlineStr"/>
      <c r="AO737" t="inlineStr"/>
      <c r="AP737" t="inlineStr">
        <is>
          <t>{"Research &amp; Discovery": [{"indicator_id": "76", "indicator_name": "Academic Reputation", "rank": "374", "score": "23.5"}, {"indicator_id": "73", "indicator_name": "Citations per Faculty", "rank": "643", "score": "14.7"}], "Learning Experience": [{"indicator_id": "36", "indicator_name": "Faculty Student Ratio", "rank": "701+", "score": "4.8"}], "Employability": [{"indicator_id": "77", "indicator_name": "Employer Reputation", "rank": "601+", "score": "5.5"}, {"indicator_id": "3819456", "indicator_name": "Employment Outcomes", "rank": "701+", "score": "4.5"}], "Global Engagement": [{"indicator_id": "14", "indicator_name": "International Student Ratio", "rank": "610", "score": "15.8"}, {"indicator_id": "15", "indicator_name": "International Research Network", "rank": "110", "score": "93.3"}, {"indicator_id": "18", "indicator_name": "International Faculty Ratio", "rank": "670", "score": "14.6"}], "Sustainability": [{"indicator_id": "3897497", "indicator_name": "Sustainability Score", "rank": "=648", "score": "10.9"}]}</t>
        </is>
      </c>
      <c r="AQ7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38">
      <c r="A738" t="n">
        <v>737</v>
      </c>
      <c r="B738" t="inlineStr"/>
      <c r="C738" t="inlineStr">
        <is>
          <t>Université de Rennes 1</t>
        </is>
      </c>
      <c r="D738" t="inlineStr">
        <is>
          <t>Rennes, France</t>
        </is>
      </c>
      <c r="E738" t="inlineStr">
        <is>
          <t>France</t>
        </is>
      </c>
      <c r="F738" t="inlineStr">
        <is>
          <t>Rennes</t>
        </is>
      </c>
      <c r="G738" t="inlineStr">
        <is>
          <t>Europe</t>
        </is>
      </c>
      <c r="H738" t="inlineStr">
        <is>
          <t>https://www.topuniversities.com/sites/default/files/universit-de-rennes-1_592560cf2aeae70239af4c8c_medium.jpg</t>
        </is>
      </c>
      <c r="I738" t="inlineStr">
        <is>
          <t>/universities/universite-de-rennes-1</t>
        </is>
      </c>
      <c r="J738" t="inlineStr">
        <is>
          <t>3996219</t>
        </is>
      </c>
      <c r="K738" t="inlineStr">
        <is>
          <t>297447</t>
        </is>
      </c>
      <c r="L738" t="inlineStr">
        <is>
          <t>521</t>
        </is>
      </c>
      <c r="M738" t="n">
        <v>0</v>
      </c>
      <c r="N738" t="inlineStr">
        <is>
          <t>721-730</t>
        </is>
      </c>
      <c r="O738" t="inlineStr"/>
      <c r="P738" t="b">
        <v>0</v>
      </c>
      <c r="Q738" t="b">
        <v>0</v>
      </c>
      <c r="R738" t="n">
        <v>0</v>
      </c>
      <c r="S738" t="inlineStr">
        <is>
          <t>586</t>
        </is>
      </c>
      <c r="T738" t="n">
        <v>14.9</v>
      </c>
      <c r="U738" t="inlineStr">
        <is>
          <t>462</t>
        </is>
      </c>
      <c r="V738" t="n">
        <v>28.3</v>
      </c>
      <c r="W738" t="inlineStr">
        <is>
          <t>701+</t>
        </is>
      </c>
      <c r="X738" t="n">
        <v>11.6</v>
      </c>
      <c r="Y738" t="inlineStr">
        <is>
          <t>601+</t>
        </is>
      </c>
      <c r="Z738" t="n">
        <v>5.2</v>
      </c>
      <c r="AA738" t="inlineStr">
        <is>
          <t>701+</t>
        </is>
      </c>
      <c r="AB738" t="n">
        <v>6.8</v>
      </c>
      <c r="AC738" t="inlineStr">
        <is>
          <t>700</t>
        </is>
      </c>
      <c r="AD738" t="n">
        <v>11</v>
      </c>
      <c r="AE738" t="inlineStr">
        <is>
          <t>195</t>
        </is>
      </c>
      <c r="AF738" t="n">
        <v>88.09999999999999</v>
      </c>
      <c r="AG738" t="inlineStr">
        <is>
          <t>701+</t>
        </is>
      </c>
      <c r="AH738" t="n">
        <v>11.9</v>
      </c>
      <c r="AI738" t="inlineStr">
        <is>
          <t>701+</t>
        </is>
      </c>
      <c r="AJ738" t="n">
        <v>6.9</v>
      </c>
      <c r="AK738" t="inlineStr"/>
      <c r="AL738" t="inlineStr"/>
      <c r="AM738" t="inlineStr"/>
      <c r="AN738" t="inlineStr"/>
      <c r="AO738" t="inlineStr"/>
      <c r="AP738" t="inlineStr">
        <is>
          <t>{"Research &amp; Discovery": [{"indicator_id": "76", "indicator_name": "Academic Reputation", "rank": "586", "score": "14.9"}, {"indicator_id": "73", "indicator_name": "Citations per Faculty", "rank": "462", "score": "28.3"}], "Learning Experience": [{"indicator_id": "36", "indicator_name": "Faculty Student Ratio", "rank": "701+", "score": "11.6"}], "Employability": [{"indicator_id": "77", "indicator_name": "Employer Reputation", "rank": "601+", "score": "5.2"}, {"indicator_id": "3819456", "indicator_name": "Employment Outcomes", "rank": "701+", "score": "6.8"}], "Global Engagement": [{"indicator_id": "14", "indicator_name": "International Student Ratio", "rank": "700", "score": "11"}, {"indicator_id": "15", "indicator_name": "International Research Network", "rank": "195", "score": "88.1"}, {"indicator_id": "18", "indicator_name": "International Faculty Ratio", "rank": "701+", "score": "11.9"}], "Sustainability": [{"indicator_id": "3897497", "indicator_name": "Sustainability Score", "rank": "701+", "score": "6.9"}]}</t>
        </is>
      </c>
      <c r="AQ7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39">
      <c r="A739" t="n">
        <v>738</v>
      </c>
      <c r="B739" t="inlineStr"/>
      <c r="C739" t="inlineStr">
        <is>
          <t>Universitat Rovira i Virgili</t>
        </is>
      </c>
      <c r="D739" t="inlineStr">
        <is>
          <t>Tarragona, Spain</t>
        </is>
      </c>
      <c r="E739" t="inlineStr">
        <is>
          <t>Spain</t>
        </is>
      </c>
      <c r="F739" t="inlineStr">
        <is>
          <t>Tarragona</t>
        </is>
      </c>
      <c r="G739" t="inlineStr">
        <is>
          <t>Europe</t>
        </is>
      </c>
      <c r="H739" t="inlineStr">
        <is>
          <t>https://www.topuniversities.com/sites/default/files/universitat-rovira-i-virgili_592560cf2aeae70239af5826_medium.jpg</t>
        </is>
      </c>
      <c r="I739" t="inlineStr">
        <is>
          <t>/universities/universitat-rovira-i-virgili</t>
        </is>
      </c>
      <c r="J739" t="inlineStr">
        <is>
          <t>3996886</t>
        </is>
      </c>
      <c r="K739" t="inlineStr">
        <is>
          <t>294166</t>
        </is>
      </c>
      <c r="L739" t="inlineStr">
        <is>
          <t>15012</t>
        </is>
      </c>
      <c r="M739" t="n">
        <v>0</v>
      </c>
      <c r="N739" t="inlineStr">
        <is>
          <t>731-740</t>
        </is>
      </c>
      <c r="O739" t="inlineStr"/>
      <c r="P739" t="b">
        <v>0</v>
      </c>
      <c r="Q739" t="b">
        <v>0</v>
      </c>
      <c r="R739" t="n">
        <v>0</v>
      </c>
      <c r="S739" t="inlineStr">
        <is>
          <t>601+</t>
        </is>
      </c>
      <c r="T739" t="n">
        <v>6.4</v>
      </c>
      <c r="U739" t="inlineStr">
        <is>
          <t>366</t>
        </is>
      </c>
      <c r="V739" t="n">
        <v>37.9</v>
      </c>
      <c r="W739" t="inlineStr">
        <is>
          <t>701+</t>
        </is>
      </c>
      <c r="X739" t="n">
        <v>15.2</v>
      </c>
      <c r="Y739" t="inlineStr">
        <is>
          <t>601+</t>
        </is>
      </c>
      <c r="Z739" t="n">
        <v>2.3</v>
      </c>
      <c r="AA739" t="inlineStr">
        <is>
          <t>701+</t>
        </is>
      </c>
      <c r="AB739" t="n">
        <v>1.8</v>
      </c>
      <c r="AC739" t="inlineStr">
        <is>
          <t>565</t>
        </is>
      </c>
      <c r="AD739" t="n">
        <v>19</v>
      </c>
      <c r="AE739" t="inlineStr">
        <is>
          <t>368</t>
        </is>
      </c>
      <c r="AF739" t="n">
        <v>77.5</v>
      </c>
      <c r="AG739" t="inlineStr">
        <is>
          <t>701+</t>
        </is>
      </c>
      <c r="AH739" t="n">
        <v>7.2</v>
      </c>
      <c r="AI739">
        <f>432</f>
        <v/>
      </c>
      <c r="AJ739" t="n">
        <v>31.6</v>
      </c>
      <c r="AK739" t="inlineStr"/>
      <c r="AL739" t="inlineStr"/>
      <c r="AM739" t="inlineStr"/>
      <c r="AN739" t="inlineStr"/>
      <c r="AO739" t="inlineStr"/>
      <c r="AP739" t="inlineStr">
        <is>
          <t>{"Research &amp; Discovery": [{"indicator_id": "76", "indicator_name": "Academic Reputation", "rank": "601+", "score": "6.4"}, {"indicator_id": "73", "indicator_name": "Citations per Faculty", "rank": "366", "score": "37.9"}], "Learning Experience": [{"indicator_id": "36", "indicator_name": "Faculty Student Ratio", "rank": "701+", "score": "15.2"}], "Employability": [{"indicator_id": "77", "indicator_name": "Employer Reputation", "rank": "601+", "score": "2.3"}, {"indicator_id": "3819456", "indicator_name": "Employment Outcomes", "rank": "701+", "score": "1.8"}], "Global Engagement": [{"indicator_id": "14", "indicator_name": "International Student Ratio", "rank": "565", "score": "19"}, {"indicator_id": "15", "indicator_name": "International Research Network", "rank": "368", "score": "77.5"}, {"indicator_id": "18", "indicator_name": "International Faculty Ratio", "rank": "701+", "score": "7.2"}], "Sustainability": [{"indicator_id": "3897497", "indicator_name": "Sustainability Score", "rank": "=432", "score": "31.6"}]}</t>
        </is>
      </c>
      <c r="AQ7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40">
      <c r="A740" t="n">
        <v>739</v>
      </c>
      <c r="B740" t="inlineStr"/>
      <c r="C740" t="inlineStr">
        <is>
          <t>University of Belgrade</t>
        </is>
      </c>
      <c r="D740" t="inlineStr">
        <is>
          <t>Belgrade, Serbia</t>
        </is>
      </c>
      <c r="E740" t="inlineStr">
        <is>
          <t>Serbia</t>
        </is>
      </c>
      <c r="F740" t="inlineStr">
        <is>
          <t>Belgrade</t>
        </is>
      </c>
      <c r="G740" t="inlineStr">
        <is>
          <t>Europe</t>
        </is>
      </c>
      <c r="H740" t="inlineStr">
        <is>
          <t>https://www.topuniversities.com/sites/default/files/university-of-belgrade_2243_medium.jpg</t>
        </is>
      </c>
      <c r="I740" t="inlineStr">
        <is>
          <t>/universities/university-belgrade</t>
        </is>
      </c>
      <c r="J740" t="inlineStr">
        <is>
          <t>3996147</t>
        </is>
      </c>
      <c r="K740" t="inlineStr">
        <is>
          <t>295204</t>
        </is>
      </c>
      <c r="L740" t="inlineStr">
        <is>
          <t>2243</t>
        </is>
      </c>
      <c r="M740" t="n">
        <v>0</v>
      </c>
      <c r="N740" t="inlineStr">
        <is>
          <t>731-740</t>
        </is>
      </c>
      <c r="O740" t="inlineStr"/>
      <c r="P740" t="b">
        <v>0</v>
      </c>
      <c r="Q740" t="b">
        <v>0</v>
      </c>
      <c r="R740" t="n">
        <v>0</v>
      </c>
      <c r="S740" t="inlineStr">
        <is>
          <t>514</t>
        </is>
      </c>
      <c r="T740" t="n">
        <v>17.6</v>
      </c>
      <c r="U740" t="inlineStr">
        <is>
          <t>701+</t>
        </is>
      </c>
      <c r="V740" t="n">
        <v>5.3</v>
      </c>
      <c r="W740" t="inlineStr">
        <is>
          <t>701+</t>
        </is>
      </c>
      <c r="X740" t="n">
        <v>4.6</v>
      </c>
      <c r="Y740" t="inlineStr">
        <is>
          <t>601+</t>
        </is>
      </c>
      <c r="Z740" t="n">
        <v>8.4</v>
      </c>
      <c r="AA740" t="inlineStr">
        <is>
          <t>40</t>
        </is>
      </c>
      <c r="AB740" t="n">
        <v>96.40000000000001</v>
      </c>
      <c r="AC740" t="inlineStr">
        <is>
          <t>701+</t>
        </is>
      </c>
      <c r="AD740" t="n">
        <v>4</v>
      </c>
      <c r="AE740" t="inlineStr">
        <is>
          <t>73</t>
        </is>
      </c>
      <c r="AF740" t="n">
        <v>95.2</v>
      </c>
      <c r="AG740" t="inlineStr">
        <is>
          <t>701+</t>
        </is>
      </c>
      <c r="AH740" t="n">
        <v>2.8</v>
      </c>
      <c r="AI740" t="inlineStr">
        <is>
          <t>701+</t>
        </is>
      </c>
      <c r="AJ740" t="n">
        <v>3.7</v>
      </c>
      <c r="AK740" t="inlineStr"/>
      <c r="AL740" t="inlineStr"/>
      <c r="AM740" t="inlineStr"/>
      <c r="AN740" t="inlineStr"/>
      <c r="AO740" t="inlineStr"/>
      <c r="AP740" t="inlineStr">
        <is>
          <t>{"Research &amp; Discovery": [{"indicator_id": "76", "indicator_name": "Academic Reputation", "rank": "514", "score": "17.6"}, {"indicator_id": "73", "indicator_name": "Citations per Faculty", "rank": "701+", "score": "5.3"}], "Learning Experience": [{"indicator_id": "36", "indicator_name": "Faculty Student Ratio", "rank": "701+", "score": "4.6"}], "Employability": [{"indicator_id": "77", "indicator_name": "Employer Reputation", "rank": "601+", "score": "8.4"}, {"indicator_id": "3819456", "indicator_name": "Employment Outcomes", "rank": "40", "score": "96.4"}], "Global Engagement": [{"indicator_id": "14", "indicator_name": "International Student Ratio", "rank": "701+", "score": "4"}, {"indicator_id": "15", "indicator_name": "International Research Network", "rank": "73", "score": "95.2"}, {"indicator_id": "18", "indicator_name": "International Faculty Ratio", "rank": "701+", "score": "2.8"}], "Sustainability": [{"indicator_id": "3897497", "indicator_name": "Sustainability Score", "rank": "701+", "score": "3.7"}]}</t>
        </is>
      </c>
      <c r="AQ7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41">
      <c r="A741" t="n">
        <v>740</v>
      </c>
      <c r="B741" t="inlineStr"/>
      <c r="C741" t="inlineStr">
        <is>
          <t>Université Côte d'Azur</t>
        </is>
      </c>
      <c r="D741" t="inlineStr">
        <is>
          <t>Nice, France</t>
        </is>
      </c>
      <c r="E741" t="inlineStr">
        <is>
          <t>France</t>
        </is>
      </c>
      <c r="F741" t="inlineStr">
        <is>
          <t>Nice</t>
        </is>
      </c>
      <c r="G741" t="inlineStr">
        <is>
          <t>Europe</t>
        </is>
      </c>
      <c r="H741" t="inlineStr">
        <is>
          <t>https://www.topuniversities.com/sites/default/files/universit-cte-dazur_5c056024094c9000617768e0_medium.jpg</t>
        </is>
      </c>
      <c r="I741" t="inlineStr">
        <is>
          <t>/universities/universite-cote-dazur</t>
        </is>
      </c>
      <c r="J741" t="inlineStr">
        <is>
          <t>3996200</t>
        </is>
      </c>
      <c r="K741" t="inlineStr">
        <is>
          <t>913867</t>
        </is>
      </c>
      <c r="L741" t="inlineStr">
        <is>
          <t>38664</t>
        </is>
      </c>
      <c r="M741" t="n">
        <v>1</v>
      </c>
      <c r="N741" t="inlineStr">
        <is>
          <t>731-740</t>
        </is>
      </c>
      <c r="O741" t="inlineStr"/>
      <c r="P741" t="b">
        <v>0</v>
      </c>
      <c r="Q741" t="b">
        <v>0</v>
      </c>
      <c r="R741" t="n">
        <v>0</v>
      </c>
      <c r="S741" t="inlineStr">
        <is>
          <t>567</t>
        </is>
      </c>
      <c r="T741" t="n">
        <v>15.5</v>
      </c>
      <c r="U741" t="inlineStr">
        <is>
          <t>577</t>
        </is>
      </c>
      <c r="V741" t="n">
        <v>18.3</v>
      </c>
      <c r="W741" t="inlineStr">
        <is>
          <t>701+</t>
        </is>
      </c>
      <c r="X741" t="n">
        <v>5.7</v>
      </c>
      <c r="Y741" t="inlineStr">
        <is>
          <t>601+</t>
        </is>
      </c>
      <c r="Z741" t="n">
        <v>4.1</v>
      </c>
      <c r="AA741" t="inlineStr">
        <is>
          <t>701+</t>
        </is>
      </c>
      <c r="AB741" t="n">
        <v>8.9</v>
      </c>
      <c r="AC741" t="inlineStr">
        <is>
          <t>367</t>
        </is>
      </c>
      <c r="AD741" t="n">
        <v>38.3</v>
      </c>
      <c r="AE741" t="inlineStr">
        <is>
          <t>352</t>
        </is>
      </c>
      <c r="AF741" t="n">
        <v>78.40000000000001</v>
      </c>
      <c r="AG741" t="inlineStr">
        <is>
          <t>498</t>
        </is>
      </c>
      <c r="AH741" t="n">
        <v>29.3</v>
      </c>
      <c r="AI741">
        <f>549</f>
        <v/>
      </c>
      <c r="AJ741" t="n">
        <v>18.4</v>
      </c>
      <c r="AK741" t="inlineStr"/>
      <c r="AL741" t="inlineStr"/>
      <c r="AM741" t="inlineStr"/>
      <c r="AN741" t="inlineStr"/>
      <c r="AO741" t="inlineStr"/>
      <c r="AP741" t="inlineStr">
        <is>
          <t>{"Research &amp; Discovery": [{"indicator_id": "76", "indicator_name": "Academic Reputation", "rank": "567", "score": "15.5"}, {"indicator_id": "73", "indicator_name": "Citations per Faculty", "rank": "577", "score": "18.3"}], "Learning Experience": [{"indicator_id": "36", "indicator_name": "Faculty Student Ratio", "rank": "701+", "score": "5.7"}], "Employability": [{"indicator_id": "77", "indicator_name": "Employer Reputation", "rank": "601+", "score": "4.1"}, {"indicator_id": "3819456", "indicator_name": "Employment Outcomes", "rank": "701+", "score": "8.9"}], "Global Engagement": [{"indicator_id": "14", "indicator_name": "International Student Ratio", "rank": "367", "score": "38.3"}, {"indicator_id": "15", "indicator_name": "International Research Network", "rank": "352", "score": "78.4"}, {"indicator_id": "18", "indicator_name": "International Faculty Ratio", "rank": "498", "score": "29.3"}], "Sustainability": [{"indicator_id": "3897497", "indicator_name": "Sustainability Score", "rank": "=549", "score": "18.4"}]}</t>
        </is>
      </c>
      <c r="AQ7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42">
      <c r="A742" t="n">
        <v>741</v>
      </c>
      <c r="B742" t="inlineStr"/>
      <c r="C742" t="inlineStr">
        <is>
          <t>Altai State University</t>
        </is>
      </c>
      <c r="D742" t="inlineStr">
        <is>
          <t>Barnaul, Russia</t>
        </is>
      </c>
      <c r="E742" t="inlineStr">
        <is>
          <t>Russia</t>
        </is>
      </c>
      <c r="F742" t="inlineStr">
        <is>
          <t>Barnaul</t>
        </is>
      </c>
      <c r="G742" t="inlineStr">
        <is>
          <t>Europe</t>
        </is>
      </c>
      <c r="H742" t="inlineStr">
        <is>
          <t>https://www.topuniversities.com/sites/default/files/altai-state-university_592560cf2aeae70239af505f_medium.jpg</t>
        </is>
      </c>
      <c r="I742" t="inlineStr">
        <is>
          <t>/universities/altai-state-university</t>
        </is>
      </c>
      <c r="J742" t="inlineStr">
        <is>
          <t>3996248</t>
        </is>
      </c>
      <c r="K742" t="inlineStr">
        <is>
          <t>296470</t>
        </is>
      </c>
      <c r="L742" t="inlineStr">
        <is>
          <t>1500</t>
        </is>
      </c>
      <c r="M742" t="n">
        <v>0</v>
      </c>
      <c r="N742" t="inlineStr">
        <is>
          <t>741-750</t>
        </is>
      </c>
      <c r="O742" t="inlineStr"/>
      <c r="P742" t="b">
        <v>0</v>
      </c>
      <c r="Q742" t="b">
        <v>1</v>
      </c>
      <c r="R742" t="n">
        <v>0</v>
      </c>
      <c r="S742" t="inlineStr">
        <is>
          <t>601+</t>
        </is>
      </c>
      <c r="T742" t="n">
        <v>11.7</v>
      </c>
      <c r="U742" t="inlineStr">
        <is>
          <t>701+</t>
        </is>
      </c>
      <c r="V742" t="n">
        <v>1.4</v>
      </c>
      <c r="W742" t="inlineStr">
        <is>
          <t>97</t>
        </is>
      </c>
      <c r="X742" t="n">
        <v>87.5</v>
      </c>
      <c r="Y742" t="inlineStr">
        <is>
          <t>601+</t>
        </is>
      </c>
      <c r="Z742" t="n">
        <v>3.3</v>
      </c>
      <c r="AA742" t="inlineStr">
        <is>
          <t>701+</t>
        </is>
      </c>
      <c r="AB742" t="n">
        <v>1.9</v>
      </c>
      <c r="AC742" t="inlineStr">
        <is>
          <t>246</t>
        </is>
      </c>
      <c r="AD742" t="n">
        <v>60</v>
      </c>
      <c r="AE742" t="inlineStr">
        <is>
          <t>701+</t>
        </is>
      </c>
      <c r="AF742" t="n">
        <v>18.8</v>
      </c>
      <c r="AG742" t="inlineStr">
        <is>
          <t>701+</t>
        </is>
      </c>
      <c r="AH742" t="n">
        <v>6.3</v>
      </c>
      <c r="AI742">
        <f>661</f>
        <v/>
      </c>
      <c r="AJ742" t="n">
        <v>10.1</v>
      </c>
      <c r="AK742" t="inlineStr"/>
      <c r="AL742" t="inlineStr"/>
      <c r="AM742" t="inlineStr"/>
      <c r="AN742" t="inlineStr"/>
      <c r="AO742" t="inlineStr"/>
      <c r="AP742" t="inlineStr">
        <is>
          <t>{"Research &amp; Discovery": [{"indicator_id": "76", "indicator_name": "Academic Reputation", "rank": "601+", "score": "11.7"}, {"indicator_id": "73", "indicator_name": "Citations per Faculty", "rank": "701+", "score": "1.4"}], "Learning Experience": [{"indicator_id": "36", "indicator_name": "Faculty Student Ratio", "rank": "97", "score": "87.5"}], "Employability": [{"indicator_id": "77", "indicator_name": "Employer Reputation", "rank": "601+", "score": "3.3"}, {"indicator_id": "3819456", "indicator_name": "Employment Outcomes", "rank": "701+", "score": "1.9"}], "Global Engagement": [{"indicator_id": "14", "indicator_name": "International Student Ratio", "rank": "246", "score": "60"}, {"indicator_id": "15", "indicator_name": "International Research Network", "rank": "701+", "score": "18.8"}, {"indicator_id": "18", "indicator_name": "International Faculty Ratio", "rank": "701+", "score": "6.3"}], "Sustainability": [{"indicator_id": "3897497", "indicator_name": "Sustainability Score", "rank": "=661", "score": "10.1"}]}</t>
        </is>
      </c>
      <c r="AQ7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43">
      <c r="A743" t="n">
        <v>742</v>
      </c>
      <c r="B743" t="inlineStr"/>
      <c r="C743" t="inlineStr">
        <is>
          <t>Carleton University</t>
        </is>
      </c>
      <c r="D743" t="inlineStr">
        <is>
          <t>Ottawa, Canada</t>
        </is>
      </c>
      <c r="E743" t="inlineStr">
        <is>
          <t>Canada</t>
        </is>
      </c>
      <c r="F743" t="inlineStr">
        <is>
          <t>Ottawa</t>
        </is>
      </c>
      <c r="G743" t="inlineStr">
        <is>
          <t>North America</t>
        </is>
      </c>
      <c r="H743" t="inlineStr">
        <is>
          <t>https://www.topuniversities.com/sites/default/files/230222091025pm733708B-Logo-V-RGBRedBlackonLight72-130821-90x90.jpg</t>
        </is>
      </c>
      <c r="I743" t="inlineStr">
        <is>
          <t>/universities/carleton-university</t>
        </is>
      </c>
      <c r="J743" t="inlineStr">
        <is>
          <t>3996310</t>
        </is>
      </c>
      <c r="K743" t="inlineStr">
        <is>
          <t>294556</t>
        </is>
      </c>
      <c r="L743" t="inlineStr">
        <is>
          <t>100</t>
        </is>
      </c>
      <c r="M743" t="n">
        <v>0</v>
      </c>
      <c r="N743" t="inlineStr">
        <is>
          <t>741-750</t>
        </is>
      </c>
      <c r="O743" t="inlineStr"/>
      <c r="P743" t="b">
        <v>0</v>
      </c>
      <c r="Q743" t="b">
        <v>0</v>
      </c>
      <c r="R743" t="n">
        <v>0</v>
      </c>
      <c r="S743" t="inlineStr">
        <is>
          <t>601+</t>
        </is>
      </c>
      <c r="T743" t="n">
        <v>11.1</v>
      </c>
      <c r="U743" t="inlineStr">
        <is>
          <t>627</t>
        </is>
      </c>
      <c r="V743" t="n">
        <v>15.6</v>
      </c>
      <c r="W743" t="inlineStr">
        <is>
          <t>701+</t>
        </is>
      </c>
      <c r="X743" t="n">
        <v>3.8</v>
      </c>
      <c r="Y743" t="inlineStr">
        <is>
          <t>599</t>
        </is>
      </c>
      <c r="Z743" t="n">
        <v>13.5</v>
      </c>
      <c r="AA743" t="inlineStr">
        <is>
          <t>367</t>
        </is>
      </c>
      <c r="AB743" t="n">
        <v>34.3</v>
      </c>
      <c r="AC743" t="inlineStr">
        <is>
          <t>329</t>
        </is>
      </c>
      <c r="AD743" t="n">
        <v>43.7</v>
      </c>
      <c r="AE743" t="inlineStr">
        <is>
          <t>517</t>
        </is>
      </c>
      <c r="AF743" t="n">
        <v>67.3</v>
      </c>
      <c r="AG743" t="inlineStr">
        <is>
          <t>701+</t>
        </is>
      </c>
      <c r="AH743" t="n">
        <v>13.2</v>
      </c>
      <c r="AI743">
        <f>478</f>
        <v/>
      </c>
      <c r="AJ743" t="n">
        <v>26.3</v>
      </c>
      <c r="AK743" t="inlineStr"/>
      <c r="AL743" t="inlineStr"/>
      <c r="AM743" t="inlineStr"/>
      <c r="AN743" t="inlineStr"/>
      <c r="AO743" t="inlineStr"/>
      <c r="AP743" t="inlineStr">
        <is>
          <t>{"Research &amp; Discovery": [{"indicator_id": "76", "indicator_name": "Academic Reputation", "rank": "601+", "score": "11.1"}, {"indicator_id": "73", "indicator_name": "Citations per Faculty", "rank": "627", "score": "15.6"}], "Learning Experience": [{"indicator_id": "36", "indicator_name": "Faculty Student Ratio", "rank": "701+", "score": "3.8"}], "Employability": [{"indicator_id": "77", "indicator_name": "Employer Reputation", "rank": "599", "score": "13.5"}, {"indicator_id": "3819456", "indicator_name": "Employment Outcomes", "rank": "367", "score": "34.3"}], "Global Engagement": [{"indicator_id": "14", "indicator_name": "International Student Ratio", "rank": "329", "score": "43.7"}, {"indicator_id": "15", "indicator_name": "International Research Network", "rank": "517", "score": "67.3"}, {"indicator_id": "18", "indicator_name": "International Faculty Ratio", "rank": "701+", "score": "13.2"}], "Sustainability": [{"indicator_id": "3897497", "indicator_name": "Sustainability Score", "rank": "=478", "score": "26.3"}]}</t>
        </is>
      </c>
      <c r="AQ7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44">
      <c r="A744" t="n">
        <v>743</v>
      </c>
      <c r="B744" t="inlineStr"/>
      <c r="C744" t="inlineStr">
        <is>
          <t>Universidad Católica Andres Bello</t>
        </is>
      </c>
      <c r="D744" t="inlineStr">
        <is>
          <t>Caracas City, Venezuela</t>
        </is>
      </c>
      <c r="E744" t="inlineStr">
        <is>
          <t>Venezuela</t>
        </is>
      </c>
      <c r="F744" t="inlineStr">
        <is>
          <t>Caracas City</t>
        </is>
      </c>
      <c r="G744" t="inlineStr">
        <is>
          <t>Latin America</t>
        </is>
      </c>
      <c r="H744" t="inlineStr">
        <is>
          <t>https://www.topuniversities.com/sites/default/files/universidad-catlica-andres-bello_592560cf2aeae70239af4a98_medium.jpg</t>
        </is>
      </c>
      <c r="I744" t="inlineStr">
        <is>
          <t>/universities/universidad-catolica-andres-bello</t>
        </is>
      </c>
      <c r="J744" t="inlineStr">
        <is>
          <t>3995944</t>
        </is>
      </c>
      <c r="K744" t="inlineStr">
        <is>
          <t>294635</t>
        </is>
      </c>
      <c r="L744" t="inlineStr">
        <is>
          <t>20</t>
        </is>
      </c>
      <c r="M744" t="n">
        <v>0</v>
      </c>
      <c r="N744" t="inlineStr">
        <is>
          <t>741-750</t>
        </is>
      </c>
      <c r="O744" t="inlineStr"/>
      <c r="P744" t="b">
        <v>0</v>
      </c>
      <c r="Q744" t="b">
        <v>0</v>
      </c>
      <c r="R744" t="n">
        <v>0</v>
      </c>
      <c r="S744" t="inlineStr">
        <is>
          <t>311</t>
        </is>
      </c>
      <c r="T744" t="n">
        <v>28.4</v>
      </c>
      <c r="U744" t="inlineStr">
        <is>
          <t>701+</t>
        </is>
      </c>
      <c r="V744" t="n">
        <v>1</v>
      </c>
      <c r="W744" t="inlineStr">
        <is>
          <t>701+</t>
        </is>
      </c>
      <c r="X744" t="n">
        <v>4.3</v>
      </c>
      <c r="Y744" t="inlineStr">
        <is>
          <t>174</t>
        </is>
      </c>
      <c r="Z744" t="n">
        <v>50.8</v>
      </c>
      <c r="AA744" t="inlineStr">
        <is>
          <t>583</t>
        </is>
      </c>
      <c r="AB744" t="n">
        <v>18.9</v>
      </c>
      <c r="AC744" t="inlineStr">
        <is>
          <t>701+</t>
        </is>
      </c>
      <c r="AD744" t="n">
        <v>2.7</v>
      </c>
      <c r="AE744" t="inlineStr">
        <is>
          <t>n/a</t>
        </is>
      </c>
      <c r="AF744" t="inlineStr"/>
      <c r="AG744" t="inlineStr">
        <is>
          <t>701+</t>
        </is>
      </c>
      <c r="AH744" t="n">
        <v>3.5</v>
      </c>
      <c r="AI744" t="inlineStr">
        <is>
          <t>n/a</t>
        </is>
      </c>
      <c r="AJ744" t="inlineStr"/>
      <c r="AK744" t="inlineStr"/>
      <c r="AL744" t="inlineStr"/>
      <c r="AM744" t="inlineStr"/>
      <c r="AN744" t="inlineStr"/>
      <c r="AO744" t="inlineStr"/>
      <c r="AP744" t="inlineStr">
        <is>
          <t>{"Research &amp; Discovery": [{"indicator_id": "76", "indicator_name": "Academic Reputation", "rank": "311", "score": "28.4"}, {"indicator_id": "73", "indicator_name": "Citations per Faculty", "rank": "701+", "score": "1"}], "Learning Experience": [{"indicator_id": "36", "indicator_name": "Faculty Student Ratio", "rank": "701+", "score": "4.3"}], "Employability": [{"indicator_id": "77", "indicator_name": "Employer Reputation", "rank": "174", "score": "50.8"}, {"indicator_id": "3819456", "indicator_name": "Employment Outcomes", "rank": "583", "score": "18.9"}], "Global Engagement": [{"indicator_id": "14", "indicator_name": "International Student Ratio", "rank": "701+", "score": "2.7"}, {"indicator_id": "15", "indicator_name": "International Research Network", "rank": "n/a", "score": "n/a"}, {"indicator_id": "18", "indicator_name": "International Faculty Ratio", "rank": "701+", "score": "3.5"}], "Sustainability": [{"indicator_id": "3897497", "indicator_name": "Sustainability Score", "rank": "n/a", "score": "n/a"}]}</t>
        </is>
      </c>
      <c r="AQ7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45">
      <c r="A745" t="n">
        <v>744</v>
      </c>
      <c r="B745" t="inlineStr"/>
      <c r="C745" t="inlineStr">
        <is>
          <t>Universidad de Montevideo (UM)</t>
        </is>
      </c>
      <c r="D745" t="inlineStr">
        <is>
          <t>Montevideo, Uruguay</t>
        </is>
      </c>
      <c r="E745" t="inlineStr">
        <is>
          <t>Uruguay</t>
        </is>
      </c>
      <c r="F745" t="inlineStr">
        <is>
          <t>Montevideo</t>
        </is>
      </c>
      <c r="G745" t="inlineStr">
        <is>
          <t>Latin America</t>
        </is>
      </c>
      <c r="H745" t="inlineStr">
        <is>
          <t>https://www.topuniversities.com/sites/default/files/universidad-de-montevideo-um_695_medium.jpg</t>
        </is>
      </c>
      <c r="I745" t="inlineStr">
        <is>
          <t>/universities/universidad-de-montevideo-um</t>
        </is>
      </c>
      <c r="J745" t="inlineStr">
        <is>
          <t>3996118</t>
        </is>
      </c>
      <c r="K745" t="inlineStr">
        <is>
          <t>297121</t>
        </is>
      </c>
      <c r="L745" t="inlineStr">
        <is>
          <t>695</t>
        </is>
      </c>
      <c r="M745" t="n">
        <v>0</v>
      </c>
      <c r="N745" t="inlineStr">
        <is>
          <t>741-750</t>
        </is>
      </c>
      <c r="O745" t="inlineStr"/>
      <c r="P745" t="b">
        <v>0</v>
      </c>
      <c r="Q745" t="b">
        <v>0</v>
      </c>
      <c r="R745" t="n">
        <v>0</v>
      </c>
      <c r="S745" t="inlineStr">
        <is>
          <t>485</t>
        </is>
      </c>
      <c r="T745" t="n">
        <v>18.6</v>
      </c>
      <c r="U745" t="inlineStr">
        <is>
          <t>701+</t>
        </is>
      </c>
      <c r="V745" t="n">
        <v>1.1</v>
      </c>
      <c r="W745" t="inlineStr">
        <is>
          <t>141</t>
        </is>
      </c>
      <c r="X745" t="n">
        <v>79.7</v>
      </c>
      <c r="Y745" t="inlineStr">
        <is>
          <t>531</t>
        </is>
      </c>
      <c r="Z745" t="n">
        <v>16.1</v>
      </c>
      <c r="AA745" t="inlineStr">
        <is>
          <t>701+</t>
        </is>
      </c>
      <c r="AB745" t="n">
        <v>6.5</v>
      </c>
      <c r="AC745" t="inlineStr">
        <is>
          <t>701+</t>
        </is>
      </c>
      <c r="AD745" t="n">
        <v>3.1</v>
      </c>
      <c r="AE745" t="inlineStr">
        <is>
          <t>701+</t>
        </is>
      </c>
      <c r="AF745" t="n">
        <v>3</v>
      </c>
      <c r="AG745" t="inlineStr">
        <is>
          <t>576</t>
        </is>
      </c>
      <c r="AH745" t="n">
        <v>21.5</v>
      </c>
      <c r="AI745" t="inlineStr">
        <is>
          <t>n/a</t>
        </is>
      </c>
      <c r="AJ745" t="inlineStr"/>
      <c r="AK745" t="inlineStr"/>
      <c r="AL745" t="inlineStr"/>
      <c r="AM745" t="inlineStr"/>
      <c r="AN745" t="inlineStr"/>
      <c r="AO745" t="inlineStr"/>
      <c r="AP745" t="inlineStr">
        <is>
          <t>{"Research &amp; Discovery": [{"indicator_id": "76", "indicator_name": "Academic Reputation", "rank": "485", "score": "18.6"}, {"indicator_id": "73", "indicator_name": "Citations per Faculty", "rank": "701+", "score": "1.1"}], "Learning Experience": [{"indicator_id": "36", "indicator_name": "Faculty Student Ratio", "rank": "141", "score": "79.7"}], "Employability": [{"indicator_id": "77", "indicator_name": "Employer Reputation", "rank": "531", "score": "16.1"}, {"indicator_id": "3819456", "indicator_name": "Employment Outcomes", "rank": "701+", "score": "6.5"}], "Global Engagement": [{"indicator_id": "14", "indicator_name": "International Student Ratio", "rank": "701+", "score": "3.1"}, {"indicator_id": "15", "indicator_name": "International Research Network", "rank": "701+", "score": "3"}, {"indicator_id": "18", "indicator_name": "International Faculty Ratio", "rank": "576", "score": "21.5"}], "Sustainability": [{"indicator_id": "3897497", "indicator_name": "Sustainability Score", "rank": "n/a", "score": "n/a"}]}</t>
        </is>
      </c>
      <c r="AQ7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46">
      <c r="A746" t="n">
        <v>745</v>
      </c>
      <c r="B746" t="inlineStr"/>
      <c r="C746" t="inlineStr">
        <is>
          <t>Universiti Malaysia Pahang Al-Sultan Abdullah (UMPSA)</t>
        </is>
      </c>
      <c r="D746" t="inlineStr">
        <is>
          <t>Kuantan, Malaysia</t>
        </is>
      </c>
      <c r="E746" t="inlineStr">
        <is>
          <t>Malaysia</t>
        </is>
      </c>
      <c r="F746" t="inlineStr">
        <is>
          <t>Kuantan</t>
        </is>
      </c>
      <c r="G746" t="inlineStr">
        <is>
          <t>Asia</t>
        </is>
      </c>
      <c r="H746" t="inlineStr">
        <is>
          <t>https://www.topuniversities.com/sites/default/files/231025091749am823761UMPSA-logo-90x90.jpg</t>
        </is>
      </c>
      <c r="I746" t="inlineStr">
        <is>
          <t>/universities/universiti-malaysia-pahang-al-sultan-abdullah-umpsa</t>
        </is>
      </c>
      <c r="J746" t="inlineStr">
        <is>
          <t>3996890</t>
        </is>
      </c>
      <c r="K746" t="inlineStr">
        <is>
          <t>293851</t>
        </is>
      </c>
      <c r="L746" t="inlineStr">
        <is>
          <t>14430</t>
        </is>
      </c>
      <c r="M746" t="n">
        <v>0</v>
      </c>
      <c r="N746" t="inlineStr">
        <is>
          <t>741-750</t>
        </is>
      </c>
      <c r="O746" t="inlineStr"/>
      <c r="P746" t="b">
        <v>0</v>
      </c>
      <c r="Q746" t="b">
        <v>0</v>
      </c>
      <c r="R746" t="n">
        <v>0</v>
      </c>
      <c r="S746" t="inlineStr">
        <is>
          <t>601+</t>
        </is>
      </c>
      <c r="T746" t="n">
        <v>10.8</v>
      </c>
      <c r="U746" t="inlineStr">
        <is>
          <t>383</t>
        </is>
      </c>
      <c r="V746" t="n">
        <v>35</v>
      </c>
      <c r="W746" t="inlineStr">
        <is>
          <t>701+</t>
        </is>
      </c>
      <c r="X746" t="n">
        <v>15.8</v>
      </c>
      <c r="Y746" t="inlineStr">
        <is>
          <t>601+</t>
        </is>
      </c>
      <c r="Z746" t="n">
        <v>5.3</v>
      </c>
      <c r="AA746" t="inlineStr">
        <is>
          <t>701+</t>
        </is>
      </c>
      <c r="AB746" t="n">
        <v>4</v>
      </c>
      <c r="AC746" t="inlineStr">
        <is>
          <t>701+</t>
        </is>
      </c>
      <c r="AD746" t="n">
        <v>8.6</v>
      </c>
      <c r="AE746" t="inlineStr">
        <is>
          <t>701+</t>
        </is>
      </c>
      <c r="AF746" t="n">
        <v>54.7</v>
      </c>
      <c r="AG746" t="inlineStr">
        <is>
          <t>567</t>
        </is>
      </c>
      <c r="AH746" t="n">
        <v>22.1</v>
      </c>
      <c r="AI746">
        <f>557</f>
        <v/>
      </c>
      <c r="AJ746" t="n">
        <v>17.7</v>
      </c>
      <c r="AK746" t="inlineStr"/>
      <c r="AL746" t="inlineStr"/>
      <c r="AM746" t="inlineStr"/>
      <c r="AN746" t="inlineStr"/>
      <c r="AO746" t="inlineStr"/>
      <c r="AP746" t="inlineStr">
        <is>
          <t>{"Research &amp; Discovery": [{"indicator_id": "76", "indicator_name": "Academic Reputation", "rank": "601+", "score": "10.8"}, {"indicator_id": "73", "indicator_name": "Citations per Faculty", "rank": "383", "score": "35"}], "Learning Experience": [{"indicator_id": "36", "indicator_name": "Faculty Student Ratio", "rank": "701+", "score": "15.8"}], "Employability": [{"indicator_id": "77", "indicator_name": "Employer Reputation", "rank": "601+", "score": "5.3"}, {"indicator_id": "3819456", "indicator_name": "Employment Outcomes", "rank": "701+", "score": "4"}], "Global Engagement": [{"indicator_id": "14", "indicator_name": "International Student Ratio", "rank": "701+", "score": "8.6"}, {"indicator_id": "15", "indicator_name": "International Research Network", "rank": "701+", "score": "54.7"}, {"indicator_id": "18", "indicator_name": "International Faculty Ratio", "rank": "567", "score": "22.1"}], "Sustainability": [{"indicator_id": "3897497", "indicator_name": "Sustainability Score", "rank": "=557", "score": "17.7"}]}</t>
        </is>
      </c>
      <c r="AQ7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47">
      <c r="A747" t="n">
        <v>746</v>
      </c>
      <c r="B747" t="inlineStr"/>
      <c r="C747" t="inlineStr">
        <is>
          <t>University of Central Florida</t>
        </is>
      </c>
      <c r="D747" t="inlineStr">
        <is>
          <t>Orlando, United States</t>
        </is>
      </c>
      <c r="E747" t="inlineStr">
        <is>
          <t>United States</t>
        </is>
      </c>
      <c r="F747" t="inlineStr">
        <is>
          <t>Orlando</t>
        </is>
      </c>
      <c r="G747" t="inlineStr">
        <is>
          <t>North America</t>
        </is>
      </c>
      <c r="H747" t="inlineStr">
        <is>
          <t>https://www.topuniversities.com/sites/default/files/university-of-central-florida_209_medium.jpg</t>
        </is>
      </c>
      <c r="I747" t="inlineStr">
        <is>
          <t>/universities/university-central-florida</t>
        </is>
      </c>
      <c r="J747" t="inlineStr">
        <is>
          <t>3996924</t>
        </is>
      </c>
      <c r="K747" t="inlineStr">
        <is>
          <t>294406</t>
        </is>
      </c>
      <c r="L747" t="inlineStr">
        <is>
          <t>209</t>
        </is>
      </c>
      <c r="M747" t="n">
        <v>0</v>
      </c>
      <c r="N747" t="inlineStr">
        <is>
          <t>741-750</t>
        </is>
      </c>
      <c r="O747" t="inlineStr"/>
      <c r="P747" t="b">
        <v>0</v>
      </c>
      <c r="Q747" t="b">
        <v>0</v>
      </c>
      <c r="R747" t="n">
        <v>0</v>
      </c>
      <c r="S747" t="inlineStr">
        <is>
          <t>601+</t>
        </is>
      </c>
      <c r="T747" t="n">
        <v>13.7</v>
      </c>
      <c r="U747" t="inlineStr">
        <is>
          <t>514</t>
        </is>
      </c>
      <c r="V747" t="n">
        <v>23.6</v>
      </c>
      <c r="W747" t="inlineStr">
        <is>
          <t>701+</t>
        </is>
      </c>
      <c r="X747" t="n">
        <v>2.9</v>
      </c>
      <c r="Y747" t="inlineStr">
        <is>
          <t>410</t>
        </is>
      </c>
      <c r="Z747" t="n">
        <v>23</v>
      </c>
      <c r="AA747" t="inlineStr">
        <is>
          <t>701+</t>
        </is>
      </c>
      <c r="AB747" t="n">
        <v>9.199999999999999</v>
      </c>
      <c r="AC747" t="inlineStr">
        <is>
          <t>701+</t>
        </is>
      </c>
      <c r="AD747" t="n">
        <v>4.3</v>
      </c>
      <c r="AE747" t="inlineStr">
        <is>
          <t>448</t>
        </is>
      </c>
      <c r="AF747" t="n">
        <v>72.2</v>
      </c>
      <c r="AG747" t="inlineStr">
        <is>
          <t>701+</t>
        </is>
      </c>
      <c r="AH747" t="n">
        <v>9.5</v>
      </c>
      <c r="AI747" t="inlineStr">
        <is>
          <t>621</t>
        </is>
      </c>
      <c r="AJ747" t="n">
        <v>12.1</v>
      </c>
      <c r="AK747" t="inlineStr"/>
      <c r="AL747" t="inlineStr"/>
      <c r="AM747" t="inlineStr"/>
      <c r="AN747" t="inlineStr"/>
      <c r="AO747" t="inlineStr"/>
      <c r="AP747" t="inlineStr">
        <is>
          <t>{"Research &amp; Discovery": [{"indicator_id": "76", "indicator_name": "Academic Reputation", "rank": "601+", "score": "13.7"}, {"indicator_id": "73", "indicator_name": "Citations per Faculty", "rank": "514", "score": "23.6"}], "Learning Experience": [{"indicator_id": "36", "indicator_name": "Faculty Student Ratio", "rank": "701+", "score": "2.9"}], "Employability": [{"indicator_id": "77", "indicator_name": "Employer Reputation", "rank": "410", "score": "23"}, {"indicator_id": "3819456", "indicator_name": "Employment Outcomes", "rank": "701+", "score": "9.2"}], "Global Engagement": [{"indicator_id": "14", "indicator_name": "International Student Ratio", "rank": "701+", "score": "4.3"}, {"indicator_id": "15", "indicator_name": "International Research Network", "rank": "448", "score": "72.2"}, {"indicator_id": "18", "indicator_name": "International Faculty Ratio", "rank": "701+", "score": "9.5"}], "Sustainability": [{"indicator_id": "3897497", "indicator_name": "Sustainability Score", "rank": "621", "score": "12.1"}]}</t>
        </is>
      </c>
      <c r="AQ7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48">
      <c r="A748" t="n">
        <v>747</v>
      </c>
      <c r="B748" t="inlineStr"/>
      <c r="C748" t="inlineStr">
        <is>
          <t>University of Westminster</t>
        </is>
      </c>
      <c r="D748" t="inlineStr">
        <is>
          <t>London, United Kingdom</t>
        </is>
      </c>
      <c r="E748" t="inlineStr">
        <is>
          <t>United Kingdom</t>
        </is>
      </c>
      <c r="F748" t="inlineStr">
        <is>
          <t>London</t>
        </is>
      </c>
      <c r="G748" t="inlineStr">
        <is>
          <t>Europe</t>
        </is>
      </c>
      <c r="H748" t="inlineStr">
        <is>
          <t>https://www.topuniversities.com/sites/default/files/university-of-westminster_592560cf2aeae70239af4d26_medium.jpg</t>
        </is>
      </c>
      <c r="I748" t="inlineStr">
        <is>
          <t>/universities/university-westminster</t>
        </is>
      </c>
      <c r="J748" t="inlineStr">
        <is>
          <t>3997061</t>
        </is>
      </c>
      <c r="K748" t="inlineStr">
        <is>
          <t>297186</t>
        </is>
      </c>
      <c r="L748" t="inlineStr">
        <is>
          <t>675</t>
        </is>
      </c>
      <c r="M748" t="n">
        <v>0</v>
      </c>
      <c r="N748" t="inlineStr">
        <is>
          <t>741-750</t>
        </is>
      </c>
      <c r="O748" t="inlineStr"/>
      <c r="P748" t="b">
        <v>0</v>
      </c>
      <c r="Q748" t="b">
        <v>0</v>
      </c>
      <c r="R748" t="n">
        <v>0</v>
      </c>
      <c r="S748" t="inlineStr">
        <is>
          <t>601+</t>
        </is>
      </c>
      <c r="T748" t="n">
        <v>11.5</v>
      </c>
      <c r="U748" t="inlineStr">
        <is>
          <t>701+</t>
        </is>
      </c>
      <c r="V748" t="n">
        <v>5.1</v>
      </c>
      <c r="W748" t="inlineStr">
        <is>
          <t>701+</t>
        </is>
      </c>
      <c r="X748" t="n">
        <v>5.7</v>
      </c>
      <c r="Y748" t="inlineStr">
        <is>
          <t>601+</t>
        </is>
      </c>
      <c r="Z748" t="n">
        <v>6.8</v>
      </c>
      <c r="AA748" t="inlineStr">
        <is>
          <t>526</t>
        </is>
      </c>
      <c r="AB748" t="n">
        <v>21.7</v>
      </c>
      <c r="AC748" t="inlineStr">
        <is>
          <t>33</t>
        </is>
      </c>
      <c r="AD748" t="n">
        <v>100</v>
      </c>
      <c r="AE748" t="inlineStr">
        <is>
          <t>701+</t>
        </is>
      </c>
      <c r="AF748" t="n">
        <v>35.4</v>
      </c>
      <c r="AG748" t="inlineStr">
        <is>
          <t>249</t>
        </is>
      </c>
      <c r="AH748" t="n">
        <v>77.40000000000001</v>
      </c>
      <c r="AI748" t="inlineStr">
        <is>
          <t>701+</t>
        </is>
      </c>
      <c r="AJ748" t="n">
        <v>1.7</v>
      </c>
      <c r="AK748" t="inlineStr"/>
      <c r="AL748" t="inlineStr"/>
      <c r="AM748" t="inlineStr"/>
      <c r="AN748" t="inlineStr"/>
      <c r="AO748" t="inlineStr"/>
      <c r="AP748" t="inlineStr">
        <is>
          <t>{"Research &amp; Discovery": [{"indicator_id": "76", "indicator_name": "Academic Reputation", "rank": "601+", "score": "11.5"}, {"indicator_id": "73", "indicator_name": "Citations per Faculty", "rank": "701+", "score": "5.1"}], "Learning Experience": [{"indicator_id": "36", "indicator_name": "Faculty Student Ratio", "rank": "701+", "score": "5.7"}], "Employability": [{"indicator_id": "77", "indicator_name": "Employer Reputation", "rank": "601+", "score": "6.8"}, {"indicator_id": "3819456", "indicator_name": "Employment Outcomes", "rank": "526", "score": "21.7"}], "Global Engagement": [{"indicator_id": "14", "indicator_name": "International Student Ratio", "rank": "33", "score": "100"}, {"indicator_id": "15", "indicator_name": "International Research Network", "rank": "701+", "score": "35.4"}, {"indicator_id": "18", "indicator_name": "International Faculty Ratio", "rank": "249", "score": "77.4"}], "Sustainability": [{"indicator_id": "3897497", "indicator_name": "Sustainability Score", "rank": "701+", "score": "1.7"}]}</t>
        </is>
      </c>
      <c r="AQ7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49">
      <c r="A749" t="n">
        <v>748</v>
      </c>
      <c r="B749" t="inlineStr"/>
      <c r="C749" t="inlineStr">
        <is>
          <t>UWE Bristol (University of the West of England)</t>
        </is>
      </c>
      <c r="D749" t="inlineStr">
        <is>
          <t>Bristol, United Kingdom</t>
        </is>
      </c>
      <c r="E749" t="inlineStr">
        <is>
          <t>United Kingdom</t>
        </is>
      </c>
      <c r="F749" t="inlineStr">
        <is>
          <t>Bristol</t>
        </is>
      </c>
      <c r="G749" t="inlineStr">
        <is>
          <t>Europe</t>
        </is>
      </c>
      <c r="H749" t="inlineStr">
        <is>
          <t>https://www.topuniversities.com/sites/default/files/250203040526am782065UWELogo-90x90.jpg</t>
        </is>
      </c>
      <c r="I749" t="inlineStr">
        <is>
          <t>/universities/uwe-bristol-university-west-england</t>
        </is>
      </c>
      <c r="J749" t="inlineStr">
        <is>
          <t>3997069</t>
        </is>
      </c>
      <c r="K749" t="inlineStr">
        <is>
          <t>297189</t>
        </is>
      </c>
      <c r="L749" t="inlineStr">
        <is>
          <t>672</t>
        </is>
      </c>
      <c r="M749" t="n">
        <v>1</v>
      </c>
      <c r="N749" t="inlineStr">
        <is>
          <t>741-750</t>
        </is>
      </c>
      <c r="O749" t="inlineStr"/>
      <c r="P749" t="b">
        <v>0</v>
      </c>
      <c r="Q749" t="b">
        <v>0</v>
      </c>
      <c r="R749" t="n">
        <v>0</v>
      </c>
      <c r="S749" t="inlineStr">
        <is>
          <t>601+</t>
        </is>
      </c>
      <c r="T749" t="n">
        <v>9</v>
      </c>
      <c r="U749" t="inlineStr">
        <is>
          <t>695</t>
        </is>
      </c>
      <c r="V749" t="n">
        <v>11.9</v>
      </c>
      <c r="W749" t="inlineStr">
        <is>
          <t>701+</t>
        </is>
      </c>
      <c r="X749" t="n">
        <v>7.5</v>
      </c>
      <c r="Y749" t="inlineStr">
        <is>
          <t>601+</t>
        </is>
      </c>
      <c r="Z749" t="n">
        <v>9</v>
      </c>
      <c r="AA749" t="inlineStr">
        <is>
          <t>701+</t>
        </is>
      </c>
      <c r="AB749" t="n">
        <v>2.1</v>
      </c>
      <c r="AC749" t="inlineStr">
        <is>
          <t>185</t>
        </is>
      </c>
      <c r="AD749" t="n">
        <v>75.3</v>
      </c>
      <c r="AE749" t="inlineStr">
        <is>
          <t>387</t>
        </is>
      </c>
      <c r="AF749" t="n">
        <v>76.09999999999999</v>
      </c>
      <c r="AG749" t="inlineStr">
        <is>
          <t>381</t>
        </is>
      </c>
      <c r="AH749" t="n">
        <v>46.9</v>
      </c>
      <c r="AI749" t="inlineStr">
        <is>
          <t>602</t>
        </is>
      </c>
      <c r="AJ749" t="n">
        <v>14.3</v>
      </c>
      <c r="AK749" t="inlineStr"/>
      <c r="AL749" t="inlineStr"/>
      <c r="AM749" t="inlineStr"/>
      <c r="AN749" t="inlineStr"/>
      <c r="AO749" t="inlineStr"/>
      <c r="AP749" t="inlineStr">
        <is>
          <t>{"Research &amp; Discovery": [{"indicator_id": "76", "indicator_name": "Academic Reputation", "rank": "601+", "score": "9"}, {"indicator_id": "73", "indicator_name": "Citations per Faculty", "rank": "695", "score": "11.9"}], "Learning Experience": [{"indicator_id": "36", "indicator_name": "Faculty Student Ratio", "rank": "701+", "score": "7.5"}], "Employability": [{"indicator_id": "77", "indicator_name": "Employer Reputation", "rank": "601+", "score": "9"}, {"indicator_id": "3819456", "indicator_name": "Employment Outcomes", "rank": "701+", "score": "2.1"}], "Global Engagement": [{"indicator_id": "14", "indicator_name": "International Student Ratio", "rank": "185", "score": "75.3"}, {"indicator_id": "15", "indicator_name": "International Research Network", "rank": "387", "score": "76.1"}, {"indicator_id": "18", "indicator_name": "International Faculty Ratio", "rank": "381", "score": "46.9"}], "Sustainability": [{"indicator_id": "3897497", "indicator_name": "Sustainability Score", "rank": "602", "score": "14.3"}]}</t>
        </is>
      </c>
      <c r="AQ7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50">
      <c r="A750" t="n">
        <v>749</v>
      </c>
      <c r="B750" t="inlineStr"/>
      <c r="C750" t="inlineStr">
        <is>
          <t>Universität Regensburg</t>
        </is>
      </c>
      <c r="D750" t="inlineStr">
        <is>
          <t>Regensburg, Germany</t>
        </is>
      </c>
      <c r="E750" t="inlineStr">
        <is>
          <t>Germany</t>
        </is>
      </c>
      <c r="F750" t="inlineStr">
        <is>
          <t>Regensburg</t>
        </is>
      </c>
      <c r="G750" t="inlineStr">
        <is>
          <t>Europe</t>
        </is>
      </c>
      <c r="H750" t="inlineStr">
        <is>
          <t>https://www.topuniversities.com/sites/default/files/universitt-regensburg_592560cf2aeae70239af4c89_medium.jpg</t>
        </is>
      </c>
      <c r="I750" t="inlineStr">
        <is>
          <t>/universities/universitat-regensburg</t>
        </is>
      </c>
      <c r="J750" t="inlineStr">
        <is>
          <t>3997079</t>
        </is>
      </c>
      <c r="K750" t="inlineStr">
        <is>
          <t>297455</t>
        </is>
      </c>
      <c r="L750" t="inlineStr">
        <is>
          <t>518</t>
        </is>
      </c>
      <c r="M750" t="n">
        <v>0</v>
      </c>
      <c r="N750" t="inlineStr">
        <is>
          <t>741-750</t>
        </is>
      </c>
      <c r="O750" t="inlineStr"/>
      <c r="P750" t="b">
        <v>0</v>
      </c>
      <c r="Q750" t="b">
        <v>0</v>
      </c>
      <c r="R750" t="n">
        <v>0</v>
      </c>
      <c r="S750" t="inlineStr">
        <is>
          <t>601+</t>
        </is>
      </c>
      <c r="T750" t="n">
        <v>10.3</v>
      </c>
      <c r="U750" t="inlineStr">
        <is>
          <t>701+</t>
        </is>
      </c>
      <c r="V750" t="n">
        <v>6.1</v>
      </c>
      <c r="W750" t="inlineStr">
        <is>
          <t>138</t>
        </is>
      </c>
      <c r="X750" t="n">
        <v>80</v>
      </c>
      <c r="Y750" t="inlineStr">
        <is>
          <t>601+</t>
        </is>
      </c>
      <c r="Z750" t="n">
        <v>6</v>
      </c>
      <c r="AA750" t="inlineStr">
        <is>
          <t>650</t>
        </is>
      </c>
      <c r="AB750" t="n">
        <v>15.3</v>
      </c>
      <c r="AC750" t="inlineStr">
        <is>
          <t>701+</t>
        </is>
      </c>
      <c r="AD750" t="n">
        <v>8.5</v>
      </c>
      <c r="AE750" t="inlineStr">
        <is>
          <t>496</t>
        </is>
      </c>
      <c r="AF750" t="n">
        <v>69.09999999999999</v>
      </c>
      <c r="AG750" t="inlineStr">
        <is>
          <t>n/a</t>
        </is>
      </c>
      <c r="AH750" t="inlineStr"/>
      <c r="AI750" t="inlineStr">
        <is>
          <t>701+</t>
        </is>
      </c>
      <c r="AJ750" t="n">
        <v>2</v>
      </c>
      <c r="AK750" t="inlineStr"/>
      <c r="AL750" t="inlineStr"/>
      <c r="AM750" t="inlineStr"/>
      <c r="AN750" t="inlineStr"/>
      <c r="AO750" t="inlineStr"/>
      <c r="AP750" t="inlineStr">
        <is>
          <t>{"Research &amp; Discovery": [{"indicator_id": "76", "indicator_name": "Academic Reputation", "rank": "601+", "score": "10.3"}, {"indicator_id": "73", "indicator_name": "Citations per Faculty", "rank": "701+", "score": "6.1"}], "Learning Experience": [{"indicator_id": "36", "indicator_name": "Faculty Student Ratio", "rank": "138", "score": "80"}], "Employability": [{"indicator_id": "77", "indicator_name": "Employer Reputation", "rank": "601+", "score": "6"}, {"indicator_id": "3819456", "indicator_name": "Employment Outcomes", "rank": "650", "score": "15.3"}], "Global Engagement": [{"indicator_id": "14", "indicator_name": "International Student Ratio", "rank": "701+", "score": "8.5"}, {"indicator_id": "15", "indicator_name": "International Research Network", "rank": "496", "score": "69.1"}, {"indicator_id": "18", "indicator_name": "International Faculty Ratio", "rank": "n/a", "score": "n/a"}], "Sustainability": [{"indicator_id": "3897497", "indicator_name": "Sustainability Score", "rank": "701+", "score": "2"}]}</t>
        </is>
      </c>
      <c r="AQ7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51">
      <c r="A751" t="n">
        <v>750</v>
      </c>
      <c r="B751" t="inlineStr"/>
      <c r="C751" t="inlineStr">
        <is>
          <t>V. N. Karazin Kharkiv National University</t>
        </is>
      </c>
      <c r="D751" t="inlineStr">
        <is>
          <t>Kharkiv, Ukraine</t>
        </is>
      </c>
      <c r="E751" t="inlineStr">
        <is>
          <t>Ukraine</t>
        </is>
      </c>
      <c r="F751" t="inlineStr">
        <is>
          <t>Kharkiv</t>
        </is>
      </c>
      <c r="G751" t="inlineStr">
        <is>
          <t>Europe</t>
        </is>
      </c>
      <c r="H751" t="inlineStr">
        <is>
          <t>https://www.topuniversities.com/sites/default/files/v.-n.-karazin-kharkiv-national-university_19511_medium.jpg</t>
        </is>
      </c>
      <c r="I751" t="inlineStr">
        <is>
          <t>/universities/v-n-karazin-kharkiv-national-university</t>
        </is>
      </c>
      <c r="J751" t="inlineStr">
        <is>
          <t>3997103</t>
        </is>
      </c>
      <c r="K751" t="inlineStr">
        <is>
          <t>296999</t>
        </is>
      </c>
      <c r="L751" t="inlineStr">
        <is>
          <t>19511</t>
        </is>
      </c>
      <c r="M751" t="n">
        <v>0</v>
      </c>
      <c r="N751" t="inlineStr">
        <is>
          <t>741-750</t>
        </is>
      </c>
      <c r="O751" t="inlineStr"/>
      <c r="P751" t="b">
        <v>0</v>
      </c>
      <c r="Q751" t="b">
        <v>0</v>
      </c>
      <c r="R751" t="n">
        <v>0</v>
      </c>
      <c r="S751" t="inlineStr">
        <is>
          <t>601+</t>
        </is>
      </c>
      <c r="T751" t="n">
        <v>12.6</v>
      </c>
      <c r="U751" t="inlineStr">
        <is>
          <t>701+</t>
        </is>
      </c>
      <c r="V751" t="n">
        <v>1.4</v>
      </c>
      <c r="W751" t="inlineStr">
        <is>
          <t>207</t>
        </is>
      </c>
      <c r="X751" t="n">
        <v>64.59999999999999</v>
      </c>
      <c r="Y751" t="inlineStr">
        <is>
          <t>507</t>
        </is>
      </c>
      <c r="Z751" t="n">
        <v>16.9</v>
      </c>
      <c r="AA751" t="inlineStr">
        <is>
          <t>701+</t>
        </is>
      </c>
      <c r="AB751" t="n">
        <v>4</v>
      </c>
      <c r="AC751" t="inlineStr">
        <is>
          <t>269</t>
        </is>
      </c>
      <c r="AD751" t="n">
        <v>55.7</v>
      </c>
      <c r="AE751" t="inlineStr">
        <is>
          <t>701+</t>
        </is>
      </c>
      <c r="AF751" t="n">
        <v>29.4</v>
      </c>
      <c r="AG751" t="inlineStr">
        <is>
          <t>701+</t>
        </is>
      </c>
      <c r="AH751" t="n">
        <v>3.3</v>
      </c>
      <c r="AI751" t="inlineStr">
        <is>
          <t>701+</t>
        </is>
      </c>
      <c r="AJ751" t="n">
        <v>4.9</v>
      </c>
      <c r="AK751" t="inlineStr"/>
      <c r="AL751" t="inlineStr"/>
      <c r="AM751" t="inlineStr"/>
      <c r="AN751" t="inlineStr"/>
      <c r="AO751" t="inlineStr"/>
      <c r="AP751" t="inlineStr">
        <is>
          <t>{"Research &amp; Discovery": [{"indicator_id": "76", "indicator_name": "Academic Reputation", "rank": "601+", "score": "12.6"}, {"indicator_id": "73", "indicator_name": "Citations per Faculty", "rank": "701+", "score": "1.4"}], "Learning Experience": [{"indicator_id": "36", "indicator_name": "Faculty Student Ratio", "rank": "207", "score": "64.6"}], "Employability": [{"indicator_id": "77", "indicator_name": "Employer Reputation", "rank": "507", "score": "16.9"}, {"indicator_id": "3819456", "indicator_name": "Employment Outcomes", "rank": "701+", "score": "4"}], "Global Engagement": [{"indicator_id": "14", "indicator_name": "International Student Ratio", "rank": "269", "score": "55.7"}, {"indicator_id": "15", "indicator_name": "International Research Network", "rank": "701+", "score": "29.4"}, {"indicator_id": "18", "indicator_name": "International Faculty Ratio", "rank": "701+", "score": "3.3"}], "Sustainability": [{"indicator_id": "3897497", "indicator_name": "Sustainability Score", "rank": "701+", "score": "4.9"}]}</t>
        </is>
      </c>
      <c r="AQ7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52">
      <c r="A752" t="n">
        <v>751</v>
      </c>
      <c r="B752" t="inlineStr"/>
      <c r="C752" t="inlineStr">
        <is>
          <t>Victoria University</t>
        </is>
      </c>
      <c r="D752" t="inlineStr">
        <is>
          <t>Melbourne, Australia</t>
        </is>
      </c>
      <c r="E752" t="inlineStr">
        <is>
          <t>Australia</t>
        </is>
      </c>
      <c r="F752" t="inlineStr">
        <is>
          <t>Melbourne</t>
        </is>
      </c>
      <c r="G752" t="inlineStr">
        <is>
          <t>Oceania</t>
        </is>
      </c>
      <c r="H752" t="inlineStr">
        <is>
          <t>https://www.topuniversities.com/sites/default/files/victoria-university-_592560cf2aeae70239af4dd6_medium.jpg</t>
        </is>
      </c>
      <c r="I752" t="inlineStr">
        <is>
          <t>/universities/victoria-university</t>
        </is>
      </c>
      <c r="J752" t="inlineStr">
        <is>
          <t>3997108</t>
        </is>
      </c>
      <c r="K752" t="inlineStr">
        <is>
          <t>297040</t>
        </is>
      </c>
      <c r="L752" t="inlineStr">
        <is>
          <t>849</t>
        </is>
      </c>
      <c r="M752" t="n">
        <v>0</v>
      </c>
      <c r="N752" t="inlineStr">
        <is>
          <t>741-750</t>
        </is>
      </c>
      <c r="O752" t="inlineStr"/>
      <c r="P752" t="b">
        <v>0</v>
      </c>
      <c r="Q752" t="b">
        <v>0</v>
      </c>
      <c r="R752" t="n">
        <v>0</v>
      </c>
      <c r="S752" t="inlineStr">
        <is>
          <t>601+</t>
        </is>
      </c>
      <c r="T752" t="n">
        <v>6.9</v>
      </c>
      <c r="U752" t="inlineStr">
        <is>
          <t>389</t>
        </is>
      </c>
      <c r="V752" t="n">
        <v>34.1</v>
      </c>
      <c r="W752" t="inlineStr">
        <is>
          <t>701+</t>
        </is>
      </c>
      <c r="X752" t="n">
        <v>2.4</v>
      </c>
      <c r="Y752" t="inlineStr">
        <is>
          <t>601+</t>
        </is>
      </c>
      <c r="Z752" t="n">
        <v>6.1</v>
      </c>
      <c r="AA752" t="inlineStr">
        <is>
          <t>701+</t>
        </is>
      </c>
      <c r="AB752" t="n">
        <v>6.4</v>
      </c>
      <c r="AC752" t="inlineStr">
        <is>
          <t>345</t>
        </is>
      </c>
      <c r="AD752" t="n">
        <v>41.5</v>
      </c>
      <c r="AE752" t="inlineStr">
        <is>
          <t>701+</t>
        </is>
      </c>
      <c r="AF752" t="n">
        <v>44.9</v>
      </c>
      <c r="AG752" t="inlineStr">
        <is>
          <t>480</t>
        </is>
      </c>
      <c r="AH752" t="n">
        <v>32.7</v>
      </c>
      <c r="AI752">
        <f>406</f>
        <v/>
      </c>
      <c r="AJ752" t="n">
        <v>34.8</v>
      </c>
      <c r="AK752" t="inlineStr"/>
      <c r="AL752" t="inlineStr"/>
      <c r="AM752" t="inlineStr"/>
      <c r="AN752" t="inlineStr"/>
      <c r="AO752" t="inlineStr"/>
      <c r="AP752" t="inlineStr">
        <is>
          <t>{"Research &amp; Discovery": [{"indicator_id": "76", "indicator_name": "Academic Reputation", "rank": "601+", "score": "6.9"}, {"indicator_id": "73", "indicator_name": "Citations per Faculty", "rank": "389", "score": "34.1"}], "Learning Experience": [{"indicator_id": "36", "indicator_name": "Faculty Student Ratio", "rank": "701+", "score": "2.4"}], "Employability": [{"indicator_id": "77", "indicator_name": "Employer Reputation", "rank": "601+", "score": "6.1"}, {"indicator_id": "3819456", "indicator_name": "Employment Outcomes", "rank": "701+", "score": "6.4"}], "Global Engagement": [{"indicator_id": "14", "indicator_name": "International Student Ratio", "rank": "345", "score": "41.5"}, {"indicator_id": "15", "indicator_name": "International Research Network", "rank": "701+", "score": "44.9"}, {"indicator_id": "18", "indicator_name": "International Faculty Ratio", "rank": "480", "score": "32.7"}], "Sustainability": [{"indicator_id": "3897497", "indicator_name": "Sustainability Score", "rank": "=406", "score": "34.8"}]}</t>
        </is>
      </c>
      <c r="AQ7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53">
      <c r="A753" t="n">
        <v>752</v>
      </c>
      <c r="B753" t="inlineStr"/>
      <c r="C753" t="inlineStr">
        <is>
          <t>Vytautas Magnus University</t>
        </is>
      </c>
      <c r="D753" t="inlineStr">
        <is>
          <t>Kaunas, Lithuania</t>
        </is>
      </c>
      <c r="E753" t="inlineStr">
        <is>
          <t>Lithuania</t>
        </is>
      </c>
      <c r="F753" t="inlineStr">
        <is>
          <t>Kaunas</t>
        </is>
      </c>
      <c r="G753" t="inlineStr">
        <is>
          <t>Europe</t>
        </is>
      </c>
      <c r="H753" t="inlineStr">
        <is>
          <t>https://www.topuniversities.com/sites/default/files/vytautas-magnus-university_592560cf2aeae70239af5032_medium.jpg</t>
        </is>
      </c>
      <c r="I753" t="inlineStr">
        <is>
          <t>/universities/vytautas-magnus-university</t>
        </is>
      </c>
      <c r="J753" t="inlineStr">
        <is>
          <t>3997112</t>
        </is>
      </c>
      <c r="K753" t="inlineStr">
        <is>
          <t>296510</t>
        </is>
      </c>
      <c r="L753" t="inlineStr">
        <is>
          <t>1455</t>
        </is>
      </c>
      <c r="M753" t="n">
        <v>0</v>
      </c>
      <c r="N753" t="inlineStr">
        <is>
          <t>741-750</t>
        </is>
      </c>
      <c r="O753" t="inlineStr"/>
      <c r="P753" t="b">
        <v>0</v>
      </c>
      <c r="Q753" t="b">
        <v>0</v>
      </c>
      <c r="R753" t="n">
        <v>0</v>
      </c>
      <c r="S753" t="inlineStr">
        <is>
          <t>601+</t>
        </is>
      </c>
      <c r="T753" t="n">
        <v>10.4</v>
      </c>
      <c r="U753" t="inlineStr">
        <is>
          <t>701+</t>
        </is>
      </c>
      <c r="V753" t="n">
        <v>2.4</v>
      </c>
      <c r="W753" t="inlineStr">
        <is>
          <t>371</t>
        </is>
      </c>
      <c r="X753" t="n">
        <v>41.8</v>
      </c>
      <c r="Y753" t="inlineStr">
        <is>
          <t>512</t>
        </is>
      </c>
      <c r="Z753" t="n">
        <v>16.8</v>
      </c>
      <c r="AA753" t="inlineStr">
        <is>
          <t>529</t>
        </is>
      </c>
      <c r="AB753" t="n">
        <v>21.6</v>
      </c>
      <c r="AC753" t="inlineStr">
        <is>
          <t>304</t>
        </is>
      </c>
      <c r="AD753" t="n">
        <v>47.8</v>
      </c>
      <c r="AE753" t="inlineStr">
        <is>
          <t>701+</t>
        </is>
      </c>
      <c r="AF753" t="n">
        <v>48.1</v>
      </c>
      <c r="AG753" t="inlineStr">
        <is>
          <t>520</t>
        </is>
      </c>
      <c r="AH753" t="n">
        <v>26.7</v>
      </c>
      <c r="AI753" t="inlineStr">
        <is>
          <t>701+</t>
        </is>
      </c>
      <c r="AJ753" t="n">
        <v>6.7</v>
      </c>
      <c r="AK753" t="inlineStr"/>
      <c r="AL753" t="inlineStr"/>
      <c r="AM753" t="inlineStr"/>
      <c r="AN753" t="inlineStr"/>
      <c r="AO753" t="inlineStr"/>
      <c r="AP753" t="inlineStr">
        <is>
          <t>{"Research &amp; Discovery": [{"indicator_id": "76", "indicator_name": "Academic Reputation", "rank": "601+", "score": "10.4"}, {"indicator_id": "73", "indicator_name": "Citations per Faculty", "rank": "701+", "score": "2.4"}], "Learning Experience": [{"indicator_id": "36", "indicator_name": "Faculty Student Ratio", "rank": "371", "score": "41.8"}], "Employability": [{"indicator_id": "77", "indicator_name": "Employer Reputation", "rank": "512", "score": "16.8"}, {"indicator_id": "3819456", "indicator_name": "Employment Outcomes", "rank": "529", "score": "21.6"}], "Global Engagement": [{"indicator_id": "14", "indicator_name": "International Student Ratio", "rank": "304", "score": "47.8"}, {"indicator_id": "15", "indicator_name": "International Research Network", "rank": "701+", "score": "48.1"}, {"indicator_id": "18", "indicator_name": "International Faculty Ratio", "rank": "520", "score": "26.7"}], "Sustainability": [{"indicator_id": "3897497", "indicator_name": "Sustainability Score", "rank": "701+", "score": "6.7"}]}</t>
        </is>
      </c>
      <c r="AQ7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54">
      <c r="A754" t="n">
        <v>753</v>
      </c>
      <c r="B754" t="inlineStr"/>
      <c r="C754" t="inlineStr">
        <is>
          <t>Wake Forest University</t>
        </is>
      </c>
      <c r="D754" t="inlineStr">
        <is>
          <t>Winston-Salem, United States</t>
        </is>
      </c>
      <c r="E754" t="inlineStr">
        <is>
          <t>United States</t>
        </is>
      </c>
      <c r="F754" t="inlineStr">
        <is>
          <t>Winston-Salem</t>
        </is>
      </c>
      <c r="G754" t="inlineStr">
        <is>
          <t>North America</t>
        </is>
      </c>
      <c r="H754" t="inlineStr">
        <is>
          <t>https://www.topuniversities.com/sites/default/files/wake-forest-university_661_medium.jpg</t>
        </is>
      </c>
      <c r="I754" t="inlineStr">
        <is>
          <t>/universities/wake-forest-university</t>
        </is>
      </c>
      <c r="J754" t="inlineStr">
        <is>
          <t>3997113</t>
        </is>
      </c>
      <c r="K754" t="inlineStr">
        <is>
          <t>297200</t>
        </is>
      </c>
      <c r="L754" t="inlineStr">
        <is>
          <t>661</t>
        </is>
      </c>
      <c r="M754" t="n">
        <v>0</v>
      </c>
      <c r="N754" t="inlineStr">
        <is>
          <t>741-750</t>
        </is>
      </c>
      <c r="O754" t="inlineStr"/>
      <c r="P754" t="b">
        <v>0</v>
      </c>
      <c r="Q754" t="b">
        <v>0</v>
      </c>
      <c r="R754" t="n">
        <v>0</v>
      </c>
      <c r="S754" t="inlineStr">
        <is>
          <t>601+</t>
        </is>
      </c>
      <c r="T754" t="n">
        <v>5.1</v>
      </c>
      <c r="U754" t="inlineStr">
        <is>
          <t>701+</t>
        </is>
      </c>
      <c r="V754" t="n">
        <v>8.6</v>
      </c>
      <c r="W754" t="inlineStr">
        <is>
          <t>10</t>
        </is>
      </c>
      <c r="X754" t="n">
        <v>100</v>
      </c>
      <c r="Y754" t="inlineStr">
        <is>
          <t>601+</t>
        </is>
      </c>
      <c r="Z754" t="n">
        <v>6.3</v>
      </c>
      <c r="AA754" t="inlineStr">
        <is>
          <t>648</t>
        </is>
      </c>
      <c r="AB754" t="n">
        <v>15.4</v>
      </c>
      <c r="AC754" t="inlineStr">
        <is>
          <t>701+</t>
        </is>
      </c>
      <c r="AD754" t="n">
        <v>10.9</v>
      </c>
      <c r="AE754" t="inlineStr">
        <is>
          <t>701+</t>
        </is>
      </c>
      <c r="AF754" t="n">
        <v>42.8</v>
      </c>
      <c r="AG754" t="inlineStr">
        <is>
          <t>701+</t>
        </is>
      </c>
      <c r="AH754" t="n">
        <v>3.2</v>
      </c>
      <c r="AI754" t="inlineStr">
        <is>
          <t>701+</t>
        </is>
      </c>
      <c r="AJ754" t="n">
        <v>1.7</v>
      </c>
      <c r="AK754" t="inlineStr"/>
      <c r="AL754" t="inlineStr"/>
      <c r="AM754" t="inlineStr"/>
      <c r="AN754" t="inlineStr"/>
      <c r="AO754" t="inlineStr"/>
      <c r="AP754" t="inlineStr">
        <is>
          <t>{"Research &amp; Discovery": [{"indicator_id": "76", "indicator_name": "Academic Reputation", "rank": "601+", "score": "5.1"}, {"indicator_id": "73", "indicator_name": "Citations per Faculty", "rank": "701+", "score": "8.6"}], "Learning Experience": [{"indicator_id": "36", "indicator_name": "Faculty Student Ratio", "rank": "10", "score": "100"}], "Employability": [{"indicator_id": "77", "indicator_name": "Employer Reputation", "rank": "601+", "score": "6.3"}, {"indicator_id": "3819456", "indicator_name": "Employment Outcomes", "rank": "648", "score": "15.4"}], "Global Engagement": [{"indicator_id": "14", "indicator_name": "International Student Ratio", "rank": "701+", "score": "10.9"}, {"indicator_id": "15", "indicator_name": "International Research Network", "rank": "701+", "score": "42.8"}, {"indicator_id": "18", "indicator_name": "International Faculty Ratio", "rank": "701+", "score": "3.2"}], "Sustainability": [{"indicator_id": "3897497", "indicator_name": "Sustainability Score", "rank": "701+", "score": "1.7"}]}</t>
        </is>
      </c>
      <c r="AQ7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55">
      <c r="A755" t="n">
        <v>754</v>
      </c>
      <c r="B755" t="inlineStr"/>
      <c r="C755" t="inlineStr">
        <is>
          <t>Instituto Tecnológico Autónomo de México (ITAM)</t>
        </is>
      </c>
      <c r="D755" t="inlineStr">
        <is>
          <t>Mexico City, Mexico</t>
        </is>
      </c>
      <c r="E755" t="inlineStr">
        <is>
          <t>Mexico</t>
        </is>
      </c>
      <c r="F755" t="inlineStr">
        <is>
          <t>Mexico City</t>
        </is>
      </c>
      <c r="G755" t="inlineStr">
        <is>
          <t>Latin America</t>
        </is>
      </c>
      <c r="H755" t="inlineStr">
        <is>
          <t>https://www.topuniversities.com/sites/default/files/instituto-tecnolgico-autnomo-de-mxico-itam_592560cf2aeae70239af4da6_medium.jpg</t>
        </is>
      </c>
      <c r="I755" t="inlineStr">
        <is>
          <t>/universities/instituto-tecnologico-autonomo-de-mexico-itam</t>
        </is>
      </c>
      <c r="J755" t="inlineStr">
        <is>
          <t>3996211</t>
        </is>
      </c>
      <c r="K755" t="inlineStr">
        <is>
          <t>297635</t>
        </is>
      </c>
      <c r="L755" t="inlineStr">
        <is>
          <t>803</t>
        </is>
      </c>
      <c r="M755" t="n">
        <v>0</v>
      </c>
      <c r="N755" t="inlineStr">
        <is>
          <t>751-760</t>
        </is>
      </c>
      <c r="O755" t="inlineStr"/>
      <c r="P755" t="b">
        <v>0</v>
      </c>
      <c r="Q755" t="b">
        <v>0</v>
      </c>
      <c r="R755" t="n">
        <v>0</v>
      </c>
      <c r="S755" t="inlineStr">
        <is>
          <t>578</t>
        </is>
      </c>
      <c r="T755" t="n">
        <v>15.2</v>
      </c>
      <c r="U755" t="inlineStr">
        <is>
          <t>701+</t>
        </is>
      </c>
      <c r="V755" t="n">
        <v>1.6</v>
      </c>
      <c r="W755" t="inlineStr">
        <is>
          <t>701+</t>
        </is>
      </c>
      <c r="X755" t="n">
        <v>13.9</v>
      </c>
      <c r="Y755" t="inlineStr">
        <is>
          <t>302</t>
        </is>
      </c>
      <c r="Z755" t="n">
        <v>31</v>
      </c>
      <c r="AA755" t="inlineStr">
        <is>
          <t>133</t>
        </is>
      </c>
      <c r="AB755" t="n">
        <v>77.09999999999999</v>
      </c>
      <c r="AC755" t="inlineStr">
        <is>
          <t>701+</t>
        </is>
      </c>
      <c r="AD755" t="n">
        <v>1.4</v>
      </c>
      <c r="AE755" t="inlineStr">
        <is>
          <t>701+</t>
        </is>
      </c>
      <c r="AF755" t="n">
        <v>7.7</v>
      </c>
      <c r="AG755" t="inlineStr">
        <is>
          <t>363</t>
        </is>
      </c>
      <c r="AH755" t="n">
        <v>51</v>
      </c>
      <c r="AI755" t="inlineStr">
        <is>
          <t>701+</t>
        </is>
      </c>
      <c r="AJ755" t="n">
        <v>1</v>
      </c>
      <c r="AK755" t="inlineStr"/>
      <c r="AL755" t="inlineStr"/>
      <c r="AM755" t="inlineStr"/>
      <c r="AN755" t="inlineStr"/>
      <c r="AO755" t="inlineStr"/>
      <c r="AP755" t="inlineStr">
        <is>
          <t>{"Research &amp; Discovery": [{"indicator_id": "76", "indicator_name": "Academic Reputation", "rank": "578", "score": "15.2"}, {"indicator_id": "73", "indicator_name": "Citations per Faculty", "rank": "701+", "score": "1.6"}], "Learning Experience": [{"indicator_id": "36", "indicator_name": "Faculty Student Ratio", "rank": "701+", "score": "13.9"}], "Employability": [{"indicator_id": "77", "indicator_name": "Employer Reputation", "rank": "302", "score": "31"}, {"indicator_id": "3819456", "indicator_name": "Employment Outcomes", "rank": "133", "score": "77.1"}], "Global Engagement": [{"indicator_id": "14", "indicator_name": "International Student Ratio", "rank": "701+", "score": "1.4"}, {"indicator_id": "15", "indicator_name": "International Research Network", "rank": "701+", "score": "7.7"}, {"indicator_id": "18", "indicator_name": "International Faculty Ratio", "rank": "363", "score": "51"}], "Sustainability": [{"indicator_id": "3897497", "indicator_name": "Sustainability Score", "rank": "701+", "score": "1"}]}</t>
        </is>
      </c>
      <c r="AQ7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56">
      <c r="A756" t="n">
        <v>755</v>
      </c>
      <c r="B756" t="inlineStr"/>
      <c r="C756" t="inlineStr">
        <is>
          <t>Kaunas University of Technology</t>
        </is>
      </c>
      <c r="D756" t="inlineStr">
        <is>
          <t>Kaunas, Lithuania</t>
        </is>
      </c>
      <c r="E756" t="inlineStr">
        <is>
          <t>Lithuania</t>
        </is>
      </c>
      <c r="F756" t="inlineStr">
        <is>
          <t>Kaunas</t>
        </is>
      </c>
      <c r="G756" t="inlineStr">
        <is>
          <t>Europe</t>
        </is>
      </c>
      <c r="H756" t="inlineStr">
        <is>
          <t>https://www.topuniversities.com/sites/default/files/kaunas-university-of-technology_1454_medium.jpg</t>
        </is>
      </c>
      <c r="I756" t="inlineStr">
        <is>
          <t>/universities/kaunas-university-technology</t>
        </is>
      </c>
      <c r="J756" t="inlineStr">
        <is>
          <t>3996462</t>
        </is>
      </c>
      <c r="K756" t="inlineStr">
        <is>
          <t>296511</t>
        </is>
      </c>
      <c r="L756" t="inlineStr">
        <is>
          <t>1454</t>
        </is>
      </c>
      <c r="M756" t="n">
        <v>1</v>
      </c>
      <c r="N756" t="inlineStr">
        <is>
          <t>751-760</t>
        </is>
      </c>
      <c r="O756" t="inlineStr"/>
      <c r="P756" t="b">
        <v>0</v>
      </c>
      <c r="Q756" t="b">
        <v>0</v>
      </c>
      <c r="R756" t="n">
        <v>0</v>
      </c>
      <c r="S756" t="inlineStr">
        <is>
          <t>601+</t>
        </is>
      </c>
      <c r="T756" t="n">
        <v>11.2</v>
      </c>
      <c r="U756" t="inlineStr">
        <is>
          <t>701+</t>
        </is>
      </c>
      <c r="V756" t="n">
        <v>7.9</v>
      </c>
      <c r="W756" t="inlineStr">
        <is>
          <t>507</t>
        </is>
      </c>
      <c r="X756" t="n">
        <v>31.1</v>
      </c>
      <c r="Y756" t="inlineStr">
        <is>
          <t>477</t>
        </is>
      </c>
      <c r="Z756" t="n">
        <v>18.5</v>
      </c>
      <c r="AA756" t="inlineStr">
        <is>
          <t>491</t>
        </is>
      </c>
      <c r="AB756" t="n">
        <v>23.2</v>
      </c>
      <c r="AC756" t="inlineStr">
        <is>
          <t>439</t>
        </is>
      </c>
      <c r="AD756" t="n">
        <v>28.6</v>
      </c>
      <c r="AE756" t="inlineStr">
        <is>
          <t>569</t>
        </is>
      </c>
      <c r="AF756" t="n">
        <v>64.2</v>
      </c>
      <c r="AG756" t="inlineStr">
        <is>
          <t>701+</t>
        </is>
      </c>
      <c r="AH756" t="n">
        <v>3.5</v>
      </c>
      <c r="AI756">
        <f>577</f>
        <v/>
      </c>
      <c r="AJ756" t="n">
        <v>16.1</v>
      </c>
      <c r="AK756" t="inlineStr"/>
      <c r="AL756" t="inlineStr"/>
      <c r="AM756" t="inlineStr"/>
      <c r="AN756" t="inlineStr"/>
      <c r="AO756" t="inlineStr"/>
      <c r="AP756" t="inlineStr">
        <is>
          <t>{"Research &amp; Discovery": [{"indicator_id": "76", "indicator_name": "Academic Reputation", "rank": "601+", "score": "11.2"}, {"indicator_id": "73", "indicator_name": "Citations per Faculty", "rank": "701+", "score": "7.9"}], "Learning Experience": [{"indicator_id": "36", "indicator_name": "Faculty Student Ratio", "rank": "507", "score": "31.1"}], "Employability": [{"indicator_id": "77", "indicator_name": "Employer Reputation", "rank": "477", "score": "18.5"}, {"indicator_id": "3819456", "indicator_name": "Employment Outcomes", "rank": "491", "score": "23.2"}], "Global Engagement": [{"indicator_id": "14", "indicator_name": "International Student Ratio", "rank": "439", "score": "28.6"}, {"indicator_id": "15", "indicator_name": "International Research Network", "rank": "569", "score": "64.2"}, {"indicator_id": "18", "indicator_name": "International Faculty Ratio", "rank": "701+", "score": "3.5"}], "Sustainability": [{"indicator_id": "3897497", "indicator_name": "Sustainability Score", "rank": "=577", "score": "16.1"}]}</t>
        </is>
      </c>
      <c r="AQ7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57">
      <c r="A757" t="n">
        <v>756</v>
      </c>
      <c r="B757" t="inlineStr"/>
      <c r="C757" t="inlineStr">
        <is>
          <t>Technische Universität Braunschweig</t>
        </is>
      </c>
      <c r="D757" t="inlineStr">
        <is>
          <t>Braunschweig, Germany</t>
        </is>
      </c>
      <c r="E757" t="inlineStr">
        <is>
          <t>Germany</t>
        </is>
      </c>
      <c r="F757" t="inlineStr">
        <is>
          <t>Braunschweig</t>
        </is>
      </c>
      <c r="G757" t="inlineStr">
        <is>
          <t>Europe</t>
        </is>
      </c>
      <c r="H757" t="inlineStr">
        <is>
          <t>https://www.topuniversities.com/sites/default/files/technische-universitt-braunschweig_596_medium.jpg</t>
        </is>
      </c>
      <c r="I757" t="inlineStr">
        <is>
          <t>/universities/technische-universitat-braunschweig</t>
        </is>
      </c>
      <c r="J757" t="inlineStr">
        <is>
          <t>3996696</t>
        </is>
      </c>
      <c r="K757" t="inlineStr">
        <is>
          <t>297265</t>
        </is>
      </c>
      <c r="L757" t="inlineStr">
        <is>
          <t>596</t>
        </is>
      </c>
      <c r="M757" t="n">
        <v>0</v>
      </c>
      <c r="N757" t="inlineStr">
        <is>
          <t>751-760</t>
        </is>
      </c>
      <c r="O757" t="inlineStr"/>
      <c r="P757" t="b">
        <v>0</v>
      </c>
      <c r="Q757" t="b">
        <v>0</v>
      </c>
      <c r="R757" t="n">
        <v>0</v>
      </c>
      <c r="S757" t="inlineStr">
        <is>
          <t>601+</t>
        </is>
      </c>
      <c r="T757" t="n">
        <v>10.9</v>
      </c>
      <c r="U757" t="inlineStr">
        <is>
          <t>701+</t>
        </is>
      </c>
      <c r="V757" t="n">
        <v>5.5</v>
      </c>
      <c r="W757" t="inlineStr">
        <is>
          <t>270</t>
        </is>
      </c>
      <c r="X757" t="n">
        <v>55.5</v>
      </c>
      <c r="Y757" t="inlineStr">
        <is>
          <t>572</t>
        </is>
      </c>
      <c r="Z757" t="n">
        <v>14.3</v>
      </c>
      <c r="AA757" t="inlineStr">
        <is>
          <t>701+</t>
        </is>
      </c>
      <c r="AB757" t="n">
        <v>12.6</v>
      </c>
      <c r="AC757" t="inlineStr">
        <is>
          <t>486</t>
        </is>
      </c>
      <c r="AD757" t="n">
        <v>24.2</v>
      </c>
      <c r="AE757" t="inlineStr">
        <is>
          <t>532</t>
        </is>
      </c>
      <c r="AF757" t="n">
        <v>66.40000000000001</v>
      </c>
      <c r="AG757" t="inlineStr">
        <is>
          <t>n/a</t>
        </is>
      </c>
      <c r="AH757" t="inlineStr"/>
      <c r="AI757" t="inlineStr">
        <is>
          <t>701+</t>
        </is>
      </c>
      <c r="AJ757" t="n">
        <v>7.3</v>
      </c>
      <c r="AK757" t="inlineStr"/>
      <c r="AL757" t="inlineStr"/>
      <c r="AM757" t="inlineStr"/>
      <c r="AN757" t="inlineStr"/>
      <c r="AO757" t="inlineStr"/>
      <c r="AP757" t="inlineStr">
        <is>
          <t>{"Research &amp; Discovery": [{"indicator_id": "76", "indicator_name": "Academic Reputation", "rank": "601+", "score": "10.9"}, {"indicator_id": "73", "indicator_name": "Citations per Faculty", "rank": "701+", "score": "5.5"}], "Learning Experience": [{"indicator_id": "36", "indicator_name": "Faculty Student Ratio", "rank": "270", "score": "55.5"}], "Employability": [{"indicator_id": "77", "indicator_name": "Employer Reputation", "rank": "572", "score": "14.3"}, {"indicator_id": "3819456", "indicator_name": "Employment Outcomes", "rank": "701+", "score": "12.6"}], "Global Engagement": [{"indicator_id": "14", "indicator_name": "International Student Ratio", "rank": "486", "score": "24.2"}, {"indicator_id": "15", "indicator_name": "International Research Network", "rank": "532", "score": "66.4"}, {"indicator_id": "18", "indicator_name": "International Faculty Ratio", "rank": "n/a", "score": "n/a"}], "Sustainability": [{"indicator_id": "3897497", "indicator_name": "Sustainability Score", "rank": "701+", "score": "7.3"}]}</t>
        </is>
      </c>
      <c r="AQ7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58">
      <c r="A758" t="n">
        <v>757</v>
      </c>
      <c r="B758" t="inlineStr"/>
      <c r="C758" t="inlineStr">
        <is>
          <t>Tokyo University of Science</t>
        </is>
      </c>
      <c r="D758" t="inlineStr">
        <is>
          <t>Kagurazaka, Japan</t>
        </is>
      </c>
      <c r="E758" t="inlineStr">
        <is>
          <t>Japan</t>
        </is>
      </c>
      <c r="F758" t="inlineStr">
        <is>
          <t>Kagurazaka</t>
        </is>
      </c>
      <c r="G758" t="inlineStr">
        <is>
          <t>Asia</t>
        </is>
      </c>
      <c r="H758" t="inlineStr">
        <is>
          <t>https://www.topuniversities.com/sites/default/files/tokyo-university-of-science_14169_medium.jpg</t>
        </is>
      </c>
      <c r="I758" t="inlineStr">
        <is>
          <t>/universities/tokyo-university-science</t>
        </is>
      </c>
      <c r="J758" t="inlineStr">
        <is>
          <t>3996722</t>
        </is>
      </c>
      <c r="K758" t="inlineStr">
        <is>
          <t>293648</t>
        </is>
      </c>
      <c r="L758" t="inlineStr">
        <is>
          <t>14169</t>
        </is>
      </c>
      <c r="M758" t="n">
        <v>0</v>
      </c>
      <c r="N758" t="inlineStr">
        <is>
          <t>751-760</t>
        </is>
      </c>
      <c r="O758" t="inlineStr"/>
      <c r="P758" t="b">
        <v>0</v>
      </c>
      <c r="Q758" t="b">
        <v>0</v>
      </c>
      <c r="R758" t="n">
        <v>0</v>
      </c>
      <c r="S758" t="inlineStr">
        <is>
          <t>601+</t>
        </is>
      </c>
      <c r="T758" t="n">
        <v>10.4</v>
      </c>
      <c r="U758" t="inlineStr">
        <is>
          <t>701+</t>
        </is>
      </c>
      <c r="V758" t="n">
        <v>10</v>
      </c>
      <c r="W758" t="inlineStr">
        <is>
          <t>701+</t>
        </is>
      </c>
      <c r="X758" t="n">
        <v>9.4</v>
      </c>
      <c r="Y758" t="inlineStr">
        <is>
          <t>171</t>
        </is>
      </c>
      <c r="Z758" t="n">
        <v>51.5</v>
      </c>
      <c r="AA758" t="inlineStr">
        <is>
          <t>313</t>
        </is>
      </c>
      <c r="AB758" t="n">
        <v>41</v>
      </c>
      <c r="AC758" t="inlineStr">
        <is>
          <t>701+</t>
        </is>
      </c>
      <c r="AD758" t="n">
        <v>3.7</v>
      </c>
      <c r="AE758" t="inlineStr">
        <is>
          <t>701+</t>
        </is>
      </c>
      <c r="AF758" t="n">
        <v>20.3</v>
      </c>
      <c r="AG758" t="inlineStr">
        <is>
          <t>701+</t>
        </is>
      </c>
      <c r="AH758" t="n">
        <v>12.5</v>
      </c>
      <c r="AI758" t="inlineStr">
        <is>
          <t>701+</t>
        </is>
      </c>
      <c r="AJ758" t="n">
        <v>2.4</v>
      </c>
      <c r="AK758" t="inlineStr"/>
      <c r="AL758" t="inlineStr"/>
      <c r="AM758" t="inlineStr"/>
      <c r="AN758" t="inlineStr"/>
      <c r="AO758" t="inlineStr"/>
      <c r="AP758" t="inlineStr">
        <is>
          <t>{"Research &amp; Discovery": [{"indicator_id": "76", "indicator_name": "Academic Reputation", "rank": "601+", "score": "10.4"}, {"indicator_id": "73", "indicator_name": "Citations per Faculty", "rank": "701+", "score": "10"}], "Learning Experience": [{"indicator_id": "36", "indicator_name": "Faculty Student Ratio", "rank": "701+", "score": "9.4"}], "Employability": [{"indicator_id": "77", "indicator_name": "Employer Reputation", "rank": "171", "score": "51.5"}, {"indicator_id": "3819456", "indicator_name": "Employment Outcomes", "rank": "313", "score": "41"}], "Global Engagement": [{"indicator_id": "14", "indicator_name": "International Student Ratio", "rank": "701+", "score": "3.7"}, {"indicator_id": "15", "indicator_name": "International Research Network", "rank": "701+", "score": "20.3"}, {"indicator_id": "18", "indicator_name": "International Faculty Ratio", "rank": "701+", "score": "12.5"}], "Sustainability": [{"indicator_id": "3897497", "indicator_name": "Sustainability Score", "rank": "701+", "score": "2.4"}]}</t>
        </is>
      </c>
      <c r="AQ7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59">
      <c r="A759" t="n">
        <v>758</v>
      </c>
      <c r="B759" t="inlineStr"/>
      <c r="C759" t="inlineStr">
        <is>
          <t>Universidade de Brasília</t>
        </is>
      </c>
      <c r="D759" t="inlineStr">
        <is>
          <t>Brasília, Brazil</t>
        </is>
      </c>
      <c r="E759" t="inlineStr">
        <is>
          <t>Brazil</t>
        </is>
      </c>
      <c r="F759" t="inlineStr">
        <is>
          <t>Brasília</t>
        </is>
      </c>
      <c r="G759" t="inlineStr">
        <is>
          <t>Latin America</t>
        </is>
      </c>
      <c r="H759" t="inlineStr">
        <is>
          <t>https://www.topuniversities.com/sites/default/files/universidade-de-braslia_1726_medium.jpg</t>
        </is>
      </c>
      <c r="I759" t="inlineStr">
        <is>
          <t>/universities/universidade-de-brasilia</t>
        </is>
      </c>
      <c r="J759" t="inlineStr">
        <is>
          <t>3995981</t>
        </is>
      </c>
      <c r="K759" t="inlineStr">
        <is>
          <t>296864</t>
        </is>
      </c>
      <c r="L759" t="inlineStr">
        <is>
          <t>1726</t>
        </is>
      </c>
      <c r="M759" t="n">
        <v>0</v>
      </c>
      <c r="N759" t="inlineStr">
        <is>
          <t>751-760</t>
        </is>
      </c>
      <c r="O759" t="inlineStr"/>
      <c r="P759" t="b">
        <v>0</v>
      </c>
      <c r="Q759" t="b">
        <v>0</v>
      </c>
      <c r="R759" t="n">
        <v>0</v>
      </c>
      <c r="S759" t="inlineStr">
        <is>
          <t>348</t>
        </is>
      </c>
      <c r="T759" t="n">
        <v>25.3</v>
      </c>
      <c r="U759" t="inlineStr">
        <is>
          <t>701+</t>
        </is>
      </c>
      <c r="V759" t="n">
        <v>4.2</v>
      </c>
      <c r="W759" t="inlineStr">
        <is>
          <t>701+</t>
        </is>
      </c>
      <c r="X759" t="n">
        <v>7.1</v>
      </c>
      <c r="Y759" t="inlineStr">
        <is>
          <t>601+</t>
        </is>
      </c>
      <c r="Z759" t="n">
        <v>7.9</v>
      </c>
      <c r="AA759" t="inlineStr">
        <is>
          <t>420</t>
        </is>
      </c>
      <c r="AB759" t="n">
        <v>29.6</v>
      </c>
      <c r="AC759" t="inlineStr">
        <is>
          <t>701+</t>
        </is>
      </c>
      <c r="AD759" t="n">
        <v>1.5</v>
      </c>
      <c r="AE759" t="inlineStr">
        <is>
          <t>514</t>
        </is>
      </c>
      <c r="AF759" t="n">
        <v>67.5</v>
      </c>
      <c r="AG759" t="inlineStr">
        <is>
          <t>701+</t>
        </is>
      </c>
      <c r="AH759" t="n">
        <v>10.8</v>
      </c>
      <c r="AI759">
        <f>403</f>
        <v/>
      </c>
      <c r="AJ759" t="n">
        <v>35.1</v>
      </c>
      <c r="AK759" t="inlineStr"/>
      <c r="AL759" t="inlineStr"/>
      <c r="AM759" t="inlineStr"/>
      <c r="AN759" t="inlineStr"/>
      <c r="AO759" t="inlineStr"/>
      <c r="AP759" t="inlineStr">
        <is>
          <t>{"Research &amp; Discovery": [{"indicator_id": "76", "indicator_name": "Academic Reputation", "rank": "348", "score": "25.3"}, {"indicator_id": "73", "indicator_name": "Citations per Faculty", "rank": "701+", "score": "4.2"}], "Learning Experience": [{"indicator_id": "36", "indicator_name": "Faculty Student Ratio", "rank": "701+", "score": "7.1"}], "Employability": [{"indicator_id": "77", "indicator_name": "Employer Reputation", "rank": "601+", "score": "7.9"}, {"indicator_id": "3819456", "indicator_name": "Employment Outcomes", "rank": "420", "score": "29.6"}], "Global Engagement": [{"indicator_id": "14", "indicator_name": "International Student Ratio", "rank": "701+", "score": "1.5"}, {"indicator_id": "15", "indicator_name": "International Research Network", "rank": "514", "score": "67.5"}, {"indicator_id": "18", "indicator_name": "International Faculty Ratio", "rank": "701+", "score": "10.8"}], "Sustainability": [{"indicator_id": "3897497", "indicator_name": "Sustainability Score", "rank": "=403", "score": "35.1"}]}</t>
        </is>
      </c>
      <c r="AQ7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60">
      <c r="A760" t="n">
        <v>759</v>
      </c>
      <c r="B760" t="inlineStr"/>
      <c r="C760" t="inlineStr">
        <is>
          <t>Universita' Politecnica delle Marche</t>
        </is>
      </c>
      <c r="D760" t="inlineStr">
        <is>
          <t>Ancona, Italy</t>
        </is>
      </c>
      <c r="E760" t="inlineStr">
        <is>
          <t>Italy</t>
        </is>
      </c>
      <c r="F760" t="inlineStr">
        <is>
          <t>Ancona</t>
        </is>
      </c>
      <c r="G760" t="inlineStr">
        <is>
          <t>Europe</t>
        </is>
      </c>
      <c r="H760" t="inlineStr">
        <is>
          <t>https://www.topuniversities.com/sites/default/files/universita-politecnica-delle-marche_592560cf2aeae70239af501b_medium.jpg</t>
        </is>
      </c>
      <c r="I760" t="inlineStr">
        <is>
          <t>/universities/universita-politecnica-delle-marche</t>
        </is>
      </c>
      <c r="J760" t="inlineStr">
        <is>
          <t>3996873</t>
        </is>
      </c>
      <c r="K760" t="inlineStr">
        <is>
          <t>296533</t>
        </is>
      </c>
      <c r="L760" t="inlineStr">
        <is>
          <t>1430</t>
        </is>
      </c>
      <c r="M760" t="n">
        <v>0</v>
      </c>
      <c r="N760" t="inlineStr">
        <is>
          <t>751-760</t>
        </is>
      </c>
      <c r="O760" t="inlineStr"/>
      <c r="P760" t="b">
        <v>0</v>
      </c>
      <c r="Q760" t="b">
        <v>0</v>
      </c>
      <c r="R760" t="n">
        <v>0</v>
      </c>
      <c r="S760" t="inlineStr">
        <is>
          <t>601+</t>
        </is>
      </c>
      <c r="T760" t="n">
        <v>5.9</v>
      </c>
      <c r="U760" t="inlineStr">
        <is>
          <t>275</t>
        </is>
      </c>
      <c r="V760" t="n">
        <v>48.4</v>
      </c>
      <c r="W760" t="inlineStr">
        <is>
          <t>701+</t>
        </is>
      </c>
      <c r="X760" t="n">
        <v>10.1</v>
      </c>
      <c r="Y760" t="inlineStr">
        <is>
          <t>601+</t>
        </is>
      </c>
      <c r="Z760" t="n">
        <v>2.8</v>
      </c>
      <c r="AA760" t="inlineStr">
        <is>
          <t>701+</t>
        </is>
      </c>
      <c r="AB760" t="n">
        <v>1.9</v>
      </c>
      <c r="AC760" t="inlineStr">
        <is>
          <t>701+</t>
        </is>
      </c>
      <c r="AD760" t="n">
        <v>6.3</v>
      </c>
      <c r="AE760" t="inlineStr">
        <is>
          <t>366</t>
        </is>
      </c>
      <c r="AF760" t="n">
        <v>77.7</v>
      </c>
      <c r="AG760" t="inlineStr">
        <is>
          <t>701+</t>
        </is>
      </c>
      <c r="AH760" t="n">
        <v>4.9</v>
      </c>
      <c r="AI760" t="inlineStr">
        <is>
          <t>701+</t>
        </is>
      </c>
      <c r="AJ760" t="n">
        <v>6.4</v>
      </c>
      <c r="AK760" t="inlineStr"/>
      <c r="AL760" t="inlineStr"/>
      <c r="AM760" t="inlineStr"/>
      <c r="AN760" t="inlineStr"/>
      <c r="AO760" t="inlineStr"/>
      <c r="AP760" t="inlineStr">
        <is>
          <t>{"Research &amp; Discovery": [{"indicator_id": "76", "indicator_name": "Academic Reputation", "rank": "601+", "score": "5.9"}, {"indicator_id": "73", "indicator_name": "Citations per Faculty", "rank": "275", "score": "48.4"}], "Learning Experience": [{"indicator_id": "36", "indicator_name": "Faculty Student Ratio", "rank": "701+", "score": "10.1"}], "Employability": [{"indicator_id": "77", "indicator_name": "Employer Reputation", "rank": "601+", "score": "2.8"}, {"indicator_id": "3819456", "indicator_name": "Employment Outcomes", "rank": "701+", "score": "1.9"}], "Global Engagement": [{"indicator_id": "14", "indicator_name": "International Student Ratio", "rank": "701+", "score": "6.3"}, {"indicator_id": "15", "indicator_name": "International Research Network", "rank": "366", "score": "77.7"}, {"indicator_id": "18", "indicator_name": "International Faculty Ratio", "rank": "701+", "score": "4.9"}], "Sustainability": [{"indicator_id": "3897497", "indicator_name": "Sustainability Score", "rank": "701+", "score": "6.4"}]}</t>
        </is>
      </c>
      <c r="AQ7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61">
      <c r="A761" t="n">
        <v>760</v>
      </c>
      <c r="B761" t="inlineStr"/>
      <c r="C761" t="inlineStr">
        <is>
          <t>University of Calcutta</t>
        </is>
      </c>
      <c r="D761" t="inlineStr">
        <is>
          <t>Kolkata, India</t>
        </is>
      </c>
      <c r="E761" t="inlineStr">
        <is>
          <t>India</t>
        </is>
      </c>
      <c r="F761" t="inlineStr">
        <is>
          <t>Kolkata</t>
        </is>
      </c>
      <c r="G761" t="inlineStr">
        <is>
          <t>Asia</t>
        </is>
      </c>
      <c r="H761" t="inlineStr">
        <is>
          <t>https://www.topuniversities.com/sites/default/files/university-of-calcutta_592560cf2aeae70239af4ad4_medium.jpg</t>
        </is>
      </c>
      <c r="I761" t="inlineStr">
        <is>
          <t>/universities/university-calcutta</t>
        </is>
      </c>
      <c r="J761" t="inlineStr">
        <is>
          <t>3996162</t>
        </is>
      </c>
      <c r="K761" t="inlineStr">
        <is>
          <t>294575</t>
        </is>
      </c>
      <c r="L761" t="inlineStr">
        <is>
          <t>81</t>
        </is>
      </c>
      <c r="M761" t="n">
        <v>0</v>
      </c>
      <c r="N761" t="inlineStr">
        <is>
          <t>751-760</t>
        </is>
      </c>
      <c r="O761" t="inlineStr"/>
      <c r="P761" t="b">
        <v>0</v>
      </c>
      <c r="Q761" t="b">
        <v>0</v>
      </c>
      <c r="R761" t="n">
        <v>0</v>
      </c>
      <c r="S761" t="inlineStr">
        <is>
          <t>529</t>
        </is>
      </c>
      <c r="T761" t="n">
        <v>17.1</v>
      </c>
      <c r="U761" t="inlineStr">
        <is>
          <t>539</t>
        </is>
      </c>
      <c r="V761" t="n">
        <v>21.4</v>
      </c>
      <c r="W761" t="inlineStr">
        <is>
          <t>701+</t>
        </is>
      </c>
      <c r="X761" t="n">
        <v>5.5</v>
      </c>
      <c r="Y761" t="inlineStr">
        <is>
          <t>601+</t>
        </is>
      </c>
      <c r="Z761" t="n">
        <v>6.5</v>
      </c>
      <c r="AA761" t="inlineStr">
        <is>
          <t>256</t>
        </is>
      </c>
      <c r="AB761" t="n">
        <v>49.8</v>
      </c>
      <c r="AC761" t="inlineStr">
        <is>
          <t>701+</t>
        </is>
      </c>
      <c r="AD761" t="n">
        <v>1.1</v>
      </c>
      <c r="AE761" t="inlineStr">
        <is>
          <t>677</t>
        </is>
      </c>
      <c r="AF761" t="n">
        <v>56</v>
      </c>
      <c r="AG761" t="inlineStr">
        <is>
          <t>541</t>
        </is>
      </c>
      <c r="AH761" t="n">
        <v>24.7</v>
      </c>
      <c r="AI761" t="inlineStr">
        <is>
          <t>701+</t>
        </is>
      </c>
      <c r="AJ761" t="n">
        <v>1.5</v>
      </c>
      <c r="AK761" t="inlineStr"/>
      <c r="AL761" t="inlineStr"/>
      <c r="AM761" t="inlineStr"/>
      <c r="AN761" t="inlineStr"/>
      <c r="AO761" t="inlineStr"/>
      <c r="AP761" t="inlineStr">
        <is>
          <t>{"Research &amp; Discovery": [{"indicator_id": "76", "indicator_name": "Academic Reputation", "rank": "529", "score": "17.1"}, {"indicator_id": "73", "indicator_name": "Citations per Faculty", "rank": "539", "score": "21.4"}], "Learning Experience": [{"indicator_id": "36", "indicator_name": "Faculty Student Ratio", "rank": "701+", "score": "5.5"}], "Employability": [{"indicator_id": "77", "indicator_name": "Employer Reputation", "rank": "601+", "score": "6.5"}, {"indicator_id": "3819456", "indicator_name": "Employment Outcomes", "rank": "256", "score": "49.8"}], "Global Engagement": [{"indicator_id": "14", "indicator_name": "International Student Ratio", "rank": "701+", "score": "1.1"}, {"indicator_id": "15", "indicator_name": "International Research Network", "rank": "677", "score": "56"}, {"indicator_id": "18", "indicator_name": "International Faculty Ratio", "rank": "541", "score": "24.7"}], "Sustainability": [{"indicator_id": "3897497", "indicator_name": "Sustainability Score", "rank": "701+", "score": "1.5"}]}</t>
        </is>
      </c>
      <c r="AQ7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62">
      <c r="A762" t="n">
        <v>761</v>
      </c>
      <c r="B762" t="inlineStr"/>
      <c r="C762" t="inlineStr">
        <is>
          <t>University of Engineering &amp; Technology (UET) Lahore</t>
        </is>
      </c>
      <c r="D762" t="inlineStr">
        <is>
          <t>Lahore, Pakistan</t>
        </is>
      </c>
      <c r="E762" t="inlineStr">
        <is>
          <t>Pakistan</t>
        </is>
      </c>
      <c r="F762" t="inlineStr">
        <is>
          <t>Lahore</t>
        </is>
      </c>
      <c r="G762" t="inlineStr">
        <is>
          <t>Asia</t>
        </is>
      </c>
      <c r="H762" t="inlineStr">
        <is>
          <t>https://www.topuniversities.com/sites/default/files/university-of-engineering-technology-uet-lahore_592560cf2aeae70239af4d82_medium.jpg</t>
        </is>
      </c>
      <c r="I762" t="inlineStr">
        <is>
          <t>/universities/university-engineering-technology-uet-lahore</t>
        </is>
      </c>
      <c r="J762" t="inlineStr">
        <is>
          <t>3996942</t>
        </is>
      </c>
      <c r="K762" t="inlineStr">
        <is>
          <t>297063</t>
        </is>
      </c>
      <c r="L762" t="inlineStr">
        <is>
          <t>767</t>
        </is>
      </c>
      <c r="M762" t="n">
        <v>0</v>
      </c>
      <c r="N762" t="inlineStr">
        <is>
          <t>751-760</t>
        </is>
      </c>
      <c r="O762" t="inlineStr"/>
      <c r="P762" t="b">
        <v>0</v>
      </c>
      <c r="Q762" t="b">
        <v>0</v>
      </c>
      <c r="R762" t="n">
        <v>0</v>
      </c>
      <c r="S762" t="inlineStr">
        <is>
          <t>601+</t>
        </is>
      </c>
      <c r="T762" t="n">
        <v>10</v>
      </c>
      <c r="U762" t="inlineStr">
        <is>
          <t>701+</t>
        </is>
      </c>
      <c r="V762" t="n">
        <v>6.7</v>
      </c>
      <c r="W762" t="inlineStr">
        <is>
          <t>701+</t>
        </is>
      </c>
      <c r="X762" t="n">
        <v>18</v>
      </c>
      <c r="Y762" t="inlineStr">
        <is>
          <t>212</t>
        </is>
      </c>
      <c r="Z762" t="n">
        <v>43.2</v>
      </c>
      <c r="AA762" t="inlineStr">
        <is>
          <t>269</t>
        </is>
      </c>
      <c r="AB762" t="n">
        <v>47.7</v>
      </c>
      <c r="AC762" t="inlineStr">
        <is>
          <t>701+</t>
        </is>
      </c>
      <c r="AD762" t="n">
        <v>1.8</v>
      </c>
      <c r="AE762" t="inlineStr">
        <is>
          <t>701+</t>
        </is>
      </c>
      <c r="AF762" t="n">
        <v>41.6</v>
      </c>
      <c r="AG762" t="inlineStr">
        <is>
          <t>701+</t>
        </is>
      </c>
      <c r="AH762" t="n">
        <v>1.1</v>
      </c>
      <c r="AI762" t="inlineStr">
        <is>
          <t>701+</t>
        </is>
      </c>
      <c r="AJ762" t="n">
        <v>7.5</v>
      </c>
      <c r="AK762" t="inlineStr"/>
      <c r="AL762" t="inlineStr"/>
      <c r="AM762" t="inlineStr"/>
      <c r="AN762" t="inlineStr"/>
      <c r="AO762" t="inlineStr"/>
      <c r="AP762" t="inlineStr">
        <is>
          <t>{"Research &amp; Discovery": [{"indicator_id": "76", "indicator_name": "Academic Reputation", "rank": "601+", "score": "10"}, {"indicator_id": "73", "indicator_name": "Citations per Faculty", "rank": "701+", "score": "6.7"}], "Learning Experience": [{"indicator_id": "36", "indicator_name": "Faculty Student Ratio", "rank": "701+", "score": "18"}], "Employability": [{"indicator_id": "77", "indicator_name": "Employer Reputation", "rank": "212", "score": "43.2"}, {"indicator_id": "3819456", "indicator_name": "Employment Outcomes", "rank": "269", "score": "47.7"}], "Global Engagement": [{"indicator_id": "14", "indicator_name": "International Student Ratio", "rank": "701+", "score": "1.8"}, {"indicator_id": "15", "indicator_name": "International Research Network", "rank": "701+", "score": "41.6"}, {"indicator_id": "18", "indicator_name": "International Faculty Ratio", "rank": "701+", "score": "1.1"}], "Sustainability": [{"indicator_id": "3897497", "indicator_name": "Sustainability Score", "rank": "701+", "score": "7.5"}]}</t>
        </is>
      </c>
      <c r="AQ7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63">
      <c r="A763" t="n">
        <v>762</v>
      </c>
      <c r="B763" t="inlineStr"/>
      <c r="C763" t="inlineStr">
        <is>
          <t>University of Malta</t>
        </is>
      </c>
      <c r="D763" t="inlineStr">
        <is>
          <t>Msida, Malta</t>
        </is>
      </c>
      <c r="E763" t="inlineStr">
        <is>
          <t>Malta</t>
        </is>
      </c>
      <c r="F763" t="inlineStr">
        <is>
          <t>Msida</t>
        </is>
      </c>
      <c r="G763" t="inlineStr">
        <is>
          <t>Europe</t>
        </is>
      </c>
      <c r="H763" t="inlineStr">
        <is>
          <t>https://www.topuniversities.com/sites/default/files/university-of-malta_592560cf2aeae70239af581a_medium.jpg</t>
        </is>
      </c>
      <c r="I763" t="inlineStr">
        <is>
          <t>/universities/university-malta</t>
        </is>
      </c>
      <c r="J763" t="inlineStr">
        <is>
          <t>3996976</t>
        </is>
      </c>
      <c r="K763" t="inlineStr">
        <is>
          <t>294144</t>
        </is>
      </c>
      <c r="L763" t="inlineStr">
        <is>
          <t>14980</t>
        </is>
      </c>
      <c r="M763" t="n">
        <v>0</v>
      </c>
      <c r="N763" t="inlineStr">
        <is>
          <t>751-760</t>
        </is>
      </c>
      <c r="O763" t="inlineStr"/>
      <c r="P763" t="b">
        <v>0</v>
      </c>
      <c r="Q763" t="b">
        <v>0</v>
      </c>
      <c r="R763" t="n">
        <v>0</v>
      </c>
      <c r="S763" t="inlineStr">
        <is>
          <t>601+</t>
        </is>
      </c>
      <c r="T763" t="n">
        <v>6.1</v>
      </c>
      <c r="U763" t="inlineStr">
        <is>
          <t>701+</t>
        </is>
      </c>
      <c r="V763" t="n">
        <v>7.2</v>
      </c>
      <c r="W763" t="inlineStr">
        <is>
          <t>498</t>
        </is>
      </c>
      <c r="X763" t="n">
        <v>31.7</v>
      </c>
      <c r="Y763" t="inlineStr">
        <is>
          <t>601+</t>
        </is>
      </c>
      <c r="Z763" t="n">
        <v>4.6</v>
      </c>
      <c r="AA763" t="inlineStr">
        <is>
          <t>45</t>
        </is>
      </c>
      <c r="AB763" t="n">
        <v>95.90000000000001</v>
      </c>
      <c r="AC763" t="inlineStr">
        <is>
          <t>562</t>
        </is>
      </c>
      <c r="AD763" t="n">
        <v>19.2</v>
      </c>
      <c r="AE763" t="inlineStr">
        <is>
          <t>391</t>
        </is>
      </c>
      <c r="AF763" t="n">
        <v>75.90000000000001</v>
      </c>
      <c r="AG763" t="inlineStr">
        <is>
          <t>624</t>
        </is>
      </c>
      <c r="AH763" t="n">
        <v>18</v>
      </c>
      <c r="AI763" t="inlineStr">
        <is>
          <t>701+</t>
        </is>
      </c>
      <c r="AJ763" t="n">
        <v>1.9</v>
      </c>
      <c r="AK763" t="inlineStr"/>
      <c r="AL763" t="inlineStr"/>
      <c r="AM763" t="inlineStr"/>
      <c r="AN763" t="inlineStr"/>
      <c r="AO763" t="inlineStr"/>
      <c r="AP763" t="inlineStr">
        <is>
          <t>{"Research &amp; Discovery": [{"indicator_id": "76", "indicator_name": "Academic Reputation", "rank": "601+", "score": "6.1"}, {"indicator_id": "73", "indicator_name": "Citations per Faculty", "rank": "701+", "score": "7.2"}], "Learning Experience": [{"indicator_id": "36", "indicator_name": "Faculty Student Ratio", "rank": "498", "score": "31.7"}], "Employability": [{"indicator_id": "77", "indicator_name": "Employer Reputation", "rank": "601+", "score": "4.6"}, {"indicator_id": "3819456", "indicator_name": "Employment Outcomes", "rank": "45", "score": "95.9"}], "Global Engagement": [{"indicator_id": "14", "indicator_name": "International Student Ratio", "rank": "562", "score": "19.2"}, {"indicator_id": "15", "indicator_name": "International Research Network", "rank": "391", "score": "75.9"}, {"indicator_id": "18", "indicator_name": "International Faculty Ratio", "rank": "624", "score": "18"}], "Sustainability": [{"indicator_id": "3897497", "indicator_name": "Sustainability Score", "rank": "701+", "score": "1.9"}]}</t>
        </is>
      </c>
      <c r="AQ7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64">
      <c r="A764" t="n">
        <v>763</v>
      </c>
      <c r="B764" t="inlineStr"/>
      <c r="C764" t="inlineStr">
        <is>
          <t>University of Messina (UniME)</t>
        </is>
      </c>
      <c r="D764" t="inlineStr">
        <is>
          <t>Messina, Italy</t>
        </is>
      </c>
      <c r="E764" t="inlineStr">
        <is>
          <t>Italy</t>
        </is>
      </c>
      <c r="F764" t="inlineStr">
        <is>
          <t>Messina</t>
        </is>
      </c>
      <c r="G764" t="inlineStr">
        <is>
          <t>Europe</t>
        </is>
      </c>
      <c r="H764" t="inlineStr">
        <is>
          <t>https://www.topuniversities.com/sites/default/files/university-of-messina-unime_5a0b25faca24f343003ab8f5_medium.jpg</t>
        </is>
      </c>
      <c r="I764" t="inlineStr">
        <is>
          <t>/universities/university-messina-unime</t>
        </is>
      </c>
      <c r="J764" t="inlineStr">
        <is>
          <t>3996983</t>
        </is>
      </c>
      <c r="K764" t="inlineStr">
        <is>
          <t>3315974</t>
        </is>
      </c>
      <c r="L764" t="inlineStr">
        <is>
          <t>33581</t>
        </is>
      </c>
      <c r="M764" t="n">
        <v>0</v>
      </c>
      <c r="N764" t="inlineStr">
        <is>
          <t>751-760</t>
        </is>
      </c>
      <c r="O764" t="inlineStr"/>
      <c r="P764" t="b">
        <v>0</v>
      </c>
      <c r="Q764" t="b">
        <v>0</v>
      </c>
      <c r="R764" t="n">
        <v>0</v>
      </c>
      <c r="S764" t="inlineStr">
        <is>
          <t>601+</t>
        </is>
      </c>
      <c r="T764" t="n">
        <v>8.4</v>
      </c>
      <c r="U764" t="inlineStr">
        <is>
          <t>372</t>
        </is>
      </c>
      <c r="V764" t="n">
        <v>36.7</v>
      </c>
      <c r="W764" t="inlineStr">
        <is>
          <t>701+</t>
        </is>
      </c>
      <c r="X764" t="n">
        <v>14.2</v>
      </c>
      <c r="Y764" t="inlineStr">
        <is>
          <t>601+</t>
        </is>
      </c>
      <c r="Z764" t="n">
        <v>2.3</v>
      </c>
      <c r="AA764" t="inlineStr">
        <is>
          <t>701+</t>
        </is>
      </c>
      <c r="AB764" t="n">
        <v>1.6</v>
      </c>
      <c r="AC764" t="inlineStr">
        <is>
          <t>701+</t>
        </is>
      </c>
      <c r="AD764" t="n">
        <v>6</v>
      </c>
      <c r="AE764" t="inlineStr">
        <is>
          <t>394</t>
        </is>
      </c>
      <c r="AF764" t="n">
        <v>75.59999999999999</v>
      </c>
      <c r="AG764" t="inlineStr">
        <is>
          <t>701+</t>
        </is>
      </c>
      <c r="AH764" t="n">
        <v>1.3</v>
      </c>
      <c r="AI764">
        <f>393</f>
        <v/>
      </c>
      <c r="AJ764" t="n">
        <v>36.6</v>
      </c>
      <c r="AK764" t="inlineStr"/>
      <c r="AL764" t="inlineStr"/>
      <c r="AM764" t="inlineStr"/>
      <c r="AN764" t="inlineStr"/>
      <c r="AO764" t="inlineStr"/>
      <c r="AP764" t="inlineStr">
        <is>
          <t>{"Research &amp; Discovery": [{"indicator_id": "76", "indicator_name": "Academic Reputation", "rank": "601+", "score": "8.4"}, {"indicator_id": "73", "indicator_name": "Citations per Faculty", "rank": "372", "score": "36.7"}], "Learning Experience": [{"indicator_id": "36", "indicator_name": "Faculty Student Ratio", "rank": "701+", "score": "14.2"}], "Employability": [{"indicator_id": "77", "indicator_name": "Employer Reputation", "rank": "601+", "score": "2.3"}, {"indicator_id": "3819456", "indicator_name": "Employment Outcomes", "rank": "701+", "score": "1.6"}], "Global Engagement": [{"indicator_id": "14", "indicator_name": "International Student Ratio", "rank": "701+", "score": "6"}, {"indicator_id": "15", "indicator_name": "International Research Network", "rank": "394", "score": "75.6"}, {"indicator_id": "18", "indicator_name": "International Faculty Ratio", "rank": "701+", "score": "1.3"}], "Sustainability": [{"indicator_id": "3897497", "indicator_name": "Sustainability Score", "rank": "=393", "score": "36.6"}]}</t>
        </is>
      </c>
      <c r="AQ7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65">
      <c r="A765" t="n">
        <v>764</v>
      </c>
      <c r="B765" t="inlineStr"/>
      <c r="C765" t="inlineStr">
        <is>
          <t>Adam Mickiewicz University, Poznań</t>
        </is>
      </c>
      <c r="D765" t="inlineStr">
        <is>
          <t>Poznań, Poland</t>
        </is>
      </c>
      <c r="E765" t="inlineStr">
        <is>
          <t>Poland</t>
        </is>
      </c>
      <c r="F765" t="inlineStr">
        <is>
          <t>Poznań</t>
        </is>
      </c>
      <c r="G765" t="inlineStr">
        <is>
          <t>Europe</t>
        </is>
      </c>
      <c r="H765" t="inlineStr">
        <is>
          <t>https://www.topuniversities.com/sites/default/files/adam-mickiewicz-university-pozna_592560e29988f300e2321163_medium.jpg</t>
        </is>
      </c>
      <c r="I765" t="inlineStr">
        <is>
          <t>/universities/adam-mickiewicz-university-poznan</t>
        </is>
      </c>
      <c r="J765" t="inlineStr">
        <is>
          <t>3996186</t>
        </is>
      </c>
      <c r="K765" t="inlineStr">
        <is>
          <t>295689</t>
        </is>
      </c>
      <c r="L765" t="inlineStr">
        <is>
          <t>23632</t>
        </is>
      </c>
      <c r="M765" t="n">
        <v>0</v>
      </c>
      <c r="N765" t="inlineStr">
        <is>
          <t>761-770</t>
        </is>
      </c>
      <c r="O765" t="inlineStr"/>
      <c r="P765" t="b">
        <v>0</v>
      </c>
      <c r="Q765" t="b">
        <v>0</v>
      </c>
      <c r="R765" t="n">
        <v>0</v>
      </c>
      <c r="S765" t="inlineStr">
        <is>
          <t>553</t>
        </is>
      </c>
      <c r="T765" t="n">
        <v>16</v>
      </c>
      <c r="U765" t="inlineStr">
        <is>
          <t>701+</t>
        </is>
      </c>
      <c r="V765" t="n">
        <v>4.8</v>
      </c>
      <c r="W765" t="inlineStr">
        <is>
          <t>473</t>
        </is>
      </c>
      <c r="X765" t="n">
        <v>33.3</v>
      </c>
      <c r="Y765" t="inlineStr">
        <is>
          <t>601+</t>
        </is>
      </c>
      <c r="Z765" t="n">
        <v>9.1</v>
      </c>
      <c r="AA765" t="inlineStr">
        <is>
          <t>701+</t>
        </is>
      </c>
      <c r="AB765" t="n">
        <v>7.5</v>
      </c>
      <c r="AC765" t="inlineStr">
        <is>
          <t>701+</t>
        </is>
      </c>
      <c r="AD765" t="n">
        <v>8.300000000000001</v>
      </c>
      <c r="AE765" t="inlineStr">
        <is>
          <t>218</t>
        </is>
      </c>
      <c r="AF765" t="n">
        <v>86.7</v>
      </c>
      <c r="AG765" t="inlineStr">
        <is>
          <t>701+</t>
        </is>
      </c>
      <c r="AH765" t="n">
        <v>7.7</v>
      </c>
      <c r="AI765">
        <f>432</f>
        <v/>
      </c>
      <c r="AJ765" t="n">
        <v>31.6</v>
      </c>
      <c r="AK765" t="inlineStr"/>
      <c r="AL765" t="inlineStr"/>
      <c r="AM765" t="inlineStr"/>
      <c r="AN765" t="inlineStr"/>
      <c r="AO765" t="inlineStr"/>
      <c r="AP765" t="inlineStr">
        <is>
          <t>{"Research &amp; Discovery": [{"indicator_id": "76", "indicator_name": "Academic Reputation", "rank": "553", "score": "16"}, {"indicator_id": "73", "indicator_name": "Citations per Faculty", "rank": "701+", "score": "4.8"}], "Learning Experience": [{"indicator_id": "36", "indicator_name": "Faculty Student Ratio", "rank": "473", "score": "33.3"}], "Employability": [{"indicator_id": "77", "indicator_name": "Employer Reputation", "rank": "601+", "score": "9.1"}, {"indicator_id": "3819456", "indicator_name": "Employment Outcomes", "rank": "701+", "score": "7.5"}], "Global Engagement": [{"indicator_id": "14", "indicator_name": "International Student Ratio", "rank": "701+", "score": "8.3"}, {"indicator_id": "15", "indicator_name": "International Research Network", "rank": "218", "score": "86.7"}, {"indicator_id": "18", "indicator_name": "International Faculty Ratio", "rank": "701+", "score": "7.7"}], "Sustainability": [{"indicator_id": "3897497", "indicator_name": "Sustainability Score", "rank": "=432", "score": "31.6"}]}</t>
        </is>
      </c>
      <c r="AQ7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66">
      <c r="A766" t="n">
        <v>765</v>
      </c>
      <c r="B766" t="inlineStr"/>
      <c r="C766" t="inlineStr">
        <is>
          <t>Bangladesh University of Engineering and Technology</t>
        </is>
      </c>
      <c r="D766" t="inlineStr">
        <is>
          <t>Dhaka, Bangladesh</t>
        </is>
      </c>
      <c r="E766" t="inlineStr">
        <is>
          <t>Bangladesh</t>
        </is>
      </c>
      <c r="F766" t="inlineStr">
        <is>
          <t>Dhaka</t>
        </is>
      </c>
      <c r="G766" t="inlineStr">
        <is>
          <t>Asia</t>
        </is>
      </c>
      <c r="H766" t="inlineStr">
        <is>
          <t>https://www.topuniversities.com/sites/default/files/bangladesh-university-of-engineering-and-technology_592560cf2aeae70239af4dd7_medium.jpg</t>
        </is>
      </c>
      <c r="I766" t="inlineStr">
        <is>
          <t>/universities/bangladesh-university-engineering-technology</t>
        </is>
      </c>
      <c r="J766" t="inlineStr">
        <is>
          <t>3996167</t>
        </is>
      </c>
      <c r="K766" t="inlineStr">
        <is>
          <t>297037</t>
        </is>
      </c>
      <c r="L766" t="inlineStr">
        <is>
          <t>852</t>
        </is>
      </c>
      <c r="M766" t="n">
        <v>0</v>
      </c>
      <c r="N766" t="inlineStr">
        <is>
          <t>761-770</t>
        </is>
      </c>
      <c r="O766" t="inlineStr"/>
      <c r="P766" t="b">
        <v>0</v>
      </c>
      <c r="Q766" t="b">
        <v>0</v>
      </c>
      <c r="R766" t="n">
        <v>0</v>
      </c>
      <c r="S766" t="inlineStr">
        <is>
          <t>534</t>
        </is>
      </c>
      <c r="T766" t="n">
        <v>16.9</v>
      </c>
      <c r="U766" t="inlineStr">
        <is>
          <t>640</t>
        </is>
      </c>
      <c r="V766" t="n">
        <v>14.9</v>
      </c>
      <c r="W766" t="inlineStr">
        <is>
          <t>701+</t>
        </is>
      </c>
      <c r="X766" t="n">
        <v>13.6</v>
      </c>
      <c r="Y766" t="inlineStr">
        <is>
          <t>256</t>
        </is>
      </c>
      <c r="Z766" t="n">
        <v>36.6</v>
      </c>
      <c r="AA766" t="inlineStr">
        <is>
          <t>518</t>
        </is>
      </c>
      <c r="AB766" t="n">
        <v>22.2</v>
      </c>
      <c r="AC766" t="inlineStr">
        <is>
          <t>701+</t>
        </is>
      </c>
      <c r="AD766" t="n">
        <v>1</v>
      </c>
      <c r="AE766" t="inlineStr">
        <is>
          <t>701+</t>
        </is>
      </c>
      <c r="AF766" t="n">
        <v>25.1</v>
      </c>
      <c r="AG766" t="inlineStr">
        <is>
          <t>n/a</t>
        </is>
      </c>
      <c r="AH766" t="inlineStr"/>
      <c r="AI766" t="inlineStr">
        <is>
          <t>701+</t>
        </is>
      </c>
      <c r="AJ766" t="n">
        <v>1.2</v>
      </c>
      <c r="AK766" t="inlineStr"/>
      <c r="AL766" t="inlineStr"/>
      <c r="AM766" t="inlineStr"/>
      <c r="AN766" t="inlineStr"/>
      <c r="AO766" t="inlineStr"/>
      <c r="AP766" t="inlineStr">
        <is>
          <t>{"Research &amp; Discovery": [{"indicator_id": "76", "indicator_name": "Academic Reputation", "rank": "534", "score": "16.9"}, {"indicator_id": "73", "indicator_name": "Citations per Faculty", "rank": "640", "score": "14.9"}], "Learning Experience": [{"indicator_id": "36", "indicator_name": "Faculty Student Ratio", "rank": "701+", "score": "13.6"}], "Employability": [{"indicator_id": "77", "indicator_name": "Employer Reputation", "rank": "256", "score": "36.6"}, {"indicator_id": "3819456", "indicator_name": "Employment Outcomes", "rank": "518", "score": "22.2"}], "Global Engagement": [{"indicator_id": "14", "indicator_name": "International Student Ratio", "rank": "701+", "score": "1"}, {"indicator_id": "15", "indicator_name": "International Research Network", "rank": "701+", "score": "25.1"}, {"indicator_id": "18", "indicator_name": "International Faculty Ratio", "rank": "n/a", "score": "n/a"}], "Sustainability": [{"indicator_id": "3897497", "indicator_name": "Sustainability Score", "rank": "701+", "score": "1.2"}]}</t>
        </is>
      </c>
      <c r="AQ7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67">
      <c r="A767" t="n">
        <v>766</v>
      </c>
      <c r="B767" t="inlineStr"/>
      <c r="C767" t="inlineStr">
        <is>
          <t>King Faisal University</t>
        </is>
      </c>
      <c r="D767" t="inlineStr">
        <is>
          <t>Hofuf, Saudi Arabia</t>
        </is>
      </c>
      <c r="E767" t="inlineStr">
        <is>
          <t>Saudi Arabia</t>
        </is>
      </c>
      <c r="F767" t="inlineStr">
        <is>
          <t>Hofuf</t>
        </is>
      </c>
      <c r="G767" t="inlineStr">
        <is>
          <t>Asia</t>
        </is>
      </c>
      <c r="H767" t="inlineStr">
        <is>
          <t>https://www.topuniversities.com/sites/default/files/king-faisal-university_592560cf2aeae70239af4f18_medium.jpg</t>
        </is>
      </c>
      <c r="I767" t="inlineStr">
        <is>
          <t>/universities/king-faisal-university</t>
        </is>
      </c>
      <c r="J767" t="inlineStr">
        <is>
          <t>3996178</t>
        </is>
      </c>
      <c r="K767" t="inlineStr">
        <is>
          <t>296686</t>
        </is>
      </c>
      <c r="L767" t="inlineStr">
        <is>
          <t>1173</t>
        </is>
      </c>
      <c r="M767" t="n">
        <v>0</v>
      </c>
      <c r="N767" t="inlineStr">
        <is>
          <t>761-770</t>
        </is>
      </c>
      <c r="O767" t="inlineStr"/>
      <c r="P767" t="b">
        <v>0</v>
      </c>
      <c r="Q767" t="b">
        <v>0</v>
      </c>
      <c r="R767" t="n">
        <v>0</v>
      </c>
      <c r="S767" t="inlineStr">
        <is>
          <t>545</t>
        </is>
      </c>
      <c r="T767" t="n">
        <v>16.4</v>
      </c>
      <c r="U767" t="inlineStr">
        <is>
          <t>701+</t>
        </is>
      </c>
      <c r="V767" t="n">
        <v>2.7</v>
      </c>
      <c r="W767" t="inlineStr">
        <is>
          <t>701+</t>
        </is>
      </c>
      <c r="X767" t="n">
        <v>14.5</v>
      </c>
      <c r="Y767" t="inlineStr">
        <is>
          <t>601+</t>
        </is>
      </c>
      <c r="Z767" t="n">
        <v>12.7</v>
      </c>
      <c r="AA767" t="inlineStr">
        <is>
          <t>701+</t>
        </is>
      </c>
      <c r="AB767" t="n">
        <v>8.699999999999999</v>
      </c>
      <c r="AC767" t="inlineStr">
        <is>
          <t>701+</t>
        </is>
      </c>
      <c r="AD767" t="n">
        <v>3.9</v>
      </c>
      <c r="AE767" t="inlineStr">
        <is>
          <t>640</t>
        </is>
      </c>
      <c r="AF767" t="n">
        <v>59.3</v>
      </c>
      <c r="AG767" t="inlineStr">
        <is>
          <t>121</t>
        </is>
      </c>
      <c r="AH767" t="n">
        <v>98</v>
      </c>
      <c r="AI767" t="inlineStr">
        <is>
          <t>701+</t>
        </is>
      </c>
      <c r="AJ767" t="n">
        <v>1.5</v>
      </c>
      <c r="AK767" t="inlineStr"/>
      <c r="AL767" t="inlineStr"/>
      <c r="AM767" t="inlineStr"/>
      <c r="AN767" t="inlineStr"/>
      <c r="AO767" t="inlineStr"/>
      <c r="AP767" t="inlineStr">
        <is>
          <t>{"Research &amp; Discovery": [{"indicator_id": "76", "indicator_name": "Academic Reputation", "rank": "545", "score": "16.4"}, {"indicator_id": "73", "indicator_name": "Citations per Faculty", "rank": "701+", "score": "2.7"}], "Learning Experience": [{"indicator_id": "36", "indicator_name": "Faculty Student Ratio", "rank": "701+", "score": "14.5"}], "Employability": [{"indicator_id": "77", "indicator_name": "Employer Reputation", "rank": "601+", "score": "12.7"}, {"indicator_id": "3819456", "indicator_name": "Employment Outcomes", "rank": "701+", "score": "8.7"}], "Global Engagement": [{"indicator_id": "14", "indicator_name": "International Student Ratio", "rank": "701+", "score": "3.9"}, {"indicator_id": "15", "indicator_name": "International Research Network", "rank": "640", "score": "59.3"}, {"indicator_id": "18", "indicator_name": "International Faculty Ratio", "rank": "121", "score": "98"}], "Sustainability": [{"indicator_id": "3897497", "indicator_name": "Sustainability Score", "rank": "701+", "score": "1.5"}]}</t>
        </is>
      </c>
      <c r="AQ7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68">
      <c r="A768" t="n">
        <v>767</v>
      </c>
      <c r="B768" t="inlineStr"/>
      <c r="C768" t="inlineStr">
        <is>
          <t>Nanjing University of Aeronautics and Astronautics</t>
        </is>
      </c>
      <c r="D768" t="inlineStr">
        <is>
          <t>Nanjing, China (Mainland)</t>
        </is>
      </c>
      <c r="E768" t="inlineStr">
        <is>
          <t>China (Mainland)</t>
        </is>
      </c>
      <c r="F768" t="inlineStr">
        <is>
          <t>Nanjing</t>
        </is>
      </c>
      <c r="G768" t="inlineStr">
        <is>
          <t>Asia</t>
        </is>
      </c>
      <c r="H768" t="inlineStr">
        <is>
          <t>https://www.topuniversities.com/sites/default/files/nanjing-university-of-aeronautics-and-astronautics_592560cf2aeae70239af4df3_medium.jpg</t>
        </is>
      </c>
      <c r="I768" t="inlineStr">
        <is>
          <t>/universities/nanjing-university-aeronautics-astronautics</t>
        </is>
      </c>
      <c r="J768" t="inlineStr">
        <is>
          <t>3996536</t>
        </is>
      </c>
      <c r="K768" t="inlineStr">
        <is>
          <t>297011</t>
        </is>
      </c>
      <c r="L768" t="inlineStr">
        <is>
          <t>880</t>
        </is>
      </c>
      <c r="M768" t="n">
        <v>0</v>
      </c>
      <c r="N768" t="inlineStr">
        <is>
          <t>761-770</t>
        </is>
      </c>
      <c r="O768" t="inlineStr"/>
      <c r="P768" t="b">
        <v>0</v>
      </c>
      <c r="Q768" t="b">
        <v>0</v>
      </c>
      <c r="R768" t="n">
        <v>0</v>
      </c>
      <c r="S768" t="inlineStr">
        <is>
          <t>601+</t>
        </is>
      </c>
      <c r="T768" t="n">
        <v>5.5</v>
      </c>
      <c r="U768" t="inlineStr">
        <is>
          <t>213</t>
        </is>
      </c>
      <c r="V768" t="n">
        <v>57.8</v>
      </c>
      <c r="W768" t="inlineStr">
        <is>
          <t>701+</t>
        </is>
      </c>
      <c r="X768" t="n">
        <v>12.4</v>
      </c>
      <c r="Y768" t="inlineStr">
        <is>
          <t>601+</t>
        </is>
      </c>
      <c r="Z768" t="n">
        <v>3.4</v>
      </c>
      <c r="AA768" t="inlineStr">
        <is>
          <t>701+</t>
        </is>
      </c>
      <c r="AB768" t="n">
        <v>1.4</v>
      </c>
      <c r="AC768" t="inlineStr">
        <is>
          <t>701+</t>
        </is>
      </c>
      <c r="AD768" t="n">
        <v>3</v>
      </c>
      <c r="AE768" t="inlineStr">
        <is>
          <t>701+</t>
        </is>
      </c>
      <c r="AF768" t="n">
        <v>39.7</v>
      </c>
      <c r="AG768" t="inlineStr">
        <is>
          <t>701+</t>
        </is>
      </c>
      <c r="AH768" t="n">
        <v>5.3</v>
      </c>
      <c r="AI768" t="inlineStr">
        <is>
          <t>701+</t>
        </is>
      </c>
      <c r="AJ768" t="n">
        <v>1.6</v>
      </c>
      <c r="AK768" t="inlineStr"/>
      <c r="AL768" t="inlineStr"/>
      <c r="AM768" t="inlineStr"/>
      <c r="AN768" t="inlineStr"/>
      <c r="AO768" t="inlineStr"/>
      <c r="AP768" t="inlineStr">
        <is>
          <t>{"Research &amp; Discovery": [{"indicator_id": "76", "indicator_name": "Academic Reputation", "rank": "601+", "score": "5.5"}, {"indicator_id": "73", "indicator_name": "Citations per Faculty", "rank": "213", "score": "57.8"}], "Learning Experience": [{"indicator_id": "36", "indicator_name": "Faculty Student Ratio", "rank": "701+", "score": "12.4"}], "Employability": [{"indicator_id": "77", "indicator_name": "Employer Reputation", "rank": "601+", "score": "3.4"}, {"indicator_id": "3819456", "indicator_name": "Employment Outcomes", "rank": "701+", "score": "1.4"}], "Global Engagement": [{"indicator_id": "14", "indicator_name": "International Student Ratio", "rank": "701+", "score": "3"}, {"indicator_id": "15", "indicator_name": "International Research Network", "rank": "701+", "score": "39.7"}, {"indicator_id": "18", "indicator_name": "International Faculty Ratio", "rank": "701+", "score": "5.3"}], "Sustainability": [{"indicator_id": "3897497", "indicator_name": "Sustainability Score", "rank": "701+", "score": "1.6"}]}</t>
        </is>
      </c>
      <c r="AQ7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69">
      <c r="A769" t="n">
        <v>768</v>
      </c>
      <c r="B769" t="inlineStr"/>
      <c r="C769" t="inlineStr">
        <is>
          <t>University of Cincinnati</t>
        </is>
      </c>
      <c r="D769" t="inlineStr">
        <is>
          <t>Cincinnati, United States</t>
        </is>
      </c>
      <c r="E769" t="inlineStr">
        <is>
          <t>United States</t>
        </is>
      </c>
      <c r="F769" t="inlineStr">
        <is>
          <t>Cincinnati</t>
        </is>
      </c>
      <c r="G769" t="inlineStr">
        <is>
          <t>North America</t>
        </is>
      </c>
      <c r="H769" t="inlineStr">
        <is>
          <t>https://www.topuniversities.com/sites/default/files/university-of-cincinnati_129_medium.jpg</t>
        </is>
      </c>
      <c r="I769" t="inlineStr">
        <is>
          <t>/universities/university-cincinnati</t>
        </is>
      </c>
      <c r="J769" t="inlineStr">
        <is>
          <t>3996928</t>
        </is>
      </c>
      <c r="K769" t="inlineStr">
        <is>
          <t>294528</t>
        </is>
      </c>
      <c r="L769" t="inlineStr">
        <is>
          <t>129</t>
        </is>
      </c>
      <c r="M769" t="n">
        <v>0</v>
      </c>
      <c r="N769" t="inlineStr">
        <is>
          <t>761-770</t>
        </is>
      </c>
      <c r="O769" t="inlineStr"/>
      <c r="P769" t="b">
        <v>0</v>
      </c>
      <c r="Q769" t="b">
        <v>0</v>
      </c>
      <c r="R769" t="n">
        <v>0</v>
      </c>
      <c r="S769" t="inlineStr">
        <is>
          <t>601+</t>
        </is>
      </c>
      <c r="T769" t="n">
        <v>11</v>
      </c>
      <c r="U769" t="inlineStr">
        <is>
          <t>521</t>
        </is>
      </c>
      <c r="V769" t="n">
        <v>22.9</v>
      </c>
      <c r="W769" t="inlineStr">
        <is>
          <t>687</t>
        </is>
      </c>
      <c r="X769" t="n">
        <v>19.4</v>
      </c>
      <c r="Y769" t="inlineStr">
        <is>
          <t>601+</t>
        </is>
      </c>
      <c r="Z769" t="n">
        <v>6</v>
      </c>
      <c r="AA769" t="inlineStr">
        <is>
          <t>462</t>
        </is>
      </c>
      <c r="AB769" t="n">
        <v>25.3</v>
      </c>
      <c r="AC769" t="inlineStr">
        <is>
          <t>670</t>
        </is>
      </c>
      <c r="AD769" t="n">
        <v>12.4</v>
      </c>
      <c r="AE769" t="inlineStr">
        <is>
          <t>499</t>
        </is>
      </c>
      <c r="AF769" t="n">
        <v>69</v>
      </c>
      <c r="AG769" t="inlineStr">
        <is>
          <t>701+</t>
        </is>
      </c>
      <c r="AH769" t="n">
        <v>4.3</v>
      </c>
      <c r="AI769">
        <f>510</f>
        <v/>
      </c>
      <c r="AJ769" t="n">
        <v>22.5</v>
      </c>
      <c r="AK769" t="inlineStr"/>
      <c r="AL769" t="inlineStr"/>
      <c r="AM769" t="inlineStr"/>
      <c r="AN769" t="inlineStr"/>
      <c r="AO769" t="inlineStr"/>
      <c r="AP769" t="inlineStr">
        <is>
          <t>{"Research &amp; Discovery": [{"indicator_id": "76", "indicator_name": "Academic Reputation", "rank": "601+", "score": "11"}, {"indicator_id": "73", "indicator_name": "Citations per Faculty", "rank": "521", "score": "22.9"}], "Learning Experience": [{"indicator_id": "36", "indicator_name": "Faculty Student Ratio", "rank": "687", "score": "19.4"}], "Employability": [{"indicator_id": "77", "indicator_name": "Employer Reputation", "rank": "601+", "score": "6"}, {"indicator_id": "3819456", "indicator_name": "Employment Outcomes", "rank": "462", "score": "25.3"}], "Global Engagement": [{"indicator_id": "14", "indicator_name": "International Student Ratio", "rank": "670", "score": "12.4"}, {"indicator_id": "15", "indicator_name": "International Research Network", "rank": "499", "score": "69"}, {"indicator_id": "18", "indicator_name": "International Faculty Ratio", "rank": "701+", "score": "4.3"}], "Sustainability": [{"indicator_id": "3897497", "indicator_name": "Sustainability Score", "rank": "=510", "score": "22.5"}]}</t>
        </is>
      </c>
      <c r="AQ7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70">
      <c r="A770" t="n">
        <v>769</v>
      </c>
      <c r="B770" t="inlineStr"/>
      <c r="C770" t="inlineStr">
        <is>
          <t>University of Colorado, Denver</t>
        </is>
      </c>
      <c r="D770" t="inlineStr">
        <is>
          <t>Denver, United States</t>
        </is>
      </c>
      <c r="E770" t="inlineStr">
        <is>
          <t>United States</t>
        </is>
      </c>
      <c r="F770" t="inlineStr">
        <is>
          <t>Denver</t>
        </is>
      </c>
      <c r="G770" t="inlineStr">
        <is>
          <t>North America</t>
        </is>
      </c>
      <c r="H770" t="inlineStr">
        <is>
          <t>https://www.topuniversities.com/sites/default/files/university-of-colorado-denver_2116_medium.jpg</t>
        </is>
      </c>
      <c r="I770" t="inlineStr">
        <is>
          <t>/universities/university-colorado-denver</t>
        </is>
      </c>
      <c r="J770" t="inlineStr">
        <is>
          <t>3996930</t>
        </is>
      </c>
      <c r="K770" t="inlineStr">
        <is>
          <t>295082</t>
        </is>
      </c>
      <c r="L770" t="inlineStr">
        <is>
          <t>2116</t>
        </is>
      </c>
      <c r="M770" t="n">
        <v>0</v>
      </c>
      <c r="N770" t="inlineStr">
        <is>
          <t>761-770</t>
        </is>
      </c>
      <c r="O770" t="inlineStr"/>
      <c r="P770" t="b">
        <v>0</v>
      </c>
      <c r="Q770" t="b">
        <v>0</v>
      </c>
      <c r="R770" t="n">
        <v>0</v>
      </c>
      <c r="S770" t="inlineStr">
        <is>
          <t>601+</t>
        </is>
      </c>
      <c r="T770" t="n">
        <v>8.199999999999999</v>
      </c>
      <c r="U770" t="inlineStr">
        <is>
          <t>701+</t>
        </is>
      </c>
      <c r="V770" t="n">
        <v>3.6</v>
      </c>
      <c r="W770" t="inlineStr">
        <is>
          <t>5</t>
        </is>
      </c>
      <c r="X770" t="n">
        <v>100</v>
      </c>
      <c r="Y770" t="inlineStr">
        <is>
          <t>601+</t>
        </is>
      </c>
      <c r="Z770" t="n">
        <v>6.1</v>
      </c>
      <c r="AA770" t="inlineStr">
        <is>
          <t>701+</t>
        </is>
      </c>
      <c r="AB770" t="n">
        <v>5.6</v>
      </c>
      <c r="AC770" t="inlineStr">
        <is>
          <t>701+</t>
        </is>
      </c>
      <c r="AD770" t="n">
        <v>8.1</v>
      </c>
      <c r="AE770" t="inlineStr">
        <is>
          <t>701+</t>
        </is>
      </c>
      <c r="AF770" t="n">
        <v>45.7</v>
      </c>
      <c r="AG770" t="inlineStr">
        <is>
          <t>701+</t>
        </is>
      </c>
      <c r="AH770" t="n">
        <v>3.4</v>
      </c>
      <c r="AI770" t="inlineStr">
        <is>
          <t>701+</t>
        </is>
      </c>
      <c r="AJ770" t="n">
        <v>3.8</v>
      </c>
      <c r="AK770" t="inlineStr"/>
      <c r="AL770" t="inlineStr"/>
      <c r="AM770" t="inlineStr"/>
      <c r="AN770" t="inlineStr"/>
      <c r="AO770" t="inlineStr"/>
      <c r="AP770" t="inlineStr">
        <is>
          <t>{"Research &amp; Discovery": [{"indicator_id": "76", "indicator_name": "Academic Reputation", "rank": "601+", "score": "8.2"}, {"indicator_id": "73", "indicator_name": "Citations per Faculty", "rank": "701+", "score": "3.6"}], "Learning Experience": [{"indicator_id": "36", "indicator_name": "Faculty Student Ratio", "rank": "5", "score": "100"}], "Employability": [{"indicator_id": "77", "indicator_name": "Employer Reputation", "rank": "601+", "score": "6.1"}, {"indicator_id": "3819456", "indicator_name": "Employment Outcomes", "rank": "701+", "score": "5.6"}], "Global Engagement": [{"indicator_id": "14", "indicator_name": "International Student Ratio", "rank": "701+", "score": "8.1"}, {"indicator_id": "15", "indicator_name": "International Research Network", "rank": "701+", "score": "45.7"}, {"indicator_id": "18", "indicator_name": "International Faculty Ratio", "rank": "701+", "score": "3.4"}], "Sustainability": [{"indicator_id": "3897497", "indicator_name": "Sustainability Score", "rank": "701+", "score": "3.8"}]}</t>
        </is>
      </c>
      <c r="AQ7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71">
      <c r="A771" t="n">
        <v>770</v>
      </c>
      <c r="B771" t="inlineStr"/>
      <c r="C771" t="inlineStr">
        <is>
          <t>University of Patras</t>
        </is>
      </c>
      <c r="D771" t="inlineStr">
        <is>
          <t>Patras, Greece</t>
        </is>
      </c>
      <c r="E771" t="inlineStr">
        <is>
          <t>Greece</t>
        </is>
      </c>
      <c r="F771" t="inlineStr">
        <is>
          <t>Patras</t>
        </is>
      </c>
      <c r="G771" t="inlineStr">
        <is>
          <t>Europe</t>
        </is>
      </c>
      <c r="H771" t="inlineStr">
        <is>
          <t>https://www.topuniversities.com/sites/default/files/university-of-patras_592560cf2aeae70239af4c6f_medium.jpg</t>
        </is>
      </c>
      <c r="I771" t="inlineStr">
        <is>
          <t>/universities/university-patras</t>
        </is>
      </c>
      <c r="J771" t="inlineStr">
        <is>
          <t>3997013</t>
        </is>
      </c>
      <c r="K771" t="inlineStr">
        <is>
          <t>297521</t>
        </is>
      </c>
      <c r="L771" t="inlineStr">
        <is>
          <t>491</t>
        </is>
      </c>
      <c r="M771" t="n">
        <v>0</v>
      </c>
      <c r="N771" t="inlineStr">
        <is>
          <t>761-770</t>
        </is>
      </c>
      <c r="O771" t="inlineStr">
        <is>
          <t>4</t>
        </is>
      </c>
      <c r="P771" t="b">
        <v>0</v>
      </c>
      <c r="Q771" t="b">
        <v>0</v>
      </c>
      <c r="R771" t="n">
        <v>0</v>
      </c>
      <c r="S771" t="inlineStr">
        <is>
          <t>601+</t>
        </is>
      </c>
      <c r="T771" t="n">
        <v>11.7</v>
      </c>
      <c r="U771" t="inlineStr">
        <is>
          <t>475</t>
        </is>
      </c>
      <c r="V771" t="n">
        <v>27</v>
      </c>
      <c r="W771" t="inlineStr">
        <is>
          <t>701+</t>
        </is>
      </c>
      <c r="X771" t="n">
        <v>2.7</v>
      </c>
      <c r="Y771" t="inlineStr">
        <is>
          <t>502</t>
        </is>
      </c>
      <c r="Z771" t="n">
        <v>17.1</v>
      </c>
      <c r="AA771" t="inlineStr">
        <is>
          <t>701+</t>
        </is>
      </c>
      <c r="AB771" t="n">
        <v>3.7</v>
      </c>
      <c r="AC771" t="inlineStr">
        <is>
          <t>701+</t>
        </is>
      </c>
      <c r="AD771" t="n">
        <v>4.8</v>
      </c>
      <c r="AE771" t="inlineStr">
        <is>
          <t>626</t>
        </is>
      </c>
      <c r="AF771" t="n">
        <v>60.6</v>
      </c>
      <c r="AG771" t="inlineStr">
        <is>
          <t>701+</t>
        </is>
      </c>
      <c r="AH771" t="n">
        <v>1.4</v>
      </c>
      <c r="AI771">
        <f>338</f>
        <v/>
      </c>
      <c r="AJ771" t="n">
        <v>44.9</v>
      </c>
      <c r="AK771" t="inlineStr"/>
      <c r="AL771" t="inlineStr"/>
      <c r="AM771" t="inlineStr"/>
      <c r="AN771" t="inlineStr"/>
      <c r="AO771" t="inlineStr"/>
      <c r="AP771" t="inlineStr">
        <is>
          <t>{"Research &amp; Discovery": [{"indicator_id": "76", "indicator_name": "Academic Reputation", "rank": "601+", "score": "11.7"}, {"indicator_id": "73", "indicator_name": "Citations per Faculty", "rank": "475", "score": "27"}], "Learning Experience": [{"indicator_id": "36", "indicator_name": "Faculty Student Ratio", "rank": "701+", "score": "2.7"}], "Employability": [{"indicator_id": "77", "indicator_name": "Employer Reputation", "rank": "502", "score": "17.1"}, {"indicator_id": "3819456", "indicator_name": "Employment Outcomes", "rank": "701+", "score": "3.7"}], "Global Engagement": [{"indicator_id": "14", "indicator_name": "International Student Ratio", "rank": "701+", "score": "4.8"}, {"indicator_id": "15", "indicator_name": "International Research Network", "rank": "626", "score": "60.6"}, {"indicator_id": "18", "indicator_name": "International Faculty Ratio", "rank": "701+", "score": "1.4"}], "Sustainability": [{"indicator_id": "3897497", "indicator_name": "Sustainability Score", "rank": "=338", "score": "44.9"}]}</t>
        </is>
      </c>
      <c r="AQ7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72">
      <c r="A772" t="n">
        <v>771</v>
      </c>
      <c r="B772" t="inlineStr"/>
      <c r="C772" t="inlineStr">
        <is>
          <t>Addis Ababa University</t>
        </is>
      </c>
      <c r="D772" t="inlineStr">
        <is>
          <t>Addis Ababa, Ethiopia</t>
        </is>
      </c>
      <c r="E772" t="inlineStr">
        <is>
          <t>Ethiopia</t>
        </is>
      </c>
      <c r="F772" t="inlineStr">
        <is>
          <t>Addis Ababa</t>
        </is>
      </c>
      <c r="G772" t="inlineStr">
        <is>
          <t>Africa</t>
        </is>
      </c>
      <c r="H772" t="inlineStr">
        <is>
          <t>https://www.topuniversities.com/sites/default/files/addis-ababa-university_592560df9988f300e23208f9_medium.jpg</t>
        </is>
      </c>
      <c r="I772" t="inlineStr">
        <is>
          <t>/universities/addis-ababa-university</t>
        </is>
      </c>
      <c r="J772" t="inlineStr">
        <is>
          <t>3996237</t>
        </is>
      </c>
      <c r="K772" t="inlineStr">
        <is>
          <t>294216</t>
        </is>
      </c>
      <c r="L772" t="inlineStr">
        <is>
          <t>15056</t>
        </is>
      </c>
      <c r="M772" t="n">
        <v>0</v>
      </c>
      <c r="N772" t="inlineStr">
        <is>
          <t>771-780</t>
        </is>
      </c>
      <c r="O772" t="inlineStr"/>
      <c r="P772" t="b">
        <v>0</v>
      </c>
      <c r="Q772" t="b">
        <v>0</v>
      </c>
      <c r="R772" t="n">
        <v>0</v>
      </c>
      <c r="S772" t="inlineStr">
        <is>
          <t>601+</t>
        </is>
      </c>
      <c r="T772" t="n">
        <v>6.4</v>
      </c>
      <c r="U772" t="inlineStr">
        <is>
          <t>701+</t>
        </is>
      </c>
      <c r="V772" t="n">
        <v>1.7</v>
      </c>
      <c r="W772" t="inlineStr">
        <is>
          <t>249</t>
        </is>
      </c>
      <c r="X772" t="n">
        <v>58.8</v>
      </c>
      <c r="Y772" t="inlineStr">
        <is>
          <t>601+</t>
        </is>
      </c>
      <c r="Z772" t="n">
        <v>9.300000000000001</v>
      </c>
      <c r="AA772" t="inlineStr">
        <is>
          <t>49</t>
        </is>
      </c>
      <c r="AB772" t="n">
        <v>95.5</v>
      </c>
      <c r="AC772" t="inlineStr">
        <is>
          <t>n/a</t>
        </is>
      </c>
      <c r="AD772" t="inlineStr"/>
      <c r="AE772" t="inlineStr">
        <is>
          <t>694</t>
        </is>
      </c>
      <c r="AF772" t="n">
        <v>55.2</v>
      </c>
      <c r="AG772" t="inlineStr">
        <is>
          <t>n/a</t>
        </is>
      </c>
      <c r="AH772" t="inlineStr"/>
      <c r="AI772" t="inlineStr">
        <is>
          <t>701+</t>
        </is>
      </c>
      <c r="AJ772" t="n">
        <v>3.3</v>
      </c>
      <c r="AK772" t="inlineStr"/>
      <c r="AL772" t="inlineStr"/>
      <c r="AM772" t="inlineStr"/>
      <c r="AN772" t="inlineStr"/>
      <c r="AO772" t="inlineStr"/>
      <c r="AP772" t="inlineStr">
        <is>
          <t>{"Research &amp; Discovery": [{"indicator_id": "76", "indicator_name": "Academic Reputation", "rank": "601+", "score": "6.4"}, {"indicator_id": "73", "indicator_name": "Citations per Faculty", "rank": "701+", "score": "1.7"}], "Learning Experience": [{"indicator_id": "36", "indicator_name": "Faculty Student Ratio", "rank": "249", "score": "58.8"}], "Employability": [{"indicator_id": "77", "indicator_name": "Employer Reputation", "rank": "601+", "score": "9.3"}, {"indicator_id": "3819456", "indicator_name": "Employment Outcomes", "rank": "49", "score": "95.5"}], "Global Engagement": [{"indicator_id": "14", "indicator_name": "International Student Ratio", "rank": "n/a", "score": "n/a"}, {"indicator_id": "15", "indicator_name": "International Research Network", "rank": "694", "score": "55.2"}, {"indicator_id": "18", "indicator_name": "International Faculty Ratio", "rank": "n/a", "score": "n/a"}], "Sustainability": [{"indicator_id": "3897497", "indicator_name": "Sustainability Score", "rank": "701+", "score": "3.3"}]}</t>
        </is>
      </c>
      <c r="AQ7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73">
      <c r="A773" t="n">
        <v>772</v>
      </c>
      <c r="B773" t="inlineStr"/>
      <c r="C773" t="inlineStr">
        <is>
          <t>Bournemouth University</t>
        </is>
      </c>
      <c r="D773" t="inlineStr">
        <is>
          <t>Poole, United Kingdom</t>
        </is>
      </c>
      <c r="E773" t="inlineStr">
        <is>
          <t>United Kingdom</t>
        </is>
      </c>
      <c r="F773" t="inlineStr">
        <is>
          <t>Poole</t>
        </is>
      </c>
      <c r="G773" t="inlineStr">
        <is>
          <t>Europe</t>
        </is>
      </c>
      <c r="H773" t="inlineStr">
        <is>
          <t>https://www.topuniversities.com/sites/default/files/bournemouth-university_592560cf2aeae70239af4ac4_medium.jpg</t>
        </is>
      </c>
      <c r="I773" t="inlineStr">
        <is>
          <t>/universities/bournemouth-university</t>
        </is>
      </c>
      <c r="J773" t="inlineStr">
        <is>
          <t>3996296</t>
        </is>
      </c>
      <c r="K773" t="inlineStr">
        <is>
          <t>294592</t>
        </is>
      </c>
      <c r="L773" t="inlineStr">
        <is>
          <t>64</t>
        </is>
      </c>
      <c r="M773" t="n">
        <v>0</v>
      </c>
      <c r="N773" t="inlineStr">
        <is>
          <t>771-780</t>
        </is>
      </c>
      <c r="O773" t="inlineStr"/>
      <c r="P773" t="b">
        <v>0</v>
      </c>
      <c r="Q773" t="b">
        <v>0</v>
      </c>
      <c r="R773" t="n">
        <v>0</v>
      </c>
      <c r="S773" t="inlineStr">
        <is>
          <t>601+</t>
        </is>
      </c>
      <c r="T773" t="n">
        <v>5.8</v>
      </c>
      <c r="U773" t="inlineStr">
        <is>
          <t>617</t>
        </is>
      </c>
      <c r="V773" t="n">
        <v>16.4</v>
      </c>
      <c r="W773" t="inlineStr">
        <is>
          <t>701+</t>
        </is>
      </c>
      <c r="X773" t="n">
        <v>6.1</v>
      </c>
      <c r="Y773" t="inlineStr">
        <is>
          <t>601+</t>
        </is>
      </c>
      <c r="Z773" t="n">
        <v>6.4</v>
      </c>
      <c r="AA773" t="inlineStr">
        <is>
          <t>701+</t>
        </is>
      </c>
      <c r="AB773" t="n">
        <v>4.8</v>
      </c>
      <c r="AC773" t="inlineStr">
        <is>
          <t>312</t>
        </is>
      </c>
      <c r="AD773" t="n">
        <v>47.1</v>
      </c>
      <c r="AE773" t="inlineStr">
        <is>
          <t>445</t>
        </is>
      </c>
      <c r="AF773" t="n">
        <v>72.59999999999999</v>
      </c>
      <c r="AG773" t="inlineStr">
        <is>
          <t>237</t>
        </is>
      </c>
      <c r="AH773" t="n">
        <v>80.3</v>
      </c>
      <c r="AI773" t="inlineStr">
        <is>
          <t>701+</t>
        </is>
      </c>
      <c r="AJ773" t="n">
        <v>5.3</v>
      </c>
      <c r="AK773" t="inlineStr"/>
      <c r="AL773" t="inlineStr"/>
      <c r="AM773" t="inlineStr"/>
      <c r="AN773" t="inlineStr"/>
      <c r="AO773" t="inlineStr"/>
      <c r="AP773" t="inlineStr">
        <is>
          <t>{"Research &amp; Discovery": [{"indicator_id": "76", "indicator_name": "Academic Reputation", "rank": "601+", "score": "5.8"}, {"indicator_id": "73", "indicator_name": "Citations per Faculty", "rank": "617", "score": "16.4"}], "Learning Experience": [{"indicator_id": "36", "indicator_name": "Faculty Student Ratio", "rank": "701+", "score": "6.1"}], "Employability": [{"indicator_id": "77", "indicator_name": "Employer Reputation", "rank": "601+", "score": "6.4"}, {"indicator_id": "3819456", "indicator_name": "Employment Outcomes", "rank": "701+", "score": "4.8"}], "Global Engagement": [{"indicator_id": "14", "indicator_name": "International Student Ratio", "rank": "312", "score": "47.1"}, {"indicator_id": "15", "indicator_name": "International Research Network", "rank": "445", "score": "72.6"}, {"indicator_id": "18", "indicator_name": "International Faculty Ratio", "rank": "237", "score": "80.3"}], "Sustainability": [{"indicator_id": "3897497", "indicator_name": "Sustainability Score", "rank": "701+", "score": "5.3"}]}</t>
        </is>
      </c>
      <c r="AQ7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74">
      <c r="A774" t="n">
        <v>773</v>
      </c>
      <c r="B774" t="inlineStr"/>
      <c r="C774" t="inlineStr">
        <is>
          <t>Chiba University</t>
        </is>
      </c>
      <c r="D774" t="inlineStr">
        <is>
          <t>Chiba City, Japan</t>
        </is>
      </c>
      <c r="E774" t="inlineStr">
        <is>
          <t>Japan</t>
        </is>
      </c>
      <c r="F774" t="inlineStr">
        <is>
          <t>Chiba City</t>
        </is>
      </c>
      <c r="G774" t="inlineStr">
        <is>
          <t>Asia</t>
        </is>
      </c>
      <c r="H774" t="inlineStr">
        <is>
          <t>https://www.topuniversities.com/sites/default/files/chiba-university_119_medium.jpg</t>
        </is>
      </c>
      <c r="I774" t="inlineStr">
        <is>
          <t>/universities/chiba-university</t>
        </is>
      </c>
      <c r="J774" t="inlineStr">
        <is>
          <t>3996175</t>
        </is>
      </c>
      <c r="K774" t="inlineStr">
        <is>
          <t>294537</t>
        </is>
      </c>
      <c r="L774" t="inlineStr">
        <is>
          <t>119</t>
        </is>
      </c>
      <c r="M774" t="n">
        <v>0</v>
      </c>
      <c r="N774" t="inlineStr">
        <is>
          <t>771-780</t>
        </is>
      </c>
      <c r="O774" t="inlineStr"/>
      <c r="P774" t="b">
        <v>0</v>
      </c>
      <c r="Q774" t="b">
        <v>0</v>
      </c>
      <c r="R774" t="n">
        <v>0</v>
      </c>
      <c r="S774" t="inlineStr">
        <is>
          <t>542</t>
        </is>
      </c>
      <c r="T774" t="n">
        <v>16.6</v>
      </c>
      <c r="U774" t="inlineStr">
        <is>
          <t>701+</t>
        </is>
      </c>
      <c r="V774" t="n">
        <v>8.800000000000001</v>
      </c>
      <c r="W774" t="inlineStr">
        <is>
          <t>197</t>
        </is>
      </c>
      <c r="X774" t="n">
        <v>66.09999999999999</v>
      </c>
      <c r="Y774" t="inlineStr">
        <is>
          <t>601+</t>
        </is>
      </c>
      <c r="Z774" t="n">
        <v>8.5</v>
      </c>
      <c r="AA774" t="inlineStr">
        <is>
          <t>701+</t>
        </is>
      </c>
      <c r="AB774" t="n">
        <v>3.8</v>
      </c>
      <c r="AC774" t="inlineStr">
        <is>
          <t>701+</t>
        </is>
      </c>
      <c r="AD774" t="n">
        <v>4.3</v>
      </c>
      <c r="AE774" t="inlineStr">
        <is>
          <t>701+</t>
        </is>
      </c>
      <c r="AF774" t="n">
        <v>28.9</v>
      </c>
      <c r="AG774" t="inlineStr">
        <is>
          <t>701+</t>
        </is>
      </c>
      <c r="AH774" t="n">
        <v>7.5</v>
      </c>
      <c r="AI774" t="inlineStr">
        <is>
          <t>695</t>
        </is>
      </c>
      <c r="AJ774" t="n">
        <v>8.699999999999999</v>
      </c>
      <c r="AK774" t="inlineStr"/>
      <c r="AL774" t="inlineStr"/>
      <c r="AM774" t="inlineStr"/>
      <c r="AN774" t="inlineStr"/>
      <c r="AO774" t="inlineStr"/>
      <c r="AP774" t="inlineStr">
        <is>
          <t>{"Research &amp; Discovery": [{"indicator_id": "76", "indicator_name": "Academic Reputation", "rank": "542", "score": "16.6"}, {"indicator_id": "73", "indicator_name": "Citations per Faculty", "rank": "701+", "score": "8.8"}], "Learning Experience": [{"indicator_id": "36", "indicator_name": "Faculty Student Ratio", "rank": "197", "score": "66.1"}], "Employability": [{"indicator_id": "77", "indicator_name": "Employer Reputation", "rank": "601+", "score": "8.5"}, {"indicator_id": "3819456", "indicator_name": "Employment Outcomes", "rank": "701+", "score": "3.8"}], "Global Engagement": [{"indicator_id": "14", "indicator_name": "International Student Ratio", "rank": "701+", "score": "4.3"}, {"indicator_id": "15", "indicator_name": "International Research Network", "rank": "701+", "score": "28.9"}, {"indicator_id": "18", "indicator_name": "International Faculty Ratio", "rank": "701+", "score": "7.5"}], "Sustainability": [{"indicator_id": "3897497", "indicator_name": "Sustainability Score", "rank": "695", "score": "8.7"}]}</t>
        </is>
      </c>
      <c r="AQ7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75">
      <c r="A775" t="n">
        <v>774</v>
      </c>
      <c r="B775" t="inlineStr"/>
      <c r="C775" t="inlineStr">
        <is>
          <t>China University of Geosciences</t>
        </is>
      </c>
      <c r="D775" t="inlineStr">
        <is>
          <t>Wuhan, China (Mainland)</t>
        </is>
      </c>
      <c r="E775" t="inlineStr">
        <is>
          <t>China (Mainland)</t>
        </is>
      </c>
      <c r="F775" t="inlineStr">
        <is>
          <t>Wuhan</t>
        </is>
      </c>
      <c r="G775" t="inlineStr">
        <is>
          <t>Asia</t>
        </is>
      </c>
      <c r="H775" t="inlineStr">
        <is>
          <t>https://www.topuniversities.com/sites/default/files/china-university-of-geosciences_2006_medium.jpg</t>
        </is>
      </c>
      <c r="I775" t="inlineStr">
        <is>
          <t>/universities/china-university-geosciences</t>
        </is>
      </c>
      <c r="J775" t="inlineStr">
        <is>
          <t>3996322</t>
        </is>
      </c>
      <c r="K775" t="inlineStr">
        <is>
          <t>294976</t>
        </is>
      </c>
      <c r="L775" t="inlineStr">
        <is>
          <t>2006</t>
        </is>
      </c>
      <c r="M775" t="n">
        <v>0</v>
      </c>
      <c r="N775" t="inlineStr">
        <is>
          <t>771-780</t>
        </is>
      </c>
      <c r="O775" t="inlineStr"/>
      <c r="P775" t="b">
        <v>0</v>
      </c>
      <c r="Q775" t="b">
        <v>0</v>
      </c>
      <c r="R775" t="n">
        <v>0</v>
      </c>
      <c r="S775" t="inlineStr">
        <is>
          <t>601+</t>
        </is>
      </c>
      <c r="T775" t="n">
        <v>5.1</v>
      </c>
      <c r="U775" t="inlineStr">
        <is>
          <t>415</t>
        </is>
      </c>
      <c r="V775" t="n">
        <v>31.8</v>
      </c>
      <c r="W775" t="inlineStr">
        <is>
          <t>284</t>
        </is>
      </c>
      <c r="X775" t="n">
        <v>53.6</v>
      </c>
      <c r="Y775" t="inlineStr">
        <is>
          <t>601+</t>
        </is>
      </c>
      <c r="Z775" t="n">
        <v>1.4</v>
      </c>
      <c r="AA775" t="inlineStr">
        <is>
          <t>701+</t>
        </is>
      </c>
      <c r="AB775" t="n">
        <v>1.4</v>
      </c>
      <c r="AC775" t="inlineStr">
        <is>
          <t>701+</t>
        </is>
      </c>
      <c r="AD775" t="n">
        <v>2.7</v>
      </c>
      <c r="AE775" t="inlineStr">
        <is>
          <t>523</t>
        </is>
      </c>
      <c r="AF775" t="n">
        <v>67</v>
      </c>
      <c r="AG775" t="inlineStr">
        <is>
          <t>701+</t>
        </is>
      </c>
      <c r="AH775" t="n">
        <v>1.5</v>
      </c>
      <c r="AI775" t="inlineStr">
        <is>
          <t>701+</t>
        </is>
      </c>
      <c r="AJ775" t="n">
        <v>4</v>
      </c>
      <c r="AK775" t="inlineStr"/>
      <c r="AL775" t="inlineStr"/>
      <c r="AM775" t="inlineStr"/>
      <c r="AN775" t="inlineStr"/>
      <c r="AO775" t="inlineStr"/>
      <c r="AP775" t="inlineStr">
        <is>
          <t>{"Research &amp; Discovery": [{"indicator_id": "76", "indicator_name": "Academic Reputation", "rank": "601+", "score": "5.1"}, {"indicator_id": "73", "indicator_name": "Citations per Faculty", "rank": "415", "score": "31.8"}], "Learning Experience": [{"indicator_id": "36", "indicator_name": "Faculty Student Ratio", "rank": "284", "score": "53.6"}], "Employability": [{"indicator_id": "77", "indicator_name": "Employer Reputation", "rank": "601+", "score": "1.4"}, {"indicator_id": "3819456", "indicator_name": "Employment Outcomes", "rank": "701+", "score": "1.4"}], "Global Engagement": [{"indicator_id": "14", "indicator_name": "International Student Ratio", "rank": "701+", "score": "2.7"}, {"indicator_id": "15", "indicator_name": "International Research Network", "rank": "523", "score": "67"}, {"indicator_id": "18", "indicator_name": "International Faculty Ratio", "rank": "701+", "score": "1.5"}], "Sustainability": [{"indicator_id": "3897497", "indicator_name": "Sustainability Score", "rank": "701+", "score": "4"}]}</t>
        </is>
      </c>
      <c r="AQ7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76">
      <c r="A776" t="n">
        <v>775</v>
      </c>
      <c r="B776" t="inlineStr"/>
      <c r="C776" t="inlineStr">
        <is>
          <t>El Colegio de México, A.C.</t>
        </is>
      </c>
      <c r="D776" t="inlineStr">
        <is>
          <t>Mexico City, Mexico</t>
        </is>
      </c>
      <c r="E776" t="inlineStr">
        <is>
          <t>Mexico</t>
        </is>
      </c>
      <c r="F776" t="inlineStr">
        <is>
          <t>Mexico City</t>
        </is>
      </c>
      <c r="G776" t="inlineStr">
        <is>
          <t>Latin America</t>
        </is>
      </c>
      <c r="H776" t="inlineStr">
        <is>
          <t>https://www.topuniversities.com/sites/default/files/el-colegio-de-mxico-a.c._592560cf2aeae70239af547b_medium.jpg</t>
        </is>
      </c>
      <c r="I776" t="inlineStr">
        <is>
          <t>/universities/el-colegio-de-mexico-ac</t>
        </is>
      </c>
      <c r="J776" t="inlineStr">
        <is>
          <t>3996217</t>
        </is>
      </c>
      <c r="K776" t="inlineStr">
        <is>
          <t>293362</t>
        </is>
      </c>
      <c r="L776" t="inlineStr">
        <is>
          <t>2552</t>
        </is>
      </c>
      <c r="M776" t="n">
        <v>0</v>
      </c>
      <c r="N776" t="inlineStr">
        <is>
          <t>771-780</t>
        </is>
      </c>
      <c r="O776" t="inlineStr"/>
      <c r="P776" t="b">
        <v>0</v>
      </c>
      <c r="Q776" t="b">
        <v>0</v>
      </c>
      <c r="R776" t="n">
        <v>0</v>
      </c>
      <c r="S776" t="inlineStr">
        <is>
          <t>584</t>
        </is>
      </c>
      <c r="T776" t="n">
        <v>14.9</v>
      </c>
      <c r="U776" t="inlineStr">
        <is>
          <t>701+</t>
        </is>
      </c>
      <c r="V776" t="n">
        <v>1.7</v>
      </c>
      <c r="W776" t="inlineStr">
        <is>
          <t>1</t>
        </is>
      </c>
      <c r="X776" t="n">
        <v>100</v>
      </c>
      <c r="Y776" t="inlineStr">
        <is>
          <t>601+</t>
        </is>
      </c>
      <c r="Z776" t="n">
        <v>2.5</v>
      </c>
      <c r="AA776" t="inlineStr">
        <is>
          <t>701+</t>
        </is>
      </c>
      <c r="AB776" t="n">
        <v>3.2</v>
      </c>
      <c r="AC776" t="inlineStr">
        <is>
          <t>596</t>
        </is>
      </c>
      <c r="AD776" t="n">
        <v>16.4</v>
      </c>
      <c r="AE776" t="inlineStr">
        <is>
          <t>701+</t>
        </is>
      </c>
      <c r="AF776" t="n">
        <v>9.6</v>
      </c>
      <c r="AG776" t="inlineStr">
        <is>
          <t>701+</t>
        </is>
      </c>
      <c r="AH776" t="n">
        <v>8.5</v>
      </c>
      <c r="AI776" t="inlineStr">
        <is>
          <t>701+</t>
        </is>
      </c>
      <c r="AJ776" t="n">
        <v>1</v>
      </c>
      <c r="AK776" t="inlineStr"/>
      <c r="AL776" t="inlineStr"/>
      <c r="AM776" t="inlineStr"/>
      <c r="AN776" t="inlineStr"/>
      <c r="AO776" t="inlineStr"/>
      <c r="AP776" t="inlineStr">
        <is>
          <t>{"Research &amp; Discovery": [{"indicator_id": "76", "indicator_name": "Academic Reputation", "rank": "584", "score": "14.9"}, {"indicator_id": "73", "indicator_name": "Citations per Faculty", "rank": "701+", "score": "1.7"}], "Learning Experience": [{"indicator_id": "36", "indicator_name": "Faculty Student Ratio", "rank": "1", "score": "100"}], "Employability": [{"indicator_id": "77", "indicator_name": "Employer Reputation", "rank": "601+", "score": "2.5"}, {"indicator_id": "3819456", "indicator_name": "Employment Outcomes", "rank": "701+", "score": "3.2"}], "Global Engagement": [{"indicator_id": "14", "indicator_name": "International Student Ratio", "rank": "596", "score": "16.4"}, {"indicator_id": "15", "indicator_name": "International Research Network", "rank": "701+", "score": "9.6"}, {"indicator_id": "18", "indicator_name": "International Faculty Ratio", "rank": "701+", "score": "8.5"}], "Sustainability": [{"indicator_id": "3897497", "indicator_name": "Sustainability Score", "rank": "701+", "score": "1"}]}</t>
        </is>
      </c>
      <c r="AQ7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77">
      <c r="A777" t="n">
        <v>776</v>
      </c>
      <c r="B777" t="inlineStr"/>
      <c r="C777" t="inlineStr">
        <is>
          <t xml:space="preserve">Holy Spirit University of Kaslik </t>
        </is>
      </c>
      <c r="D777" t="inlineStr">
        <is>
          <t>Jounieh, Lebanon</t>
        </is>
      </c>
      <c r="E777" t="inlineStr">
        <is>
          <t>Lebanon</t>
        </is>
      </c>
      <c r="F777" t="inlineStr">
        <is>
          <t>Jounieh</t>
        </is>
      </c>
      <c r="G777" t="inlineStr">
        <is>
          <t>Asia</t>
        </is>
      </c>
      <c r="H777" t="inlineStr">
        <is>
          <t>https://www.topuniversities.com/sites/default/files/holy-spirit-university-of-kaslik-_592560cf2aeae70239af4ee8_medium.jpg</t>
        </is>
      </c>
      <c r="I777" t="inlineStr">
        <is>
          <t>/universities/holy-spirit-university-kaslik</t>
        </is>
      </c>
      <c r="J777" t="inlineStr">
        <is>
          <t>3996406</t>
        </is>
      </c>
      <c r="K777" t="inlineStr">
        <is>
          <t>297150</t>
        </is>
      </c>
      <c r="L777" t="inlineStr">
        <is>
          <t>1124</t>
        </is>
      </c>
      <c r="M777" t="n">
        <v>0</v>
      </c>
      <c r="N777" t="inlineStr">
        <is>
          <t>771-780</t>
        </is>
      </c>
      <c r="O777" t="inlineStr"/>
      <c r="P777" t="b">
        <v>0</v>
      </c>
      <c r="Q777" t="b">
        <v>0</v>
      </c>
      <c r="R777" t="n">
        <v>0</v>
      </c>
      <c r="S777" t="inlineStr">
        <is>
          <t>601+</t>
        </is>
      </c>
      <c r="T777" t="n">
        <v>6.7</v>
      </c>
      <c r="U777" t="inlineStr">
        <is>
          <t>701+</t>
        </is>
      </c>
      <c r="V777" t="n">
        <v>2.1</v>
      </c>
      <c r="W777" t="inlineStr">
        <is>
          <t>226</t>
        </is>
      </c>
      <c r="X777" t="n">
        <v>62.3</v>
      </c>
      <c r="Y777" t="inlineStr">
        <is>
          <t>601+</t>
        </is>
      </c>
      <c r="Z777" t="n">
        <v>6.4</v>
      </c>
      <c r="AA777" t="inlineStr">
        <is>
          <t>701+</t>
        </is>
      </c>
      <c r="AB777" t="n">
        <v>5.7</v>
      </c>
      <c r="AC777" t="inlineStr">
        <is>
          <t>372</t>
        </is>
      </c>
      <c r="AD777" t="n">
        <v>37.8</v>
      </c>
      <c r="AE777" t="inlineStr">
        <is>
          <t>701+</t>
        </is>
      </c>
      <c r="AF777" t="n">
        <v>6.5</v>
      </c>
      <c r="AG777" t="inlineStr">
        <is>
          <t>108</t>
        </is>
      </c>
      <c r="AH777" t="n">
        <v>98.90000000000001</v>
      </c>
      <c r="AI777" t="inlineStr">
        <is>
          <t>701+</t>
        </is>
      </c>
      <c r="AJ777" t="n">
        <v>1.1</v>
      </c>
      <c r="AK777" t="inlineStr"/>
      <c r="AL777" t="inlineStr"/>
      <c r="AM777" t="inlineStr"/>
      <c r="AN777" t="inlineStr"/>
      <c r="AO777" t="inlineStr"/>
      <c r="AP777" t="inlineStr">
        <is>
          <t>{"Research &amp; Discovery": [{"indicator_id": "76", "indicator_name": "Academic Reputation", "rank": "601+", "score": "6.7"}, {"indicator_id": "73", "indicator_name": "Citations per Faculty", "rank": "701+", "score": "2.1"}], "Learning Experience": [{"indicator_id": "36", "indicator_name": "Faculty Student Ratio", "rank": "226", "score": "62.3"}], "Employability": [{"indicator_id": "77", "indicator_name": "Employer Reputation", "rank": "601+", "score": "6.4"}, {"indicator_id": "3819456", "indicator_name": "Employment Outcomes", "rank": "701+", "score": "5.7"}], "Global Engagement": [{"indicator_id": "14", "indicator_name": "International Student Ratio", "rank": "372", "score": "37.8"}, {"indicator_id": "15", "indicator_name": "International Research Network", "rank": "701+", "score": "6.5"}, {"indicator_id": "18", "indicator_name": "International Faculty Ratio", "rank": "108", "score": "98.9"}], "Sustainability": [{"indicator_id": "3897497", "indicator_name": "Sustainability Score", "rank": "701+", "score": "1.1"}]}</t>
        </is>
      </c>
      <c r="AQ7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78">
      <c r="A778" t="n">
        <v>777</v>
      </c>
      <c r="B778" t="inlineStr"/>
      <c r="C778" t="inlineStr">
        <is>
          <t>Universidad del Rosario</t>
        </is>
      </c>
      <c r="D778" t="inlineStr">
        <is>
          <t>Bogotá, Colombia</t>
        </is>
      </c>
      <c r="E778" t="inlineStr">
        <is>
          <t>Colombia</t>
        </is>
      </c>
      <c r="F778" t="inlineStr">
        <is>
          <t>Bogotá</t>
        </is>
      </c>
      <c r="G778" t="inlineStr">
        <is>
          <t>Latin America</t>
        </is>
      </c>
      <c r="H778" t="inlineStr">
        <is>
          <t>https://www.topuniversities.com/sites/default/files/universidad-del-rosario_592560cf2aeae70239af514d_medium.jpg</t>
        </is>
      </c>
      <c r="I778" t="inlineStr">
        <is>
          <t>/universities/universidad-del-rosario</t>
        </is>
      </c>
      <c r="J778" t="inlineStr">
        <is>
          <t>3996191</t>
        </is>
      </c>
      <c r="K778" t="inlineStr">
        <is>
          <t>296857</t>
        </is>
      </c>
      <c r="L778" t="inlineStr">
        <is>
          <t>1738</t>
        </is>
      </c>
      <c r="M778" t="n">
        <v>0</v>
      </c>
      <c r="N778" t="inlineStr">
        <is>
          <t>771-780</t>
        </is>
      </c>
      <c r="O778" t="inlineStr">
        <is>
          <t>4</t>
        </is>
      </c>
      <c r="P778" t="b">
        <v>0</v>
      </c>
      <c r="Q778" t="b">
        <v>0</v>
      </c>
      <c r="R778" t="n">
        <v>0</v>
      </c>
      <c r="S778" t="inlineStr">
        <is>
          <t>558</t>
        </is>
      </c>
      <c r="T778" t="n">
        <v>15.8</v>
      </c>
      <c r="U778" t="inlineStr">
        <is>
          <t>701+</t>
        </is>
      </c>
      <c r="V778" t="n">
        <v>2.5</v>
      </c>
      <c r="W778" t="inlineStr">
        <is>
          <t>607</t>
        </is>
      </c>
      <c r="X778" t="n">
        <v>24.2</v>
      </c>
      <c r="Y778" t="inlineStr">
        <is>
          <t>335</t>
        </is>
      </c>
      <c r="Z778" t="n">
        <v>28.5</v>
      </c>
      <c r="AA778" t="inlineStr">
        <is>
          <t>312</t>
        </is>
      </c>
      <c r="AB778" t="n">
        <v>41.1</v>
      </c>
      <c r="AC778" t="inlineStr">
        <is>
          <t>701+</t>
        </is>
      </c>
      <c r="AD778" t="n">
        <v>2.7</v>
      </c>
      <c r="AE778" t="inlineStr">
        <is>
          <t>701+</t>
        </is>
      </c>
      <c r="AF778" t="n">
        <v>31.8</v>
      </c>
      <c r="AG778" t="inlineStr">
        <is>
          <t>701+</t>
        </is>
      </c>
      <c r="AH778" t="n">
        <v>7.2</v>
      </c>
      <c r="AI778">
        <f>492</f>
        <v/>
      </c>
      <c r="AJ778" t="n">
        <v>24.5</v>
      </c>
      <c r="AK778" t="inlineStr"/>
      <c r="AL778" t="inlineStr"/>
      <c r="AM778" t="inlineStr"/>
      <c r="AN778" t="inlineStr"/>
      <c r="AO778" t="inlineStr"/>
      <c r="AP778" t="inlineStr">
        <is>
          <t>{"Research &amp; Discovery": [{"indicator_id": "76", "indicator_name": "Academic Reputation", "rank": "558", "score": "15.8"}, {"indicator_id": "73", "indicator_name": "Citations per Faculty", "rank": "701+", "score": "2.5"}], "Learning Experience": [{"indicator_id": "36", "indicator_name": "Faculty Student Ratio", "rank": "607", "score": "24.2"}], "Employability": [{"indicator_id": "77", "indicator_name": "Employer Reputation", "rank": "335", "score": "28.5"}, {"indicator_id": "3819456", "indicator_name": "Employment Outcomes", "rank": "312", "score": "41.1"}], "Global Engagement": [{"indicator_id": "14", "indicator_name": "International Student Ratio", "rank": "701+", "score": "2.7"}, {"indicator_id": "15", "indicator_name": "International Research Network", "rank": "701+", "score": "31.8"}, {"indicator_id": "18", "indicator_name": "International Faculty Ratio", "rank": "701+", "score": "7.2"}], "Sustainability": [{"indicator_id": "3897497", "indicator_name": "Sustainability Score", "rank": "=492", "score": "24.5"}]}</t>
        </is>
      </c>
      <c r="AQ7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79">
      <c r="A779" t="n">
        <v>778</v>
      </c>
      <c r="B779" t="inlineStr"/>
      <c r="C779" t="inlineStr">
        <is>
          <t>University of Maryland, Baltimore County</t>
        </is>
      </c>
      <c r="D779" t="inlineStr">
        <is>
          <t>Baltimore, United States</t>
        </is>
      </c>
      <c r="E779" t="inlineStr">
        <is>
          <t>United States</t>
        </is>
      </c>
      <c r="F779" t="inlineStr">
        <is>
          <t>Baltimore</t>
        </is>
      </c>
      <c r="G779" t="inlineStr">
        <is>
          <t>North America</t>
        </is>
      </c>
      <c r="H779" t="inlineStr">
        <is>
          <t>https://www.topuniversities.com/sites/default/files/university-of-maryland-baltimore-county_592560cf2aeae70239af52af_medium.jpg</t>
        </is>
      </c>
      <c r="I779" t="inlineStr">
        <is>
          <t>/universities/university-maryland-baltimore-county</t>
        </is>
      </c>
      <c r="J779" t="inlineStr">
        <is>
          <t>3996979</t>
        </is>
      </c>
      <c r="K779" t="inlineStr">
        <is>
          <t>295062</t>
        </is>
      </c>
      <c r="L779" t="inlineStr">
        <is>
          <t>2092</t>
        </is>
      </c>
      <c r="M779" t="n">
        <v>0</v>
      </c>
      <c r="N779" t="inlineStr">
        <is>
          <t>771-780</t>
        </is>
      </c>
      <c r="O779" t="inlineStr"/>
      <c r="P779" t="b">
        <v>0</v>
      </c>
      <c r="Q779" t="b">
        <v>0</v>
      </c>
      <c r="R779" t="n">
        <v>0</v>
      </c>
      <c r="S779" t="inlineStr">
        <is>
          <t>601+</t>
        </is>
      </c>
      <c r="T779" t="n">
        <v>10.2</v>
      </c>
      <c r="U779" t="inlineStr">
        <is>
          <t>659</t>
        </is>
      </c>
      <c r="V779" t="n">
        <v>13.5</v>
      </c>
      <c r="W779" t="inlineStr">
        <is>
          <t>701+</t>
        </is>
      </c>
      <c r="X779" t="n">
        <v>14.1</v>
      </c>
      <c r="Y779" t="inlineStr">
        <is>
          <t>601+</t>
        </is>
      </c>
      <c r="Z779" t="n">
        <v>6.8</v>
      </c>
      <c r="AA779" t="inlineStr">
        <is>
          <t>701+</t>
        </is>
      </c>
      <c r="AB779" t="n">
        <v>4.5</v>
      </c>
      <c r="AC779" t="inlineStr">
        <is>
          <t>469</t>
        </is>
      </c>
      <c r="AD779" t="n">
        <v>25.8</v>
      </c>
      <c r="AE779" t="inlineStr">
        <is>
          <t>701+</t>
        </is>
      </c>
      <c r="AF779" t="n">
        <v>45</v>
      </c>
      <c r="AG779" t="inlineStr">
        <is>
          <t>367</t>
        </is>
      </c>
      <c r="AH779" t="n">
        <v>49.8</v>
      </c>
      <c r="AI779">
        <f>276</f>
        <v/>
      </c>
      <c r="AJ779" t="n">
        <v>57.7</v>
      </c>
      <c r="AK779" t="inlineStr"/>
      <c r="AL779" t="inlineStr"/>
      <c r="AM779" t="inlineStr"/>
      <c r="AN779" t="inlineStr"/>
      <c r="AO779" t="inlineStr"/>
      <c r="AP779" t="inlineStr">
        <is>
          <t>{"Research &amp; Discovery": [{"indicator_id": "76", "indicator_name": "Academic Reputation", "rank": "601+", "score": "10.2"}, {"indicator_id": "73", "indicator_name": "Citations per Faculty", "rank": "659", "score": "13.5"}], "Learning Experience": [{"indicator_id": "36", "indicator_name": "Faculty Student Ratio", "rank": "701+", "score": "14.1"}], "Employability": [{"indicator_id": "77", "indicator_name": "Employer Reputation", "rank": "601+", "score": "6.8"}, {"indicator_id": "3819456", "indicator_name": "Employment Outcomes", "rank": "701+", "score": "4.5"}], "Global Engagement": [{"indicator_id": "14", "indicator_name": "International Student Ratio", "rank": "469", "score": "25.8"}, {"indicator_id": "15", "indicator_name": "International Research Network", "rank": "701+", "score": "45"}, {"indicator_id": "18", "indicator_name": "International Faculty Ratio", "rank": "367", "score": "49.8"}], "Sustainability": [{"indicator_id": "3897497", "indicator_name": "Sustainability Score", "rank": "=276", "score": "57.7"}]}</t>
        </is>
      </c>
      <c r="AQ7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80">
      <c r="A780" t="n">
        <v>779</v>
      </c>
      <c r="B780" t="inlineStr"/>
      <c r="C780" t="inlineStr">
        <is>
          <t>University of Pecs</t>
        </is>
      </c>
      <c r="D780" t="inlineStr">
        <is>
          <t>Pécs, Hungary</t>
        </is>
      </c>
      <c r="E780" t="inlineStr">
        <is>
          <t>Hungary</t>
        </is>
      </c>
      <c r="F780" t="inlineStr">
        <is>
          <t>Pécs</t>
        </is>
      </c>
      <c r="G780" t="inlineStr">
        <is>
          <t>Europe</t>
        </is>
      </c>
      <c r="H780" t="inlineStr">
        <is>
          <t>https://www.topuniversities.com/sites/default/files/university-of-pcs_592560cf2aeae70239af4fff_medium.jpg</t>
        </is>
      </c>
      <c r="I780" t="inlineStr">
        <is>
          <t>/universities/university-pecs</t>
        </is>
      </c>
      <c r="J780" t="inlineStr">
        <is>
          <t>3997014</t>
        </is>
      </c>
      <c r="K780" t="inlineStr">
        <is>
          <t>297401</t>
        </is>
      </c>
      <c r="L780" t="inlineStr">
        <is>
          <t>1385</t>
        </is>
      </c>
      <c r="M780" t="n">
        <v>0</v>
      </c>
      <c r="N780" t="inlineStr">
        <is>
          <t>771-780</t>
        </is>
      </c>
      <c r="O780" t="inlineStr"/>
      <c r="P780" t="b">
        <v>0</v>
      </c>
      <c r="Q780" t="b">
        <v>0</v>
      </c>
      <c r="R780" t="n">
        <v>0</v>
      </c>
      <c r="S780" t="inlineStr">
        <is>
          <t>601+</t>
        </is>
      </c>
      <c r="T780" t="n">
        <v>14.3</v>
      </c>
      <c r="U780" t="inlineStr">
        <is>
          <t>701+</t>
        </is>
      </c>
      <c r="V780" t="n">
        <v>2.8</v>
      </c>
      <c r="W780" t="inlineStr">
        <is>
          <t>377</t>
        </is>
      </c>
      <c r="X780" t="n">
        <v>41.4</v>
      </c>
      <c r="Y780" t="inlineStr">
        <is>
          <t>601+</t>
        </is>
      </c>
      <c r="Z780" t="n">
        <v>11.9</v>
      </c>
      <c r="AA780" t="inlineStr">
        <is>
          <t>701+</t>
        </is>
      </c>
      <c r="AB780" t="n">
        <v>4</v>
      </c>
      <c r="AC780" t="inlineStr">
        <is>
          <t>233</t>
        </is>
      </c>
      <c r="AD780" t="n">
        <v>64.3</v>
      </c>
      <c r="AE780" t="inlineStr">
        <is>
          <t>701+</t>
        </is>
      </c>
      <c r="AF780" t="n">
        <v>40.3</v>
      </c>
      <c r="AG780" t="inlineStr">
        <is>
          <t>701+</t>
        </is>
      </c>
      <c r="AH780" t="n">
        <v>9.300000000000001</v>
      </c>
      <c r="AI780">
        <f>636</f>
        <v/>
      </c>
      <c r="AJ780" t="n">
        <v>11.3</v>
      </c>
      <c r="AK780" t="inlineStr"/>
      <c r="AL780" t="inlineStr"/>
      <c r="AM780" t="inlineStr"/>
      <c r="AN780" t="inlineStr"/>
      <c r="AO780" t="inlineStr"/>
      <c r="AP780" t="inlineStr">
        <is>
          <t>{"Research &amp; Discovery": [{"indicator_id": "76", "indicator_name": "Academic Reputation", "rank": "601+", "score": "14.3"}, {"indicator_id": "73", "indicator_name": "Citations per Faculty", "rank": "701+", "score": "2.8"}], "Learning Experience": [{"indicator_id": "36", "indicator_name": "Faculty Student Ratio", "rank": "377", "score": "41.4"}], "Employability": [{"indicator_id": "77", "indicator_name": "Employer Reputation", "rank": "601+", "score": "11.9"}, {"indicator_id": "3819456", "indicator_name": "Employment Outcomes", "rank": "701+", "score": "4"}], "Global Engagement": [{"indicator_id": "14", "indicator_name": "International Student Ratio", "rank": "233", "score": "64.3"}, {"indicator_id": "15", "indicator_name": "International Research Network", "rank": "701+", "score": "40.3"}, {"indicator_id": "18", "indicator_name": "International Faculty Ratio", "rank": "701+", "score": "9.3"}], "Sustainability": [{"indicator_id": "3897497", "indicator_name": "Sustainability Score", "rank": "=636", "score": "11.3"}]}</t>
        </is>
      </c>
      <c r="AQ7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81">
      <c r="A781" t="n">
        <v>780</v>
      </c>
      <c r="B781" t="inlineStr"/>
      <c r="C781" t="inlineStr">
        <is>
          <t>Université de Tunis El Manar</t>
        </is>
      </c>
      <c r="D781" t="inlineStr">
        <is>
          <t>Tunis, Tunisia</t>
        </is>
      </c>
      <c r="E781" t="inlineStr">
        <is>
          <t>Tunisia</t>
        </is>
      </c>
      <c r="F781" t="inlineStr">
        <is>
          <t>Tunis</t>
        </is>
      </c>
      <c r="G781" t="inlineStr">
        <is>
          <t>Africa</t>
        </is>
      </c>
      <c r="H781" t="inlineStr">
        <is>
          <t>https://www.topuniversities.com/sites/default/files/universit-de-tunis-el-manar_592560cf2aeae70239af5472_medium.jpg</t>
        </is>
      </c>
      <c r="I781" t="inlineStr">
        <is>
          <t>/universities/universite-de-tunis-el-manar</t>
        </is>
      </c>
      <c r="J781" t="inlineStr">
        <is>
          <t>3997101</t>
        </is>
      </c>
      <c r="K781" t="inlineStr">
        <is>
          <t>293352</t>
        </is>
      </c>
      <c r="L781" t="inlineStr">
        <is>
          <t>2540</t>
        </is>
      </c>
      <c r="M781" t="n">
        <v>0</v>
      </c>
      <c r="N781" t="inlineStr">
        <is>
          <t>771-780</t>
        </is>
      </c>
      <c r="O781" t="inlineStr"/>
      <c r="P781" t="b">
        <v>0</v>
      </c>
      <c r="Q781" t="b">
        <v>0</v>
      </c>
      <c r="R781" t="n">
        <v>0</v>
      </c>
      <c r="S781" t="inlineStr">
        <is>
          <t>601+</t>
        </is>
      </c>
      <c r="T781" t="n">
        <v>9.4</v>
      </c>
      <c r="U781" t="inlineStr">
        <is>
          <t>701+</t>
        </is>
      </c>
      <c r="V781" t="n">
        <v>5.1</v>
      </c>
      <c r="W781" t="inlineStr">
        <is>
          <t>573</t>
        </is>
      </c>
      <c r="X781" t="n">
        <v>26</v>
      </c>
      <c r="Y781" t="inlineStr">
        <is>
          <t>601+</t>
        </is>
      </c>
      <c r="Z781" t="n">
        <v>4.3</v>
      </c>
      <c r="AA781" t="inlineStr">
        <is>
          <t>230</t>
        </is>
      </c>
      <c r="AB781" t="n">
        <v>54.1</v>
      </c>
      <c r="AC781" t="inlineStr">
        <is>
          <t>701+</t>
        </is>
      </c>
      <c r="AD781" t="n">
        <v>7.8</v>
      </c>
      <c r="AE781" t="inlineStr">
        <is>
          <t>288</t>
        </is>
      </c>
      <c r="AF781" t="n">
        <v>82.09999999999999</v>
      </c>
      <c r="AG781" t="inlineStr">
        <is>
          <t>421</t>
        </is>
      </c>
      <c r="AH781" t="n">
        <v>39.5</v>
      </c>
      <c r="AI781">
        <f>570</f>
        <v/>
      </c>
      <c r="AJ781" t="n">
        <v>16.3</v>
      </c>
      <c r="AK781" t="inlineStr"/>
      <c r="AL781" t="inlineStr"/>
      <c r="AM781" t="inlineStr"/>
      <c r="AN781" t="inlineStr"/>
      <c r="AO781" t="inlineStr"/>
      <c r="AP781" t="inlineStr">
        <is>
          <t>{"Research &amp; Discovery": [{"indicator_id": "76", "indicator_name": "Academic Reputation", "rank": "601+", "score": "9.4"}, {"indicator_id": "73", "indicator_name": "Citations per Faculty", "rank": "701+", "score": "5.1"}], "Learning Experience": [{"indicator_id": "36", "indicator_name": "Faculty Student Ratio", "rank": "573", "score": "26"}], "Employability": [{"indicator_id": "77", "indicator_name": "Employer Reputation", "rank": "601+", "score": "4.3"}, {"indicator_id": "3819456", "indicator_name": "Employment Outcomes", "rank": "230", "score": "54.1"}], "Global Engagement": [{"indicator_id": "14", "indicator_name": "International Student Ratio", "rank": "701+", "score": "7.8"}, {"indicator_id": "15", "indicator_name": "International Research Network", "rank": "288", "score": "82.1"}, {"indicator_id": "18", "indicator_name": "International Faculty Ratio", "rank": "421", "score": "39.5"}], "Sustainability": [{"indicator_id": "3897497", "indicator_name": "Sustainability Score", "rank": "=570", "score": "16.3"}]}</t>
        </is>
      </c>
      <c r="AQ7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82">
      <c r="A782" t="n">
        <v>781</v>
      </c>
      <c r="B782" t="inlineStr"/>
      <c r="C782" t="inlineStr">
        <is>
          <t>Verona University</t>
        </is>
      </c>
      <c r="D782" t="inlineStr">
        <is>
          <t>Verona, Italy</t>
        </is>
      </c>
      <c r="E782" t="inlineStr">
        <is>
          <t>Italy</t>
        </is>
      </c>
      <c r="F782" t="inlineStr">
        <is>
          <t>Verona</t>
        </is>
      </c>
      <c r="G782" t="inlineStr">
        <is>
          <t>Europe</t>
        </is>
      </c>
      <c r="H782" t="inlineStr">
        <is>
          <t>https://www.topuniversities.com/sites/default/files/verona-university_592560cf2aeae70239af5667_medium.jpg</t>
        </is>
      </c>
      <c r="I782" t="inlineStr">
        <is>
          <t>/universities/verona-university</t>
        </is>
      </c>
      <c r="J782" t="inlineStr">
        <is>
          <t>3997107</t>
        </is>
      </c>
      <c r="K782" t="inlineStr">
        <is>
          <t>293776</t>
        </is>
      </c>
      <c r="L782" t="inlineStr">
        <is>
          <t>14329</t>
        </is>
      </c>
      <c r="M782" t="n">
        <v>0</v>
      </c>
      <c r="N782" t="inlineStr">
        <is>
          <t>771-780</t>
        </is>
      </c>
      <c r="O782" t="inlineStr"/>
      <c r="P782" t="b">
        <v>0</v>
      </c>
      <c r="Q782" t="b">
        <v>0</v>
      </c>
      <c r="R782" t="n">
        <v>0</v>
      </c>
      <c r="S782" t="inlineStr">
        <is>
          <t>601+</t>
        </is>
      </c>
      <c r="T782" t="n">
        <v>9.1</v>
      </c>
      <c r="U782" t="inlineStr">
        <is>
          <t>333</t>
        </is>
      </c>
      <c r="V782" t="n">
        <v>41.6</v>
      </c>
      <c r="W782" t="inlineStr">
        <is>
          <t>701+</t>
        </is>
      </c>
      <c r="X782" t="n">
        <v>4.1</v>
      </c>
      <c r="Y782" t="inlineStr">
        <is>
          <t>601+</t>
        </is>
      </c>
      <c r="Z782" t="n">
        <v>2.7</v>
      </c>
      <c r="AA782" t="inlineStr">
        <is>
          <t>701+</t>
        </is>
      </c>
      <c r="AB782" t="n">
        <v>3.1</v>
      </c>
      <c r="AC782" t="inlineStr">
        <is>
          <t>701+</t>
        </is>
      </c>
      <c r="AD782" t="n">
        <v>4.2</v>
      </c>
      <c r="AE782" t="inlineStr">
        <is>
          <t>468</t>
        </is>
      </c>
      <c r="AF782" t="n">
        <v>71</v>
      </c>
      <c r="AG782" t="inlineStr">
        <is>
          <t>701+</t>
        </is>
      </c>
      <c r="AH782" t="n">
        <v>4.5</v>
      </c>
      <c r="AI782">
        <f>510</f>
        <v/>
      </c>
      <c r="AJ782" t="n">
        <v>22.5</v>
      </c>
      <c r="AK782" t="inlineStr"/>
      <c r="AL782" t="inlineStr"/>
      <c r="AM782" t="inlineStr"/>
      <c r="AN782" t="inlineStr"/>
      <c r="AO782" t="inlineStr"/>
      <c r="AP782" t="inlineStr">
        <is>
          <t>{"Research &amp; Discovery": [{"indicator_id": "76", "indicator_name": "Academic Reputation", "rank": "601+", "score": "9.1"}, {"indicator_id": "73", "indicator_name": "Citations per Faculty", "rank": "333", "score": "41.6"}], "Learning Experience": [{"indicator_id": "36", "indicator_name": "Faculty Student Ratio", "rank": "701+", "score": "4.1"}], "Employability": [{"indicator_id": "77", "indicator_name": "Employer Reputation", "rank": "601+", "score": "2.7"}, {"indicator_id": "3819456", "indicator_name": "Employment Outcomes", "rank": "701+", "score": "3.1"}], "Global Engagement": [{"indicator_id": "14", "indicator_name": "International Student Ratio", "rank": "701+", "score": "4.2"}, {"indicator_id": "15", "indicator_name": "International Research Network", "rank": "468", "score": "71"}, {"indicator_id": "18", "indicator_name": "International Faculty Ratio", "rank": "701+", "score": "4.5"}], "Sustainability": [{"indicator_id": "3897497", "indicator_name": "Sustainability Score", "rank": "=510", "score": "22.5"}]}</t>
        </is>
      </c>
      <c r="AQ7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83">
      <c r="A783" t="n">
        <v>782</v>
      </c>
      <c r="B783" t="inlineStr"/>
      <c r="C783" t="inlineStr">
        <is>
          <t>Babes-Bolyai University</t>
        </is>
      </c>
      <c r="D783" t="inlineStr">
        <is>
          <t>Cluj-Napoca, Romania</t>
        </is>
      </c>
      <c r="E783" t="inlineStr">
        <is>
          <t>Romania</t>
        </is>
      </c>
      <c r="F783" t="inlineStr">
        <is>
          <t>Cluj-Napoca</t>
        </is>
      </c>
      <c r="G783" t="inlineStr">
        <is>
          <t>Europe</t>
        </is>
      </c>
      <c r="H783" t="inlineStr">
        <is>
          <t>https://www.topuniversities.com/sites/default/files/babes-bolyai-university_592560cf2aeae70239af5299_medium.jpg</t>
        </is>
      </c>
      <c r="I783" t="inlineStr">
        <is>
          <t>/universities/babes-bolyai-university</t>
        </is>
      </c>
      <c r="J783" t="inlineStr">
        <is>
          <t>3996202</t>
        </is>
      </c>
      <c r="K783" t="inlineStr">
        <is>
          <t>295039</t>
        </is>
      </c>
      <c r="L783" t="inlineStr">
        <is>
          <t>2069</t>
        </is>
      </c>
      <c r="M783" t="n">
        <v>0</v>
      </c>
      <c r="N783" t="inlineStr">
        <is>
          <t>781-790</t>
        </is>
      </c>
      <c r="O783" t="inlineStr">
        <is>
          <t>5</t>
        </is>
      </c>
      <c r="P783" t="b">
        <v>0</v>
      </c>
      <c r="Q783" t="b">
        <v>0</v>
      </c>
      <c r="R783" t="n">
        <v>0</v>
      </c>
      <c r="S783" t="inlineStr">
        <is>
          <t>569</t>
        </is>
      </c>
      <c r="T783" t="n">
        <v>15.5</v>
      </c>
      <c r="U783" t="inlineStr">
        <is>
          <t>701+</t>
        </is>
      </c>
      <c r="V783" t="n">
        <v>4.4</v>
      </c>
      <c r="W783" t="inlineStr">
        <is>
          <t>701+</t>
        </is>
      </c>
      <c r="X783" t="n">
        <v>5.3</v>
      </c>
      <c r="Y783" t="inlineStr">
        <is>
          <t>463</t>
        </is>
      </c>
      <c r="Z783" t="n">
        <v>19.5</v>
      </c>
      <c r="AA783" t="inlineStr">
        <is>
          <t>445</t>
        </is>
      </c>
      <c r="AB783" t="n">
        <v>26.7</v>
      </c>
      <c r="AC783" t="inlineStr">
        <is>
          <t>701+</t>
        </is>
      </c>
      <c r="AD783" t="n">
        <v>3.8</v>
      </c>
      <c r="AE783" t="inlineStr">
        <is>
          <t>321</t>
        </is>
      </c>
      <c r="AF783" t="n">
        <v>80.09999999999999</v>
      </c>
      <c r="AG783" t="inlineStr">
        <is>
          <t>701+</t>
        </is>
      </c>
      <c r="AH783" t="n">
        <v>7.8</v>
      </c>
      <c r="AI783" t="inlineStr">
        <is>
          <t>354</t>
        </is>
      </c>
      <c r="AJ783" t="n">
        <v>42.7</v>
      </c>
      <c r="AK783" t="inlineStr"/>
      <c r="AL783" t="inlineStr"/>
      <c r="AM783" t="inlineStr"/>
      <c r="AN783" t="inlineStr"/>
      <c r="AO783" t="inlineStr"/>
      <c r="AP783" t="inlineStr">
        <is>
          <t>{"Research &amp; Discovery": [{"indicator_id": "76", "indicator_name": "Academic Reputation", "rank": "569", "score": "15.5"}, {"indicator_id": "73", "indicator_name": "Citations per Faculty", "rank": "701+", "score": "4.4"}], "Learning Experience": [{"indicator_id": "36", "indicator_name": "Faculty Student Ratio", "rank": "701+", "score": "5.3"}], "Employability": [{"indicator_id": "77", "indicator_name": "Employer Reputation", "rank": "463", "score": "19.5"}, {"indicator_id": "3819456", "indicator_name": "Employment Outcomes", "rank": "445", "score": "26.7"}], "Global Engagement": [{"indicator_id": "14", "indicator_name": "International Student Ratio", "rank": "701+", "score": "3.8"}, {"indicator_id": "15", "indicator_name": "International Research Network", "rank": "321", "score": "80.1"}, {"indicator_id": "18", "indicator_name": "International Faculty Ratio", "rank": "701+", "score": "7.8"}], "Sustainability": [{"indicator_id": "3897497", "indicator_name": "Sustainability Score", "rank": "354", "score": "42.7"}]}</t>
        </is>
      </c>
      <c r="AQ7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84">
      <c r="A784" t="n">
        <v>783</v>
      </c>
      <c r="B784" t="inlineStr"/>
      <c r="C784" t="inlineStr">
        <is>
          <t>Kasetsart University</t>
        </is>
      </c>
      <c r="D784" t="inlineStr">
        <is>
          <t>Bangkok, Thailand</t>
        </is>
      </c>
      <c r="E784" t="inlineStr">
        <is>
          <t>Thailand</t>
        </is>
      </c>
      <c r="F784" t="inlineStr">
        <is>
          <t>Bangkok</t>
        </is>
      </c>
      <c r="G784" t="inlineStr">
        <is>
          <t>Asia</t>
        </is>
      </c>
      <c r="H784" t="inlineStr">
        <is>
          <t>https://www.topuniversities.com/sites/default/files/kasetsart-university_312_medium.jpg</t>
        </is>
      </c>
      <c r="I784" t="inlineStr">
        <is>
          <t>/universities/kasetsart-university</t>
        </is>
      </c>
      <c r="J784" t="inlineStr">
        <is>
          <t>3995983</t>
        </is>
      </c>
      <c r="K784" t="inlineStr">
        <is>
          <t>294160</t>
        </is>
      </c>
      <c r="L784" t="inlineStr">
        <is>
          <t>312</t>
        </is>
      </c>
      <c r="M784" t="n">
        <v>0</v>
      </c>
      <c r="N784" t="inlineStr">
        <is>
          <t>781-790</t>
        </is>
      </c>
      <c r="O784" t="inlineStr"/>
      <c r="P784" t="b">
        <v>0</v>
      </c>
      <c r="Q784" t="b">
        <v>0</v>
      </c>
      <c r="R784" t="n">
        <v>0</v>
      </c>
      <c r="S784" t="inlineStr">
        <is>
          <t>350</t>
        </is>
      </c>
      <c r="T784" t="n">
        <v>25.2</v>
      </c>
      <c r="U784" t="inlineStr">
        <is>
          <t>701+</t>
        </is>
      </c>
      <c r="V784" t="n">
        <v>2.5</v>
      </c>
      <c r="W784" t="inlineStr">
        <is>
          <t>701+</t>
        </is>
      </c>
      <c r="X784" t="n">
        <v>6.5</v>
      </c>
      <c r="Y784" t="inlineStr">
        <is>
          <t>475</t>
        </is>
      </c>
      <c r="Z784" t="n">
        <v>18.6</v>
      </c>
      <c r="AA784" t="inlineStr">
        <is>
          <t>593</t>
        </is>
      </c>
      <c r="AB784" t="n">
        <v>18.5</v>
      </c>
      <c r="AC784" t="inlineStr">
        <is>
          <t>701+</t>
        </is>
      </c>
      <c r="AD784" t="n">
        <v>1.3</v>
      </c>
      <c r="AE784" t="inlineStr">
        <is>
          <t>701+</t>
        </is>
      </c>
      <c r="AF784" t="n">
        <v>51.9</v>
      </c>
      <c r="AG784" t="inlineStr">
        <is>
          <t>701+</t>
        </is>
      </c>
      <c r="AH784" t="n">
        <v>4.3</v>
      </c>
      <c r="AI784" t="inlineStr">
        <is>
          <t>415</t>
        </is>
      </c>
      <c r="AJ784" t="n">
        <v>33.9</v>
      </c>
      <c r="AK784" t="inlineStr"/>
      <c r="AL784" t="inlineStr"/>
      <c r="AM784" t="inlineStr"/>
      <c r="AN784" t="inlineStr"/>
      <c r="AO784" t="inlineStr"/>
      <c r="AP784" t="inlineStr">
        <is>
          <t>{"Research &amp; Discovery": [{"indicator_id": "76", "indicator_name": "Academic Reputation", "rank": "350", "score": "25.2"}, {"indicator_id": "73", "indicator_name": "Citations per Faculty", "rank": "701+", "score": "2.5"}], "Learning Experience": [{"indicator_id": "36", "indicator_name": "Faculty Student Ratio", "rank": "701+", "score": "6.5"}], "Employability": [{"indicator_id": "77", "indicator_name": "Employer Reputation", "rank": "475", "score": "18.6"}, {"indicator_id": "3819456", "indicator_name": "Employment Outcomes", "rank": "593", "score": "18.5"}], "Global Engagement": [{"indicator_id": "14", "indicator_name": "International Student Ratio", "rank": "701+", "score": "1.3"}, {"indicator_id": "15", "indicator_name": "International Research Network", "rank": "701+", "score": "51.9"}, {"indicator_id": "18", "indicator_name": "International Faculty Ratio", "rank": "701+", "score": "4.3"}], "Sustainability": [{"indicator_id": "3897497", "indicator_name": "Sustainability Score", "rank": "415", "score": "33.9"}]}</t>
        </is>
      </c>
      <c r="AQ7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85">
      <c r="A785" t="n">
        <v>784</v>
      </c>
      <c r="B785" t="inlineStr"/>
      <c r="C785" t="inlineStr">
        <is>
          <t>National University of Uzbekistan named after Mirzo Ulugbek</t>
        </is>
      </c>
      <c r="D785" t="inlineStr">
        <is>
          <t>Tashkent, Uzbekistan</t>
        </is>
      </c>
      <c r="E785" t="inlineStr">
        <is>
          <t>Uzbekistan</t>
        </is>
      </c>
      <c r="F785" t="inlineStr">
        <is>
          <t>Tashkent</t>
        </is>
      </c>
      <c r="G785" t="inlineStr">
        <is>
          <t>Asia</t>
        </is>
      </c>
      <c r="H785" t="inlineStr">
        <is>
          <t>https://www.topuniversities.com/sites/default/files/250225093945am408165logo-NUU.jpg-90x90.jpg</t>
        </is>
      </c>
      <c r="I785" t="inlineStr">
        <is>
          <t>/universities/national-university-uzbekistan-named-after-mirzo-ulugbek</t>
        </is>
      </c>
      <c r="J785" t="inlineStr">
        <is>
          <t>3995980</t>
        </is>
      </c>
      <c r="K785" t="inlineStr">
        <is>
          <t>892234</t>
        </is>
      </c>
      <c r="L785" t="inlineStr">
        <is>
          <t>38026</t>
        </is>
      </c>
      <c r="M785" t="n">
        <v>0</v>
      </c>
      <c r="N785" t="inlineStr">
        <is>
          <t>781-790</t>
        </is>
      </c>
      <c r="O785" t="inlineStr">
        <is>
          <t>4</t>
        </is>
      </c>
      <c r="P785" t="b">
        <v>0</v>
      </c>
      <c r="Q785" t="b">
        <v>0</v>
      </c>
      <c r="R785" t="n">
        <v>0</v>
      </c>
      <c r="S785" t="inlineStr">
        <is>
          <t>347</t>
        </is>
      </c>
      <c r="T785" t="n">
        <v>25.5</v>
      </c>
      <c r="U785" t="inlineStr">
        <is>
          <t>701+</t>
        </is>
      </c>
      <c r="V785" t="n">
        <v>1.3</v>
      </c>
      <c r="W785" t="inlineStr">
        <is>
          <t>701+</t>
        </is>
      </c>
      <c r="X785" t="n">
        <v>5.2</v>
      </c>
      <c r="Y785" t="inlineStr">
        <is>
          <t>540</t>
        </is>
      </c>
      <c r="Z785" t="n">
        <v>15.8</v>
      </c>
      <c r="AA785" t="inlineStr">
        <is>
          <t>559</t>
        </is>
      </c>
      <c r="AB785" t="n">
        <v>20.4</v>
      </c>
      <c r="AC785" t="inlineStr">
        <is>
          <t>701+</t>
        </is>
      </c>
      <c r="AD785" t="n">
        <v>2.5</v>
      </c>
      <c r="AE785" t="inlineStr">
        <is>
          <t>701+</t>
        </is>
      </c>
      <c r="AF785" t="n">
        <v>11.8</v>
      </c>
      <c r="AG785" t="inlineStr">
        <is>
          <t>197</t>
        </is>
      </c>
      <c r="AH785" t="n">
        <v>89</v>
      </c>
      <c r="AI785" t="inlineStr">
        <is>
          <t>701+</t>
        </is>
      </c>
      <c r="AJ785" t="n">
        <v>1.4</v>
      </c>
      <c r="AK785" t="inlineStr"/>
      <c r="AL785" t="inlineStr"/>
      <c r="AM785" t="inlineStr"/>
      <c r="AN785" t="inlineStr"/>
      <c r="AO785" t="inlineStr"/>
      <c r="AP785" t="inlineStr">
        <is>
          <t>{"Research &amp; Discovery": [{"indicator_id": "76", "indicator_name": "Academic Reputation", "rank": "347", "score": "25.5"}, {"indicator_id": "73", "indicator_name": "Citations per Faculty", "rank": "701+", "score": "1.3"}], "Learning Experience": [{"indicator_id": "36", "indicator_name": "Faculty Student Ratio", "rank": "701+", "score": "5.2"}], "Employability": [{"indicator_id": "77", "indicator_name": "Employer Reputation", "rank": "540", "score": "15.8"}, {"indicator_id": "3819456", "indicator_name": "Employment Outcomes", "rank": "559", "score": "20.4"}], "Global Engagement": [{"indicator_id": "14", "indicator_name": "International Student Ratio", "rank": "701+", "score": "2.5"}, {"indicator_id": "15", "indicator_name": "International Research Network", "rank": "701+", "score": "11.8"}, {"indicator_id": "18", "indicator_name": "International Faculty Ratio", "rank": "197", "score": "89"}], "Sustainability": [{"indicator_id": "3897497", "indicator_name": "Sustainability Score", "rank": "701+", "score": "1.4"}]}</t>
        </is>
      </c>
      <c r="AQ7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86">
      <c r="A786" t="n">
        <v>785</v>
      </c>
      <c r="B786" t="inlineStr"/>
      <c r="C786" t="inlineStr">
        <is>
          <t>Qassim University</t>
        </is>
      </c>
      <c r="D786" t="inlineStr">
        <is>
          <t>Buraydah, Saudi Arabia</t>
        </is>
      </c>
      <c r="E786" t="inlineStr">
        <is>
          <t>Saudi Arabia</t>
        </is>
      </c>
      <c r="F786" t="inlineStr">
        <is>
          <t>Buraydah</t>
        </is>
      </c>
      <c r="G786" t="inlineStr">
        <is>
          <t>Asia</t>
        </is>
      </c>
      <c r="H786" t="inlineStr">
        <is>
          <t>https://www.topuniversities.com/sites/default/files/qassim-university_592560cf2aeae70239af52de_medium.jpg</t>
        </is>
      </c>
      <c r="I786" t="inlineStr">
        <is>
          <t>/universities/qassim-university</t>
        </is>
      </c>
      <c r="J786" t="inlineStr">
        <is>
          <t>3996599</t>
        </is>
      </c>
      <c r="K786" t="inlineStr">
        <is>
          <t>295103</t>
        </is>
      </c>
      <c r="L786" t="inlineStr">
        <is>
          <t>2139</t>
        </is>
      </c>
      <c r="M786" t="n">
        <v>1</v>
      </c>
      <c r="N786" t="inlineStr">
        <is>
          <t>781-790</t>
        </is>
      </c>
      <c r="O786" t="inlineStr">
        <is>
          <t>6</t>
        </is>
      </c>
      <c r="P786" t="b">
        <v>0</v>
      </c>
      <c r="Q786" t="b">
        <v>0</v>
      </c>
      <c r="R786" t="n">
        <v>0</v>
      </c>
      <c r="S786" t="inlineStr">
        <is>
          <t>601+</t>
        </is>
      </c>
      <c r="T786" t="n">
        <v>10.6</v>
      </c>
      <c r="U786" t="inlineStr">
        <is>
          <t>701+</t>
        </is>
      </c>
      <c r="V786" t="n">
        <v>1.8</v>
      </c>
      <c r="W786" t="inlineStr">
        <is>
          <t>465</t>
        </is>
      </c>
      <c r="X786" t="n">
        <v>33.9</v>
      </c>
      <c r="Y786" t="inlineStr">
        <is>
          <t>601+</t>
        </is>
      </c>
      <c r="Z786" t="n">
        <v>5</v>
      </c>
      <c r="AA786" t="inlineStr">
        <is>
          <t>701+</t>
        </is>
      </c>
      <c r="AB786" t="n">
        <v>2.4</v>
      </c>
      <c r="AC786" t="inlineStr">
        <is>
          <t>701+</t>
        </is>
      </c>
      <c r="AD786" t="n">
        <v>7.9</v>
      </c>
      <c r="AE786" t="inlineStr">
        <is>
          <t>511</t>
        </is>
      </c>
      <c r="AF786" t="n">
        <v>68.3</v>
      </c>
      <c r="AG786" t="inlineStr">
        <is>
          <t>117</t>
        </is>
      </c>
      <c r="AH786" t="n">
        <v>98.3</v>
      </c>
      <c r="AI786">
        <f>683</f>
        <v/>
      </c>
      <c r="AJ786" t="n">
        <v>9.300000000000001</v>
      </c>
      <c r="AK786" t="inlineStr"/>
      <c r="AL786" t="inlineStr"/>
      <c r="AM786" t="inlineStr"/>
      <c r="AN786" t="inlineStr"/>
      <c r="AO786" t="inlineStr"/>
      <c r="AP786" t="inlineStr">
        <is>
          <t>{"Research &amp; Discovery": [{"indicator_id": "76", "indicator_name": "Academic Reputation", "rank": "601+", "score": "10.6"}, {"indicator_id": "73", "indicator_name": "Citations per Faculty", "rank": "701+", "score": "1.8"}], "Learning Experience": [{"indicator_id": "36", "indicator_name": "Faculty Student Ratio", "rank": "465", "score": "33.9"}], "Employability": [{"indicator_id": "77", "indicator_name": "Employer Reputation", "rank": "601+", "score": "5"}, {"indicator_id": "3819456", "indicator_name": "Employment Outcomes", "rank": "701+", "score": "2.4"}], "Global Engagement": [{"indicator_id": "14", "indicator_name": "International Student Ratio", "rank": "701+", "score": "7.9"}, {"indicator_id": "15", "indicator_name": "International Research Network", "rank": "511", "score": "68.3"}, {"indicator_id": "18", "indicator_name": "International Faculty Ratio", "rank": "117", "score": "98.3"}], "Sustainability": [{"indicator_id": "3897497", "indicator_name": "Sustainability Score", "rank": "=683", "score": "9.3"}]}</t>
        </is>
      </c>
      <c r="AQ7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87">
      <c r="A787" t="n">
        <v>786</v>
      </c>
      <c r="B787" t="inlineStr"/>
      <c r="C787" t="inlineStr">
        <is>
          <t>Texas Tech University</t>
        </is>
      </c>
      <c r="D787" t="inlineStr">
        <is>
          <t>Lubbock, United States</t>
        </is>
      </c>
      <c r="E787" t="inlineStr">
        <is>
          <t>United States</t>
        </is>
      </c>
      <c r="F787" t="inlineStr">
        <is>
          <t>Lubbock</t>
        </is>
      </c>
      <c r="G787" t="inlineStr">
        <is>
          <t>North America</t>
        </is>
      </c>
      <c r="H787" t="inlineStr">
        <is>
          <t>https://www.topuniversities.com/sites/default/files/texas-tech-university_592560cf2aeae70239af51b2_medium.jpg</t>
        </is>
      </c>
      <c r="I787" t="inlineStr">
        <is>
          <t>/universities/texas-tech-university</t>
        </is>
      </c>
      <c r="J787" t="inlineStr">
        <is>
          <t>3996702</t>
        </is>
      </c>
      <c r="K787" t="inlineStr">
        <is>
          <t>294725</t>
        </is>
      </c>
      <c r="L787" t="inlineStr">
        <is>
          <t>1839</t>
        </is>
      </c>
      <c r="M787" t="n">
        <v>0</v>
      </c>
      <c r="N787" t="inlineStr">
        <is>
          <t>781-790</t>
        </is>
      </c>
      <c r="O787" t="inlineStr"/>
      <c r="P787" t="b">
        <v>0</v>
      </c>
      <c r="Q787" t="b">
        <v>0</v>
      </c>
      <c r="R787" t="n">
        <v>0</v>
      </c>
      <c r="S787" t="inlineStr">
        <is>
          <t>601+</t>
        </is>
      </c>
      <c r="T787" t="n">
        <v>10.9</v>
      </c>
      <c r="U787" t="inlineStr">
        <is>
          <t>701+</t>
        </is>
      </c>
      <c r="V787" t="n">
        <v>11.3</v>
      </c>
      <c r="W787" t="inlineStr">
        <is>
          <t>701+</t>
        </is>
      </c>
      <c r="X787" t="n">
        <v>6.2</v>
      </c>
      <c r="Y787" t="inlineStr">
        <is>
          <t>601+</t>
        </is>
      </c>
      <c r="Z787" t="n">
        <v>10.6</v>
      </c>
      <c r="AA787" t="inlineStr">
        <is>
          <t>701+</t>
        </is>
      </c>
      <c r="AB787" t="n">
        <v>13.7</v>
      </c>
      <c r="AC787" t="inlineStr">
        <is>
          <t>701+</t>
        </is>
      </c>
      <c r="AD787" t="n">
        <v>9.6</v>
      </c>
      <c r="AE787" t="inlineStr">
        <is>
          <t>478</t>
        </is>
      </c>
      <c r="AF787" t="n">
        <v>70.5</v>
      </c>
      <c r="AG787" t="inlineStr">
        <is>
          <t>436</t>
        </is>
      </c>
      <c r="AH787" t="n">
        <v>36.6</v>
      </c>
      <c r="AI787">
        <f>285</f>
        <v/>
      </c>
      <c r="AJ787" t="n">
        <v>55.4</v>
      </c>
      <c r="AK787" t="inlineStr"/>
      <c r="AL787" t="inlineStr"/>
      <c r="AM787" t="inlineStr"/>
      <c r="AN787" t="inlineStr"/>
      <c r="AO787" t="inlineStr"/>
      <c r="AP787" t="inlineStr">
        <is>
          <t>{"Research &amp; Discovery": [{"indicator_id": "76", "indicator_name": "Academic Reputation", "rank": "601+", "score": "10.9"}, {"indicator_id": "73", "indicator_name": "Citations per Faculty", "rank": "701+", "score": "11.3"}], "Learning Experience": [{"indicator_id": "36", "indicator_name": "Faculty Student Ratio", "rank": "701+", "score": "6.2"}], "Employability": [{"indicator_id": "77", "indicator_name": "Employer Reputation", "rank": "601+", "score": "10.6"}, {"indicator_id": "3819456", "indicator_name": "Employment Outcomes", "rank": "701+", "score": "13.7"}], "Global Engagement": [{"indicator_id": "14", "indicator_name": "International Student Ratio", "rank": "701+", "score": "9.6"}, {"indicator_id": "15", "indicator_name": "International Research Network", "rank": "478", "score": "70.5"}, {"indicator_id": "18", "indicator_name": "International Faculty Ratio", "rank": "436", "score": "36.6"}], "Sustainability": [{"indicator_id": "3897497", "indicator_name": "Sustainability Score", "rank": "=285", "score": "55.4"}]}</t>
        </is>
      </c>
      <c r="AQ7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88">
      <c r="A788" t="n">
        <v>787</v>
      </c>
      <c r="B788" t="inlineStr"/>
      <c r="C788" t="inlineStr">
        <is>
          <t>The New School, New York City &amp; Paris</t>
        </is>
      </c>
      <c r="D788" t="inlineStr">
        <is>
          <t>New York, United States</t>
        </is>
      </c>
      <c r="E788" t="inlineStr">
        <is>
          <t>United States</t>
        </is>
      </c>
      <c r="F788" t="inlineStr">
        <is>
          <t>New York</t>
        </is>
      </c>
      <c r="G788" t="inlineStr">
        <is>
          <t>North America</t>
        </is>
      </c>
      <c r="H788" t="inlineStr">
        <is>
          <t>https://www.topuniversities.com/sites/default/files/221221080326pm130396TNS-Logo3-Large-RGB%402x-90x90.jpg</t>
        </is>
      </c>
      <c r="I788" t="inlineStr">
        <is>
          <t>/universities/new-school-new-york-city-paris</t>
        </is>
      </c>
      <c r="J788" t="inlineStr">
        <is>
          <t>3996213</t>
        </is>
      </c>
      <c r="K788" t="inlineStr">
        <is>
          <t>297650</t>
        </is>
      </c>
      <c r="L788" t="inlineStr">
        <is>
          <t>1814</t>
        </is>
      </c>
      <c r="M788" t="n">
        <v>0</v>
      </c>
      <c r="N788" t="inlineStr">
        <is>
          <t>781-790</t>
        </is>
      </c>
      <c r="O788" t="inlineStr"/>
      <c r="P788" t="b">
        <v>0</v>
      </c>
      <c r="Q788" t="b">
        <v>0</v>
      </c>
      <c r="R788" t="n">
        <v>0</v>
      </c>
      <c r="S788" t="inlineStr">
        <is>
          <t>580</t>
        </is>
      </c>
      <c r="T788" t="n">
        <v>15.2</v>
      </c>
      <c r="U788" t="inlineStr">
        <is>
          <t>701+</t>
        </is>
      </c>
      <c r="V788" t="n">
        <v>2.6</v>
      </c>
      <c r="W788" t="inlineStr">
        <is>
          <t>381</t>
        </is>
      </c>
      <c r="X788" t="n">
        <v>41.1</v>
      </c>
      <c r="Y788" t="inlineStr">
        <is>
          <t>601+</t>
        </is>
      </c>
      <c r="Z788" t="n">
        <v>8.199999999999999</v>
      </c>
      <c r="AA788" t="inlineStr">
        <is>
          <t>701+</t>
        </is>
      </c>
      <c r="AB788" t="n">
        <v>13.5</v>
      </c>
      <c r="AC788" t="inlineStr">
        <is>
          <t>106</t>
        </is>
      </c>
      <c r="AD788" t="n">
        <v>92.3</v>
      </c>
      <c r="AE788" t="inlineStr">
        <is>
          <t>701+</t>
        </is>
      </c>
      <c r="AF788" t="n">
        <v>19.6</v>
      </c>
      <c r="AG788" t="inlineStr">
        <is>
          <t>701+</t>
        </is>
      </c>
      <c r="AH788" t="n">
        <v>5.7</v>
      </c>
      <c r="AI788" t="inlineStr">
        <is>
          <t>701+</t>
        </is>
      </c>
      <c r="AJ788" t="n">
        <v>1</v>
      </c>
      <c r="AK788" t="inlineStr"/>
      <c r="AL788" t="inlineStr"/>
      <c r="AM788" t="inlineStr"/>
      <c r="AN788" t="inlineStr"/>
      <c r="AO788" t="inlineStr"/>
      <c r="AP788" t="inlineStr">
        <is>
          <t>{"Research &amp; Discovery": [{"indicator_id": "76", "indicator_name": "Academic Reputation", "rank": "580", "score": "15.2"}, {"indicator_id": "73", "indicator_name": "Citations per Faculty", "rank": "701+", "score": "2.6"}], "Learning Experience": [{"indicator_id": "36", "indicator_name": "Faculty Student Ratio", "rank": "381", "score": "41.1"}], "Employability": [{"indicator_id": "77", "indicator_name": "Employer Reputation", "rank": "601+", "score": "8.2"}, {"indicator_id": "3819456", "indicator_name": "Employment Outcomes", "rank": "701+", "score": "13.5"}], "Global Engagement": [{"indicator_id": "14", "indicator_name": "International Student Ratio", "rank": "106", "score": "92.3"}, {"indicator_id": "15", "indicator_name": "International Research Network", "rank": "701+", "score": "19.6"}, {"indicator_id": "18", "indicator_name": "International Faculty Ratio", "rank": "701+", "score": "5.7"}], "Sustainability": [{"indicator_id": "3897497", "indicator_name": "Sustainability Score", "rank": "701+", "score": "1"}]}</t>
        </is>
      </c>
      <c r="AQ7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89">
      <c r="A789" t="n">
        <v>788</v>
      </c>
      <c r="B789" t="inlineStr"/>
      <c r="C789" t="inlineStr">
        <is>
          <t>Universidad de Belgrano (UB)</t>
        </is>
      </c>
      <c r="D789" t="inlineStr">
        <is>
          <t>Buenos Aires, Argentina</t>
        </is>
      </c>
      <c r="E789" t="inlineStr">
        <is>
          <t>Argentina</t>
        </is>
      </c>
      <c r="F789" t="inlineStr">
        <is>
          <t>Buenos Aires</t>
        </is>
      </c>
      <c r="G789" t="inlineStr">
        <is>
          <t>Latin America</t>
        </is>
      </c>
      <c r="H789" t="inlineStr">
        <is>
          <t>https://www.topuniversities.com/sites/default/files/230203072839pm689446isotipo2022-Institucional-fondo-institucional-90x90.jpg</t>
        </is>
      </c>
      <c r="I789" t="inlineStr">
        <is>
          <t>/universities/universidad-de-belgrano-ub</t>
        </is>
      </c>
      <c r="J789" t="inlineStr">
        <is>
          <t>3996808</t>
        </is>
      </c>
      <c r="K789" t="inlineStr">
        <is>
          <t>294605</t>
        </is>
      </c>
      <c r="L789" t="inlineStr">
        <is>
          <t>51</t>
        </is>
      </c>
      <c r="M789" t="n">
        <v>1</v>
      </c>
      <c r="N789" t="inlineStr">
        <is>
          <t>781-790</t>
        </is>
      </c>
      <c r="O789" t="inlineStr"/>
      <c r="P789" t="b">
        <v>0</v>
      </c>
      <c r="Q789" t="b">
        <v>0</v>
      </c>
      <c r="R789" t="n">
        <v>0</v>
      </c>
      <c r="S789" t="inlineStr">
        <is>
          <t>601+</t>
        </is>
      </c>
      <c r="T789" t="n">
        <v>9.4</v>
      </c>
      <c r="U789" t="inlineStr">
        <is>
          <t>701+</t>
        </is>
      </c>
      <c r="V789" t="n">
        <v>1</v>
      </c>
      <c r="W789" t="inlineStr">
        <is>
          <t>100</t>
        </is>
      </c>
      <c r="X789" t="n">
        <v>86.59999999999999</v>
      </c>
      <c r="Y789" t="inlineStr">
        <is>
          <t>601+</t>
        </is>
      </c>
      <c r="Z789" t="n">
        <v>12.7</v>
      </c>
      <c r="AA789" t="inlineStr">
        <is>
          <t>343</t>
        </is>
      </c>
      <c r="AB789" t="n">
        <v>37.4</v>
      </c>
      <c r="AC789" t="inlineStr">
        <is>
          <t>490</t>
        </is>
      </c>
      <c r="AD789" t="n">
        <v>24.1</v>
      </c>
      <c r="AE789" t="inlineStr">
        <is>
          <t>701+</t>
        </is>
      </c>
      <c r="AF789" t="n">
        <v>2.5</v>
      </c>
      <c r="AG789" t="inlineStr">
        <is>
          <t>701+</t>
        </is>
      </c>
      <c r="AH789" t="n">
        <v>5.4</v>
      </c>
      <c r="AI789" t="inlineStr">
        <is>
          <t>n/a</t>
        </is>
      </c>
      <c r="AJ789" t="inlineStr"/>
      <c r="AK789" t="inlineStr"/>
      <c r="AL789" t="inlineStr"/>
      <c r="AM789" t="inlineStr"/>
      <c r="AN789" t="inlineStr"/>
      <c r="AO789" t="inlineStr"/>
      <c r="AP789" t="inlineStr">
        <is>
          <t>{"Research &amp; Discovery": [{"indicator_id": "76", "indicator_name": "Academic Reputation", "rank": "601+", "score": "9.4"}, {"indicator_id": "73", "indicator_name": "Citations per Faculty", "rank": "701+", "score": "1"}], "Learning Experience": [{"indicator_id": "36", "indicator_name": "Faculty Student Ratio", "rank": "100", "score": "86.6"}], "Employability": [{"indicator_id": "77", "indicator_name": "Employer Reputation", "rank": "601+", "score": "12.7"}, {"indicator_id": "3819456", "indicator_name": "Employment Outcomes", "rank": "343", "score": "37.4"}], "Global Engagement": [{"indicator_id": "14", "indicator_name": "International Student Ratio", "rank": "490", "score": "24.1"}, {"indicator_id": "15", "indicator_name": "International Research Network", "rank": "701+", "score": "2.5"}, {"indicator_id": "18", "indicator_name": "International Faculty Ratio", "rank": "701+", "score": "5.4"}], "Sustainability": [{"indicator_id": "3897497", "indicator_name": "Sustainability Score", "rank": "n/a", "score": "n/a"}]}</t>
        </is>
      </c>
      <c r="AQ7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90">
      <c r="A790" t="n">
        <v>789</v>
      </c>
      <c r="B790" t="inlineStr"/>
      <c r="C790" t="inlineStr">
        <is>
          <t xml:space="preserve">Universidade Federal de Santa Catarina </t>
        </is>
      </c>
      <c r="D790" t="inlineStr">
        <is>
          <t>Florianópolis, Brazil</t>
        </is>
      </c>
      <c r="E790" t="inlineStr">
        <is>
          <t>Brazil</t>
        </is>
      </c>
      <c r="F790" t="inlineStr">
        <is>
          <t>Florianópolis</t>
        </is>
      </c>
      <c r="G790" t="inlineStr">
        <is>
          <t>Latin America</t>
        </is>
      </c>
      <c r="H790" t="inlineStr">
        <is>
          <t>https://www.topuniversities.com/sites/default/files/universidade-federal-de-santa-catarina_2746_medium.jpg</t>
        </is>
      </c>
      <c r="I790" t="inlineStr">
        <is>
          <t>/universities/universidade-federal-de-santa-catarina</t>
        </is>
      </c>
      <c r="J790" t="inlineStr">
        <is>
          <t>3996098</t>
        </is>
      </c>
      <c r="K790" t="inlineStr">
        <is>
          <t>293554</t>
        </is>
      </c>
      <c r="L790" t="inlineStr">
        <is>
          <t>2746</t>
        </is>
      </c>
      <c r="M790" t="n">
        <v>0</v>
      </c>
      <c r="N790" t="inlineStr">
        <is>
          <t>781-790</t>
        </is>
      </c>
      <c r="O790" t="inlineStr"/>
      <c r="P790" t="b">
        <v>0</v>
      </c>
      <c r="Q790" t="b">
        <v>0</v>
      </c>
      <c r="R790" t="n">
        <v>0</v>
      </c>
      <c r="S790" t="inlineStr">
        <is>
          <t>465</t>
        </is>
      </c>
      <c r="T790" t="n">
        <v>19.3</v>
      </c>
      <c r="U790" t="inlineStr">
        <is>
          <t>701+</t>
        </is>
      </c>
      <c r="V790" t="n">
        <v>8.5</v>
      </c>
      <c r="W790" t="inlineStr">
        <is>
          <t>693</t>
        </is>
      </c>
      <c r="X790" t="n">
        <v>19.2</v>
      </c>
      <c r="Y790" t="inlineStr">
        <is>
          <t>601+</t>
        </is>
      </c>
      <c r="Z790" t="n">
        <v>4.8</v>
      </c>
      <c r="AA790" t="inlineStr">
        <is>
          <t>614</t>
        </is>
      </c>
      <c r="AB790" t="n">
        <v>17.3</v>
      </c>
      <c r="AC790" t="inlineStr">
        <is>
          <t>701+</t>
        </is>
      </c>
      <c r="AD790" t="n">
        <v>2.2</v>
      </c>
      <c r="AE790" t="inlineStr">
        <is>
          <t>604</t>
        </is>
      </c>
      <c r="AF790" t="n">
        <v>62.1</v>
      </c>
      <c r="AG790" t="inlineStr">
        <is>
          <t>701+</t>
        </is>
      </c>
      <c r="AH790" t="n">
        <v>4.1</v>
      </c>
      <c r="AI790">
        <f>305</f>
        <v/>
      </c>
      <c r="AJ790" t="n">
        <v>52.1</v>
      </c>
      <c r="AK790" t="inlineStr"/>
      <c r="AL790" t="inlineStr"/>
      <c r="AM790" t="inlineStr"/>
      <c r="AN790" t="inlineStr"/>
      <c r="AO790" t="inlineStr"/>
      <c r="AP790" t="inlineStr">
        <is>
          <t>{"Research &amp; Discovery": [{"indicator_id": "76", "indicator_name": "Academic Reputation", "rank": "465", "score": "19.3"}, {"indicator_id": "73", "indicator_name": "Citations per Faculty", "rank": "701+", "score": "8.5"}], "Learning Experience": [{"indicator_id": "36", "indicator_name": "Faculty Student Ratio", "rank": "693", "score": "19.2"}], "Employability": [{"indicator_id": "77", "indicator_name": "Employer Reputation", "rank": "601+", "score": "4.8"}, {"indicator_id": "3819456", "indicator_name": "Employment Outcomes", "rank": "614", "score": "17.3"}], "Global Engagement": [{"indicator_id": "14", "indicator_name": "International Student Ratio", "rank": "701+", "score": "2.2"}, {"indicator_id": "15", "indicator_name": "International Research Network", "rank": "604", "score": "62.1"}, {"indicator_id": "18", "indicator_name": "International Faculty Ratio", "rank": "701+", "score": "4.1"}], "Sustainability": [{"indicator_id": "3897497", "indicator_name": "Sustainability Score", "rank": "=305", "score": "52.1"}]}</t>
        </is>
      </c>
      <c r="AQ7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91">
      <c r="A791" t="n">
        <v>790</v>
      </c>
      <c r="B791" t="inlineStr"/>
      <c r="C791" t="inlineStr">
        <is>
          <t>University of Latvia</t>
        </is>
      </c>
      <c r="D791" t="inlineStr">
        <is>
          <t>Riga, Latvia</t>
        </is>
      </c>
      <c r="E791" t="inlineStr">
        <is>
          <t>Latvia</t>
        </is>
      </c>
      <c r="F791" t="inlineStr">
        <is>
          <t>Riga</t>
        </is>
      </c>
      <c r="G791" t="inlineStr">
        <is>
          <t>Europe</t>
        </is>
      </c>
      <c r="H791" t="inlineStr">
        <is>
          <t>https://www.topuniversities.com/sites/default/files/university-of-latvia_592560cf2aeae70239af5637_medium.jpg</t>
        </is>
      </c>
      <c r="I791" t="inlineStr">
        <is>
          <t>/universities/university-latvia</t>
        </is>
      </c>
      <c r="J791" t="inlineStr">
        <is>
          <t>3996970</t>
        </is>
      </c>
      <c r="K791" t="inlineStr">
        <is>
          <t>293720</t>
        </is>
      </c>
      <c r="L791" t="inlineStr">
        <is>
          <t>14262</t>
        </is>
      </c>
      <c r="M791" t="n">
        <v>0</v>
      </c>
      <c r="N791" t="inlineStr">
        <is>
          <t>781-790</t>
        </is>
      </c>
      <c r="O791" t="inlineStr"/>
      <c r="P791" t="b">
        <v>0</v>
      </c>
      <c r="Q791" t="b">
        <v>0</v>
      </c>
      <c r="R791" t="n">
        <v>0</v>
      </c>
      <c r="S791" t="inlineStr">
        <is>
          <t>601+</t>
        </is>
      </c>
      <c r="T791" t="n">
        <v>11.5</v>
      </c>
      <c r="U791" t="inlineStr">
        <is>
          <t>701+</t>
        </is>
      </c>
      <c r="V791" t="n">
        <v>5.3</v>
      </c>
      <c r="W791" t="inlineStr">
        <is>
          <t>701+</t>
        </is>
      </c>
      <c r="X791" t="n">
        <v>5.9</v>
      </c>
      <c r="Y791" t="inlineStr">
        <is>
          <t>515</t>
        </is>
      </c>
      <c r="Z791" t="n">
        <v>16.7</v>
      </c>
      <c r="AA791" t="inlineStr">
        <is>
          <t>75</t>
        </is>
      </c>
      <c r="AB791" t="n">
        <v>90.40000000000001</v>
      </c>
      <c r="AC791" t="inlineStr">
        <is>
          <t>701+</t>
        </is>
      </c>
      <c r="AD791" t="n">
        <v>5.1</v>
      </c>
      <c r="AE791" t="inlineStr">
        <is>
          <t>460</t>
        </is>
      </c>
      <c r="AF791" t="n">
        <v>71.5</v>
      </c>
      <c r="AG791" t="inlineStr">
        <is>
          <t>701+</t>
        </is>
      </c>
      <c r="AH791" t="n">
        <v>12.1</v>
      </c>
      <c r="AI791">
        <f>672</f>
        <v/>
      </c>
      <c r="AJ791" t="n">
        <v>9.800000000000001</v>
      </c>
      <c r="AK791" t="inlineStr"/>
      <c r="AL791" t="inlineStr"/>
      <c r="AM791" t="inlineStr"/>
      <c r="AN791" t="inlineStr"/>
      <c r="AO791" t="inlineStr"/>
      <c r="AP791" t="inlineStr">
        <is>
          <t>{"Research &amp; Discovery": [{"indicator_id": "76", "indicator_name": "Academic Reputation", "rank": "601+", "score": "11.5"}, {"indicator_id": "73", "indicator_name": "Citations per Faculty", "rank": "701+", "score": "5.3"}], "Learning Experience": [{"indicator_id": "36", "indicator_name": "Faculty Student Ratio", "rank": "701+", "score": "5.9"}], "Employability": [{"indicator_id": "77", "indicator_name": "Employer Reputation", "rank": "515", "score": "16.7"}, {"indicator_id": "3819456", "indicator_name": "Employment Outcomes", "rank": "75", "score": "90.4"}], "Global Engagement": [{"indicator_id": "14", "indicator_name": "International Student Ratio", "rank": "701+", "score": "5.1"}, {"indicator_id": "15", "indicator_name": "International Research Network", "rank": "460", "score": "71.5"}, {"indicator_id": "18", "indicator_name": "International Faculty Ratio", "rank": "701+", "score": "12.1"}], "Sustainability": [{"indicator_id": "3897497", "indicator_name": "Sustainability Score", "rank": "=672", "score": "9.8"}]}</t>
        </is>
      </c>
      <c r="AQ7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92">
      <c r="A792" t="n">
        <v>791</v>
      </c>
      <c r="B792" t="inlineStr"/>
      <c r="C792" t="inlineStr">
        <is>
          <t xml:space="preserve">University of Mons </t>
        </is>
      </c>
      <c r="D792" t="inlineStr">
        <is>
          <t>Mons, Belgium</t>
        </is>
      </c>
      <c r="E792" t="inlineStr">
        <is>
          <t>Belgium</t>
        </is>
      </c>
      <c r="F792" t="inlineStr">
        <is>
          <t>Mons</t>
        </is>
      </c>
      <c r="G792" t="inlineStr">
        <is>
          <t>Europe</t>
        </is>
      </c>
      <c r="H792" t="inlineStr">
        <is>
          <t>https://www.topuniversities.com/sites/default/files/university-of-mons-_592560cf2aeae70239af4f68_medium.jpg</t>
        </is>
      </c>
      <c r="I792" t="inlineStr">
        <is>
          <t>/universities/university-mons</t>
        </is>
      </c>
      <c r="J792" t="inlineStr">
        <is>
          <t>3996990</t>
        </is>
      </c>
      <c r="K792" t="inlineStr">
        <is>
          <t>296666</t>
        </is>
      </c>
      <c r="L792" t="inlineStr">
        <is>
          <t>1253</t>
        </is>
      </c>
      <c r="M792" t="n">
        <v>0</v>
      </c>
      <c r="N792" t="inlineStr">
        <is>
          <t>781-790</t>
        </is>
      </c>
      <c r="O792" t="inlineStr"/>
      <c r="P792" t="b">
        <v>0</v>
      </c>
      <c r="Q792" t="b">
        <v>0</v>
      </c>
      <c r="R792" t="n">
        <v>0</v>
      </c>
      <c r="S792" t="inlineStr">
        <is>
          <t>601+</t>
        </is>
      </c>
      <c r="T792" t="n">
        <v>7.1</v>
      </c>
      <c r="U792" t="inlineStr">
        <is>
          <t>369</t>
        </is>
      </c>
      <c r="V792" t="n">
        <v>37.3</v>
      </c>
      <c r="W792" t="inlineStr">
        <is>
          <t>701+</t>
        </is>
      </c>
      <c r="X792" t="n">
        <v>3.4</v>
      </c>
      <c r="Y792" t="inlineStr">
        <is>
          <t>601+</t>
        </is>
      </c>
      <c r="Z792" t="n">
        <v>7</v>
      </c>
      <c r="AA792" t="inlineStr">
        <is>
          <t>701+</t>
        </is>
      </c>
      <c r="AB792" t="n">
        <v>6.1</v>
      </c>
      <c r="AC792" t="inlineStr">
        <is>
          <t>400</t>
        </is>
      </c>
      <c r="AD792" t="n">
        <v>33.7</v>
      </c>
      <c r="AE792" t="inlineStr">
        <is>
          <t>701+</t>
        </is>
      </c>
      <c r="AF792" t="n">
        <v>43.7</v>
      </c>
      <c r="AG792" t="inlineStr">
        <is>
          <t>458</t>
        </is>
      </c>
      <c r="AH792" t="n">
        <v>35</v>
      </c>
      <c r="AI792" t="inlineStr">
        <is>
          <t>701+</t>
        </is>
      </c>
      <c r="AJ792" t="n">
        <v>1.6</v>
      </c>
      <c r="AK792" t="inlineStr"/>
      <c r="AL792" t="inlineStr"/>
      <c r="AM792" t="inlineStr"/>
      <c r="AN792" t="inlineStr"/>
      <c r="AO792" t="inlineStr"/>
      <c r="AP792" t="inlineStr">
        <is>
          <t>{"Research &amp; Discovery": [{"indicator_id": "76", "indicator_name": "Academic Reputation", "rank": "601+", "score": "7.1"}, {"indicator_id": "73", "indicator_name": "Citations per Faculty", "rank": "369", "score": "37.3"}], "Learning Experience": [{"indicator_id": "36", "indicator_name": "Faculty Student Ratio", "rank": "701+", "score": "3.4"}], "Employability": [{"indicator_id": "77", "indicator_name": "Employer Reputation", "rank": "601+", "score": "7"}, {"indicator_id": "3819456", "indicator_name": "Employment Outcomes", "rank": "701+", "score": "6.1"}], "Global Engagement": [{"indicator_id": "14", "indicator_name": "International Student Ratio", "rank": "400", "score": "33.7"}, {"indicator_id": "15", "indicator_name": "International Research Network", "rank": "701+", "score": "43.7"}, {"indicator_id": "18", "indicator_name": "International Faculty Ratio", "rank": "458", "score": "35"}], "Sustainability": [{"indicator_id": "3897497", "indicator_name": "Sustainability Score", "rank": "701+", "score": "1.6"}]}</t>
        </is>
      </c>
      <c r="AQ7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93">
      <c r="A793" t="n">
        <v>792</v>
      </c>
      <c r="B793" t="inlineStr"/>
      <c r="C793" t="inlineStr">
        <is>
          <t>Zurich University of Applied Sciences (ZHAW)</t>
        </is>
      </c>
      <c r="D793" t="inlineStr">
        <is>
          <t>Winterthur, Switzerland</t>
        </is>
      </c>
      <c r="E793" t="inlineStr">
        <is>
          <t>Switzerland</t>
        </is>
      </c>
      <c r="F793" t="inlineStr">
        <is>
          <t>Winterthur</t>
        </is>
      </c>
      <c r="G793" t="inlineStr">
        <is>
          <t>Europe</t>
        </is>
      </c>
      <c r="H793" t="inlineStr">
        <is>
          <t>https://www.topuniversities.com/sites/default/files/220318050904pm242987zhaw-zurich-university-of-applied-sciences-logo-90x90.jpg</t>
        </is>
      </c>
      <c r="I793" t="inlineStr">
        <is>
          <t>/universities/zurich-university-applied-sciences-zhaw</t>
        </is>
      </c>
      <c r="J793" t="inlineStr">
        <is>
          <t>3997136</t>
        </is>
      </c>
      <c r="K793" t="inlineStr">
        <is>
          <t>297621</t>
        </is>
      </c>
      <c r="L793" t="inlineStr">
        <is>
          <t>1611</t>
        </is>
      </c>
      <c r="M793" t="n">
        <v>0</v>
      </c>
      <c r="N793" t="inlineStr">
        <is>
          <t>781-790</t>
        </is>
      </c>
      <c r="O793" t="inlineStr"/>
      <c r="P793" t="b">
        <v>0</v>
      </c>
      <c r="Q793" t="b">
        <v>0</v>
      </c>
      <c r="R793" t="n">
        <v>0</v>
      </c>
      <c r="S793" t="inlineStr">
        <is>
          <t>601+</t>
        </is>
      </c>
      <c r="T793" t="n">
        <v>5.4</v>
      </c>
      <c r="U793" t="inlineStr">
        <is>
          <t>701+</t>
        </is>
      </c>
      <c r="V793" t="n">
        <v>2.7</v>
      </c>
      <c r="W793" t="inlineStr">
        <is>
          <t>166</t>
        </is>
      </c>
      <c r="X793" t="n">
        <v>75</v>
      </c>
      <c r="Y793" t="inlineStr">
        <is>
          <t>601+</t>
        </is>
      </c>
      <c r="Z793" t="n">
        <v>6.6</v>
      </c>
      <c r="AA793" t="inlineStr">
        <is>
          <t>701+</t>
        </is>
      </c>
      <c r="AB793" t="n">
        <v>5.3</v>
      </c>
      <c r="AC793" t="inlineStr">
        <is>
          <t>664</t>
        </is>
      </c>
      <c r="AD793" t="n">
        <v>12.8</v>
      </c>
      <c r="AE793" t="inlineStr">
        <is>
          <t>701+</t>
        </is>
      </c>
      <c r="AF793" t="n">
        <v>41.4</v>
      </c>
      <c r="AG793" t="inlineStr">
        <is>
          <t>297</t>
        </is>
      </c>
      <c r="AH793" t="n">
        <v>65.90000000000001</v>
      </c>
      <c r="AI793" t="inlineStr">
        <is>
          <t>701+</t>
        </is>
      </c>
      <c r="AJ793" t="n">
        <v>1.6</v>
      </c>
      <c r="AK793" t="inlineStr"/>
      <c r="AL793" t="inlineStr"/>
      <c r="AM793" t="inlineStr"/>
      <c r="AN793" t="inlineStr"/>
      <c r="AO793" t="inlineStr"/>
      <c r="AP793" t="inlineStr">
        <is>
          <t>{"Research &amp; Discovery": [{"indicator_id": "76", "indicator_name": "Academic Reputation", "rank": "601+", "score": "5.4"}, {"indicator_id": "73", "indicator_name": "Citations per Faculty", "rank": "701+", "score": "2.7"}], "Learning Experience": [{"indicator_id": "36", "indicator_name": "Faculty Student Ratio", "rank": "166", "score": "75"}], "Employability": [{"indicator_id": "77", "indicator_name": "Employer Reputation", "rank": "601+", "score": "6.6"}, {"indicator_id": "3819456", "indicator_name": "Employment Outcomes", "rank": "701+", "score": "5.3"}], "Global Engagement": [{"indicator_id": "14", "indicator_name": "International Student Ratio", "rank": "664", "score": "12.8"}, {"indicator_id": "15", "indicator_name": "International Research Network", "rank": "701+", "score": "41.4"}, {"indicator_id": "18", "indicator_name": "International Faculty Ratio", "rank": "297", "score": "65.9"}], "Sustainability": [{"indicator_id": "3897497", "indicator_name": "Sustainability Score", "rank": "701+", "score": "1.6"}]}</t>
        </is>
      </c>
      <c r="AQ7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94">
      <c r="A794" t="n">
        <v>793</v>
      </c>
      <c r="B794" t="inlineStr"/>
      <c r="C794" t="inlineStr">
        <is>
          <t>Alfaisal University</t>
        </is>
      </c>
      <c r="D794" t="inlineStr">
        <is>
          <t>Riyadh, Saudi Arabia</t>
        </is>
      </c>
      <c r="E794" t="inlineStr">
        <is>
          <t>Saudi Arabia</t>
        </is>
      </c>
      <c r="F794" t="inlineStr">
        <is>
          <t>Riyadh</t>
        </is>
      </c>
      <c r="G794" t="inlineStr">
        <is>
          <t>Asia</t>
        </is>
      </c>
      <c r="H794" t="inlineStr">
        <is>
          <t>https://www.topuniversities.com/sites/default/files/alfaisal-university_592560cf2aeae70239af52dd_medium.jpg</t>
        </is>
      </c>
      <c r="I794" t="inlineStr">
        <is>
          <t>/universities/alfaisal-university</t>
        </is>
      </c>
      <c r="J794" t="inlineStr">
        <is>
          <t>3996245</t>
        </is>
      </c>
      <c r="K794" t="inlineStr">
        <is>
          <t>295102</t>
        </is>
      </c>
      <c r="L794" t="inlineStr">
        <is>
          <t>2138</t>
        </is>
      </c>
      <c r="M794" t="n">
        <v>0</v>
      </c>
      <c r="N794" t="inlineStr">
        <is>
          <t>791-800</t>
        </is>
      </c>
      <c r="O794" t="inlineStr"/>
      <c r="P794" t="b">
        <v>0</v>
      </c>
      <c r="Q794" t="b">
        <v>0</v>
      </c>
      <c r="R794" t="n">
        <v>0</v>
      </c>
      <c r="S794" t="inlineStr">
        <is>
          <t>601+</t>
        </is>
      </c>
      <c r="T794" t="n">
        <v>4.8</v>
      </c>
      <c r="U794" t="inlineStr">
        <is>
          <t>701+</t>
        </is>
      </c>
      <c r="V794" t="n">
        <v>10.6</v>
      </c>
      <c r="W794" t="inlineStr">
        <is>
          <t>644</t>
        </is>
      </c>
      <c r="X794" t="n">
        <v>21.6</v>
      </c>
      <c r="Y794" t="inlineStr">
        <is>
          <t>601+</t>
        </is>
      </c>
      <c r="Z794" t="n">
        <v>3</v>
      </c>
      <c r="AA794" t="inlineStr">
        <is>
          <t>701+</t>
        </is>
      </c>
      <c r="AB794" t="n">
        <v>4.4</v>
      </c>
      <c r="AC794" t="inlineStr">
        <is>
          <t>128</t>
        </is>
      </c>
      <c r="AD794" t="n">
        <v>89</v>
      </c>
      <c r="AE794" t="inlineStr">
        <is>
          <t>701+</t>
        </is>
      </c>
      <c r="AF794" t="n">
        <v>19.1</v>
      </c>
      <c r="AG794" t="inlineStr">
        <is>
          <t>30</t>
        </is>
      </c>
      <c r="AH794" t="n">
        <v>100</v>
      </c>
      <c r="AI794" t="inlineStr">
        <is>
          <t>701+</t>
        </is>
      </c>
      <c r="AJ794" t="n">
        <v>1.1</v>
      </c>
      <c r="AK794" t="inlineStr"/>
      <c r="AL794" t="inlineStr"/>
      <c r="AM794" t="inlineStr"/>
      <c r="AN794" t="inlineStr"/>
      <c r="AO794" t="inlineStr"/>
      <c r="AP794" t="inlineStr">
        <is>
          <t>{"Research &amp; Discovery": [{"indicator_id": "76", "indicator_name": "Academic Reputation", "rank": "601+", "score": "4.8"}, {"indicator_id": "73", "indicator_name": "Citations per Faculty", "rank": "701+", "score": "10.6"}], "Learning Experience": [{"indicator_id": "36", "indicator_name": "Faculty Student Ratio", "rank": "644", "score": "21.6"}], "Employability": [{"indicator_id": "77", "indicator_name": "Employer Reputation", "rank": "601+", "score": "3"}, {"indicator_id": "3819456", "indicator_name": "Employment Outcomes", "rank": "701+", "score": "4.4"}], "Global Engagement": [{"indicator_id": "14", "indicator_name": "International Student Ratio", "rank": "128", "score": "89"}, {"indicator_id": "15", "indicator_name": "International Research Network", "rank": "701+", "score": "19.1"}, {"indicator_id": "18", "indicator_name": "International Faculty Ratio", "rank": "30", "score": "100"}], "Sustainability": [{"indicator_id": "3897497", "indicator_name": "Sustainability Score", "rank": "701+", "score": "1.1"}]}</t>
        </is>
      </c>
      <c r="AQ7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95">
      <c r="A795" t="n">
        <v>794</v>
      </c>
      <c r="B795" t="inlineStr"/>
      <c r="C795" t="inlineStr">
        <is>
          <t>Ivane Javakhishvili Tbilisi State University</t>
        </is>
      </c>
      <c r="D795" t="inlineStr">
        <is>
          <t>Tbilisi, Georgia</t>
        </is>
      </c>
      <c r="E795" t="inlineStr">
        <is>
          <t>Georgia</t>
        </is>
      </c>
      <c r="F795" t="inlineStr">
        <is>
          <t>Tbilisi</t>
        </is>
      </c>
      <c r="G795" t="inlineStr">
        <is>
          <t>Asia</t>
        </is>
      </c>
      <c r="H795" t="inlineStr">
        <is>
          <t>https://www.topuniversities.com/sites/default/files/ivane-javakhishvili-tbilisi-state-university_592560e59988f300e2321ac8_medium.jpg</t>
        </is>
      </c>
      <c r="I795" t="inlineStr">
        <is>
          <t>/universities/ivane-javakhishvili-tbilisi-state-university</t>
        </is>
      </c>
      <c r="J795" t="inlineStr">
        <is>
          <t>3996444</t>
        </is>
      </c>
      <c r="K795" t="inlineStr">
        <is>
          <t>378434</t>
        </is>
      </c>
      <c r="L795" t="inlineStr">
        <is>
          <t>25534</t>
        </is>
      </c>
      <c r="M795" t="n">
        <v>0</v>
      </c>
      <c r="N795" t="inlineStr">
        <is>
          <t>791-800</t>
        </is>
      </c>
      <c r="O795" t="inlineStr"/>
      <c r="P795" t="b">
        <v>0</v>
      </c>
      <c r="Q795" t="b">
        <v>0</v>
      </c>
      <c r="R795" t="n">
        <v>0</v>
      </c>
      <c r="S795" t="inlineStr">
        <is>
          <t>601+</t>
        </is>
      </c>
      <c r="T795" t="n">
        <v>10.4</v>
      </c>
      <c r="U795" t="inlineStr">
        <is>
          <t>701+</t>
        </is>
      </c>
      <c r="V795" t="n">
        <v>1.2</v>
      </c>
      <c r="W795" t="inlineStr">
        <is>
          <t>173</t>
        </is>
      </c>
      <c r="X795" t="n">
        <v>73.90000000000001</v>
      </c>
      <c r="Y795" t="inlineStr">
        <is>
          <t>601+</t>
        </is>
      </c>
      <c r="Z795" t="n">
        <v>1.2</v>
      </c>
      <c r="AA795" t="inlineStr">
        <is>
          <t>86</t>
        </is>
      </c>
      <c r="AB795" t="n">
        <v>88.40000000000001</v>
      </c>
      <c r="AC795" t="inlineStr">
        <is>
          <t>701+</t>
        </is>
      </c>
      <c r="AD795" t="n">
        <v>3.2</v>
      </c>
      <c r="AE795" t="inlineStr">
        <is>
          <t>701+</t>
        </is>
      </c>
      <c r="AF795" t="n">
        <v>22.7</v>
      </c>
      <c r="AG795" t="inlineStr">
        <is>
          <t>701+</t>
        </is>
      </c>
      <c r="AH795" t="n">
        <v>1.9</v>
      </c>
      <c r="AI795" t="inlineStr">
        <is>
          <t>701+</t>
        </is>
      </c>
      <c r="AJ795" t="n">
        <v>1</v>
      </c>
      <c r="AK795" t="inlineStr"/>
      <c r="AL795" t="inlineStr"/>
      <c r="AM795" t="inlineStr"/>
      <c r="AN795" t="inlineStr"/>
      <c r="AO795" t="inlineStr"/>
      <c r="AP795" t="inlineStr">
        <is>
          <t>{"Research &amp; Discovery": [{"indicator_id": "76", "indicator_name": "Academic Reputation", "rank": "601+", "score": "10.4"}, {"indicator_id": "73", "indicator_name": "Citations per Faculty", "rank": "701+", "score": "1.2"}], "Learning Experience": [{"indicator_id": "36", "indicator_name": "Faculty Student Ratio", "rank": "173", "score": "73.9"}], "Employability": [{"indicator_id": "77", "indicator_name": "Employer Reputation", "rank": "601+", "score": "1.2"}, {"indicator_id": "3819456", "indicator_name": "Employment Outcomes", "rank": "86", "score": "88.4"}], "Global Engagement": [{"indicator_id": "14", "indicator_name": "International Student Ratio", "rank": "701+", "score": "3.2"}, {"indicator_id": "15", "indicator_name": "International Research Network", "rank": "701+", "score": "22.7"}, {"indicator_id": "18", "indicator_name": "International Faculty Ratio", "rank": "701+", "score": "1.9"}], "Sustainability": [{"indicator_id": "3897497", "indicator_name": "Sustainability Score", "rank": "701+", "score": "1"}]}</t>
        </is>
      </c>
      <c r="AQ7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96">
      <c r="A796" t="n">
        <v>795</v>
      </c>
      <c r="B796" t="inlineStr"/>
      <c r="C796" t="inlineStr">
        <is>
          <t>Keele University</t>
        </is>
      </c>
      <c r="D796" t="inlineStr">
        <is>
          <t>Keele, United Kingdom</t>
        </is>
      </c>
      <c r="E796" t="inlineStr">
        <is>
          <t>United Kingdom</t>
        </is>
      </c>
      <c r="F796" t="inlineStr">
        <is>
          <t>Keele</t>
        </is>
      </c>
      <c r="G796" t="inlineStr">
        <is>
          <t>Europe</t>
        </is>
      </c>
      <c r="H796" t="inlineStr">
        <is>
          <t>https://www.topuniversities.com/sites/default/files/230707030402pm540140200px-x-200px-logo-90x90.jpg</t>
        </is>
      </c>
      <c r="I796" t="inlineStr">
        <is>
          <t>/universities/keele-university</t>
        </is>
      </c>
      <c r="J796" t="inlineStr">
        <is>
          <t>3996467</t>
        </is>
      </c>
      <c r="K796" t="inlineStr">
        <is>
          <t>297527</t>
        </is>
      </c>
      <c r="L796" t="inlineStr">
        <is>
          <t>1632</t>
        </is>
      </c>
      <c r="M796" t="n">
        <v>0</v>
      </c>
      <c r="N796" t="inlineStr">
        <is>
          <t>791-800</t>
        </is>
      </c>
      <c r="O796" t="inlineStr"/>
      <c r="P796" t="b">
        <v>0</v>
      </c>
      <c r="Q796" t="b">
        <v>0</v>
      </c>
      <c r="R796" t="n">
        <v>0</v>
      </c>
      <c r="S796" t="inlineStr">
        <is>
          <t>601+</t>
        </is>
      </c>
      <c r="T796" t="n">
        <v>6</v>
      </c>
      <c r="U796" t="inlineStr">
        <is>
          <t>484</t>
        </is>
      </c>
      <c r="V796" t="n">
        <v>26.2</v>
      </c>
      <c r="W796" t="inlineStr">
        <is>
          <t>701+</t>
        </is>
      </c>
      <c r="X796" t="n">
        <v>14.4</v>
      </c>
      <c r="Y796" t="inlineStr">
        <is>
          <t>601+</t>
        </is>
      </c>
      <c r="Z796" t="n">
        <v>4.4</v>
      </c>
      <c r="AA796" t="inlineStr">
        <is>
          <t>701+</t>
        </is>
      </c>
      <c r="AB796" t="n">
        <v>6.9</v>
      </c>
      <c r="AC796" t="inlineStr">
        <is>
          <t>423</t>
        </is>
      </c>
      <c r="AD796" t="n">
        <v>30.7</v>
      </c>
      <c r="AE796" t="inlineStr">
        <is>
          <t>586</t>
        </is>
      </c>
      <c r="AF796" t="n">
        <v>62.9</v>
      </c>
      <c r="AG796" t="inlineStr">
        <is>
          <t>359</t>
        </is>
      </c>
      <c r="AH796" t="n">
        <v>51.6</v>
      </c>
      <c r="AI796" t="inlineStr">
        <is>
          <t>701+</t>
        </is>
      </c>
      <c r="AJ796" t="n">
        <v>3.1</v>
      </c>
      <c r="AK796" t="inlineStr"/>
      <c r="AL796" t="inlineStr"/>
      <c r="AM796" t="inlineStr"/>
      <c r="AN796" t="inlineStr"/>
      <c r="AO796" t="inlineStr"/>
      <c r="AP796" t="inlineStr">
        <is>
          <t>{"Research &amp; Discovery": [{"indicator_id": "76", "indicator_name": "Academic Reputation", "rank": "601+", "score": "6"}, {"indicator_id": "73", "indicator_name": "Citations per Faculty", "rank": "484", "score": "26.2"}], "Learning Experience": [{"indicator_id": "36", "indicator_name": "Faculty Student Ratio", "rank": "701+", "score": "14.4"}], "Employability": [{"indicator_id": "77", "indicator_name": "Employer Reputation", "rank": "601+", "score": "4.4"}, {"indicator_id": "3819456", "indicator_name": "Employment Outcomes", "rank": "701+", "score": "6.9"}], "Global Engagement": [{"indicator_id": "14", "indicator_name": "International Student Ratio", "rank": "423", "score": "30.7"}, {"indicator_id": "15", "indicator_name": "International Research Network", "rank": "586", "score": "62.9"}, {"indicator_id": "18", "indicator_name": "International Faculty Ratio", "rank": "359", "score": "51.6"}], "Sustainability": [{"indicator_id": "3897497", "indicator_name": "Sustainability Score", "rank": "701+", "score": "3.1"}]}</t>
        </is>
      </c>
      <c r="AQ7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97">
      <c r="A797" t="n">
        <v>796</v>
      </c>
      <c r="B797" t="inlineStr"/>
      <c r="C797" t="inlineStr">
        <is>
          <t>New Jersey Institute of Technology (NJIT)</t>
        </is>
      </c>
      <c r="D797" t="inlineStr">
        <is>
          <t>Newark, United States</t>
        </is>
      </c>
      <c r="E797" t="inlineStr">
        <is>
          <t>United States</t>
        </is>
      </c>
      <c r="F797" t="inlineStr">
        <is>
          <t>Newark</t>
        </is>
      </c>
      <c r="G797" t="inlineStr">
        <is>
          <t>North America</t>
        </is>
      </c>
      <c r="H797" t="inlineStr">
        <is>
          <t>https://www.topuniversities.com/sites/default/files/new-jersey-institute-of-technology-njit_592560cf2aeae70239af5376_medium.jpg</t>
        </is>
      </c>
      <c r="I797" t="inlineStr">
        <is>
          <t>/universities/new-jersey-institute-technology-njit</t>
        </is>
      </c>
      <c r="J797" t="inlineStr">
        <is>
          <t>3996554</t>
        </is>
      </c>
      <c r="K797" t="inlineStr">
        <is>
          <t>295250</t>
        </is>
      </c>
      <c r="L797" t="inlineStr">
        <is>
          <t>2290</t>
        </is>
      </c>
      <c r="M797" t="n">
        <v>0</v>
      </c>
      <c r="N797" t="inlineStr">
        <is>
          <t>791-800</t>
        </is>
      </c>
      <c r="O797" t="inlineStr"/>
      <c r="P797" t="b">
        <v>0</v>
      </c>
      <c r="Q797" t="b">
        <v>0</v>
      </c>
      <c r="R797" t="n">
        <v>0</v>
      </c>
      <c r="S797" t="inlineStr">
        <is>
          <t>601+</t>
        </is>
      </c>
      <c r="T797" t="n">
        <v>4.8</v>
      </c>
      <c r="U797" t="inlineStr">
        <is>
          <t>433</t>
        </is>
      </c>
      <c r="V797" t="n">
        <v>30.4</v>
      </c>
      <c r="W797" t="inlineStr">
        <is>
          <t>701+</t>
        </is>
      </c>
      <c r="X797" t="n">
        <v>10.2</v>
      </c>
      <c r="Y797" t="inlineStr">
        <is>
          <t>601+</t>
        </is>
      </c>
      <c r="Z797" t="n">
        <v>6.7</v>
      </c>
      <c r="AA797" t="inlineStr">
        <is>
          <t>701+</t>
        </is>
      </c>
      <c r="AB797" t="n">
        <v>5.1</v>
      </c>
      <c r="AC797" t="inlineStr">
        <is>
          <t>278</t>
        </is>
      </c>
      <c r="AD797" t="n">
        <v>52.9</v>
      </c>
      <c r="AE797" t="inlineStr">
        <is>
          <t>701+</t>
        </is>
      </c>
      <c r="AF797" t="n">
        <v>29.1</v>
      </c>
      <c r="AG797" t="inlineStr">
        <is>
          <t>487</t>
        </is>
      </c>
      <c r="AH797" t="n">
        <v>31.5</v>
      </c>
      <c r="AI797">
        <f>476</f>
        <v/>
      </c>
      <c r="AJ797" t="n">
        <v>26.5</v>
      </c>
      <c r="AK797" t="inlineStr"/>
      <c r="AL797" t="inlineStr"/>
      <c r="AM797" t="inlineStr"/>
      <c r="AN797" t="inlineStr"/>
      <c r="AO797" t="inlineStr"/>
      <c r="AP797" t="inlineStr">
        <is>
          <t>{"Research &amp; Discovery": [{"indicator_id": "76", "indicator_name": "Academic Reputation", "rank": "601+", "score": "4.8"}, {"indicator_id": "73", "indicator_name": "Citations per Faculty", "rank": "433", "score": "30.4"}], "Learning Experience": [{"indicator_id": "36", "indicator_name": "Faculty Student Ratio", "rank": "701+", "score": "10.2"}], "Employability": [{"indicator_id": "77", "indicator_name": "Employer Reputation", "rank": "601+", "score": "6.7"}, {"indicator_id": "3819456", "indicator_name": "Employment Outcomes", "rank": "701+", "score": "5.1"}], "Global Engagement": [{"indicator_id": "14", "indicator_name": "International Student Ratio", "rank": "278", "score": "52.9"}, {"indicator_id": "15", "indicator_name": "International Research Network", "rank": "701+", "score": "29.1"}, {"indicator_id": "18", "indicator_name": "International Faculty Ratio", "rank": "487", "score": "31.5"}], "Sustainability": [{"indicator_id": "3897497", "indicator_name": "Sustainability Score", "rank": "=476", "score": "26.5"}]}</t>
        </is>
      </c>
      <c r="AQ7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98">
      <c r="A798" t="n">
        <v>797</v>
      </c>
      <c r="B798" t="inlineStr"/>
      <c r="C798" t="inlineStr">
        <is>
          <t>Sechenov University</t>
        </is>
      </c>
      <c r="D798" t="inlineStr">
        <is>
          <t>Moscow, Russia</t>
        </is>
      </c>
      <c r="E798" t="inlineStr">
        <is>
          <t>Russia</t>
        </is>
      </c>
      <c r="F798" t="inlineStr">
        <is>
          <t>Moscow</t>
        </is>
      </c>
      <c r="G798" t="inlineStr">
        <is>
          <t>Europe</t>
        </is>
      </c>
      <c r="H798" t="inlineStr">
        <is>
          <t>https://www.topuniversities.com/sites/default/files/sechenov-university_592560cf2aeae70239af57de_medium.jpg</t>
        </is>
      </c>
      <c r="I798" t="inlineStr">
        <is>
          <t>/universities/sechenov-university</t>
        </is>
      </c>
      <c r="J798" t="inlineStr">
        <is>
          <t>3996628</t>
        </is>
      </c>
      <c r="K798" t="inlineStr">
        <is>
          <t>293905</t>
        </is>
      </c>
      <c r="L798" t="inlineStr">
        <is>
          <t>14777</t>
        </is>
      </c>
      <c r="M798" t="n">
        <v>0</v>
      </c>
      <c r="N798" t="inlineStr">
        <is>
          <t>791-800</t>
        </is>
      </c>
      <c r="O798" t="inlineStr"/>
      <c r="P798" t="b">
        <v>0</v>
      </c>
      <c r="Q798" t="b">
        <v>1</v>
      </c>
      <c r="R798" t="n">
        <v>0</v>
      </c>
      <c r="S798" t="inlineStr">
        <is>
          <t>601+</t>
        </is>
      </c>
      <c r="T798" t="n">
        <v>5.3</v>
      </c>
      <c r="U798" t="inlineStr">
        <is>
          <t>701+</t>
        </is>
      </c>
      <c r="V798" t="n">
        <v>4.3</v>
      </c>
      <c r="W798" t="inlineStr">
        <is>
          <t>256</t>
        </is>
      </c>
      <c r="X798" t="n">
        <v>57.4</v>
      </c>
      <c r="Y798" t="inlineStr">
        <is>
          <t>601+</t>
        </is>
      </c>
      <c r="Z798" t="n">
        <v>5</v>
      </c>
      <c r="AA798" t="inlineStr">
        <is>
          <t>701+</t>
        </is>
      </c>
      <c r="AB798" t="n">
        <v>1.9</v>
      </c>
      <c r="AC798" t="inlineStr">
        <is>
          <t>241</t>
        </is>
      </c>
      <c r="AD798" t="n">
        <v>63</v>
      </c>
      <c r="AE798" t="inlineStr">
        <is>
          <t>272</t>
        </is>
      </c>
      <c r="AF798" t="n">
        <v>83.59999999999999</v>
      </c>
      <c r="AG798" t="inlineStr">
        <is>
          <t>701+</t>
        </is>
      </c>
      <c r="AH798" t="n">
        <v>9</v>
      </c>
      <c r="AI798" t="inlineStr">
        <is>
          <t>701+</t>
        </is>
      </c>
      <c r="AJ798" t="n">
        <v>1</v>
      </c>
      <c r="AK798" t="inlineStr"/>
      <c r="AL798" t="inlineStr"/>
      <c r="AM798" t="inlineStr"/>
      <c r="AN798" t="inlineStr"/>
      <c r="AO798" t="inlineStr"/>
      <c r="AP798" t="inlineStr">
        <is>
          <t>{"Research &amp; Discovery": [{"indicator_id": "76", "indicator_name": "Academic Reputation", "rank": "601+", "score": "5.3"}, {"indicator_id": "73", "indicator_name": "Citations per Faculty", "rank": "701+", "score": "4.3"}], "Learning Experience": [{"indicator_id": "36", "indicator_name": "Faculty Student Ratio", "rank": "256", "score": "57.4"}], "Employability": [{"indicator_id": "77", "indicator_name": "Employer Reputation", "rank": "601+", "score": "5"}, {"indicator_id": "3819456", "indicator_name": "Employment Outcomes", "rank": "701+", "score": "1.9"}], "Global Engagement": [{"indicator_id": "14", "indicator_name": "International Student Ratio", "rank": "241", "score": "63"}, {"indicator_id": "15", "indicator_name": "International Research Network", "rank": "272", "score": "83.6"}, {"indicator_id": "18", "indicator_name": "International Faculty Ratio", "rank": "701+", "score": "9"}], "Sustainability": [{"indicator_id": "3897497", "indicator_name": "Sustainability Score", "rank": "701+", "score": "1"}]}</t>
        </is>
      </c>
      <c r="AQ7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799">
      <c r="A799" t="n">
        <v>798</v>
      </c>
      <c r="B799" t="inlineStr"/>
      <c r="C799" t="inlineStr">
        <is>
          <t>Universidad de Antioquia</t>
        </is>
      </c>
      <c r="D799" t="inlineStr">
        <is>
          <t>Medellin, Colombia</t>
        </is>
      </c>
      <c r="E799" t="inlineStr">
        <is>
          <t>Colombia</t>
        </is>
      </c>
      <c r="F799" t="inlineStr">
        <is>
          <t>Medellin</t>
        </is>
      </c>
      <c r="G799" t="inlineStr">
        <is>
          <t>Latin America</t>
        </is>
      </c>
      <c r="H799" t="inlineStr">
        <is>
          <t>https://www.topuniversities.com/sites/default/files/universidad-de-antioquia_592560cf2aeae70239af5149_medium.jpg</t>
        </is>
      </c>
      <c r="I799" t="inlineStr">
        <is>
          <t>/universities/universidad-de-antioquia</t>
        </is>
      </c>
      <c r="J799" t="inlineStr">
        <is>
          <t>3995936</t>
        </is>
      </c>
      <c r="K799" t="inlineStr">
        <is>
          <t>296871</t>
        </is>
      </c>
      <c r="L799" t="inlineStr">
        <is>
          <t>1734</t>
        </is>
      </c>
      <c r="M799" t="n">
        <v>0</v>
      </c>
      <c r="N799" t="inlineStr">
        <is>
          <t>791-800</t>
        </is>
      </c>
      <c r="O799" t="inlineStr"/>
      <c r="P799" t="b">
        <v>0</v>
      </c>
      <c r="Q799" t="b">
        <v>0</v>
      </c>
      <c r="R799" t="n">
        <v>0</v>
      </c>
      <c r="S799" t="inlineStr">
        <is>
          <t>303</t>
        </is>
      </c>
      <c r="T799" t="n">
        <v>29.1</v>
      </c>
      <c r="U799" t="inlineStr">
        <is>
          <t>701+</t>
        </is>
      </c>
      <c r="V799" t="n">
        <v>4.3</v>
      </c>
      <c r="W799" t="inlineStr">
        <is>
          <t>701+</t>
        </is>
      </c>
      <c r="X799" t="n">
        <v>4.1</v>
      </c>
      <c r="Y799" t="inlineStr">
        <is>
          <t>440</t>
        </is>
      </c>
      <c r="Z799" t="n">
        <v>20.8</v>
      </c>
      <c r="AA799" t="inlineStr">
        <is>
          <t>556</t>
        </is>
      </c>
      <c r="AB799" t="n">
        <v>20.4</v>
      </c>
      <c r="AC799" t="inlineStr">
        <is>
          <t>701+</t>
        </is>
      </c>
      <c r="AD799" t="n">
        <v>1.2</v>
      </c>
      <c r="AE799" t="inlineStr">
        <is>
          <t>701+</t>
        </is>
      </c>
      <c r="AF799" t="n">
        <v>48.1</v>
      </c>
      <c r="AG799" t="inlineStr">
        <is>
          <t>701+</t>
        </is>
      </c>
      <c r="AH799" t="n">
        <v>3.7</v>
      </c>
      <c r="AI799" t="inlineStr">
        <is>
          <t>701+</t>
        </is>
      </c>
      <c r="AJ799" t="n">
        <v>2.9</v>
      </c>
      <c r="AK799" t="inlineStr"/>
      <c r="AL799" t="inlineStr"/>
      <c r="AM799" t="inlineStr"/>
      <c r="AN799" t="inlineStr"/>
      <c r="AO799" t="inlineStr"/>
      <c r="AP799" t="inlineStr">
        <is>
          <t>{"Research &amp; Discovery": [{"indicator_id": "76", "indicator_name": "Academic Reputation", "rank": "303", "score": "29.1"}, {"indicator_id": "73", "indicator_name": "Citations per Faculty", "rank": "701+", "score": "4.3"}], "Learning Experience": [{"indicator_id": "36", "indicator_name": "Faculty Student Ratio", "rank": "701+", "score": "4.1"}], "Employability": [{"indicator_id": "77", "indicator_name": "Employer Reputation", "rank": "440", "score": "20.8"}, {"indicator_id": "3819456", "indicator_name": "Employment Outcomes", "rank": "556", "score": "20.4"}], "Global Engagement": [{"indicator_id": "14", "indicator_name": "International Student Ratio", "rank": "701+", "score": "1.2"}, {"indicator_id": "15", "indicator_name": "International Research Network", "rank": "701+", "score": "48.1"}, {"indicator_id": "18", "indicator_name": "International Faculty Ratio", "rank": "701+", "score": "3.7"}], "Sustainability": [{"indicator_id": "3897497", "indicator_name": "Sustainability Score", "rank": "701+", "score": "2.9"}]}</t>
        </is>
      </c>
      <c r="AQ7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00">
      <c r="A800" t="n">
        <v>799</v>
      </c>
      <c r="B800" t="inlineStr"/>
      <c r="C800" t="inlineStr">
        <is>
          <t>University of Kentucky</t>
        </is>
      </c>
      <c r="D800" t="inlineStr">
        <is>
          <t>Lexington, United States</t>
        </is>
      </c>
      <c r="E800" t="inlineStr">
        <is>
          <t>United States</t>
        </is>
      </c>
      <c r="F800" t="inlineStr">
        <is>
          <t>Lexington</t>
        </is>
      </c>
      <c r="G800" t="inlineStr">
        <is>
          <t>North America</t>
        </is>
      </c>
      <c r="H800" t="inlineStr">
        <is>
          <t>https://www.topuniversities.com/sites/default/files/university-of-kentucky_316_medium.jpg</t>
        </is>
      </c>
      <c r="I800" t="inlineStr">
        <is>
          <t>/universities/university-kentucky</t>
        </is>
      </c>
      <c r="J800" t="inlineStr">
        <is>
          <t>3996962</t>
        </is>
      </c>
      <c r="K800" t="inlineStr">
        <is>
          <t>294149</t>
        </is>
      </c>
      <c r="L800" t="inlineStr">
        <is>
          <t>316</t>
        </is>
      </c>
      <c r="M800" t="n">
        <v>0</v>
      </c>
      <c r="N800" t="inlineStr">
        <is>
          <t>791-800</t>
        </is>
      </c>
      <c r="O800" t="inlineStr"/>
      <c r="P800" t="b">
        <v>0</v>
      </c>
      <c r="Q800" t="b">
        <v>0</v>
      </c>
      <c r="R800" t="n">
        <v>0</v>
      </c>
      <c r="S800" t="inlineStr">
        <is>
          <t>601+</t>
        </is>
      </c>
      <c r="T800" t="n">
        <v>11.1</v>
      </c>
      <c r="U800" t="inlineStr">
        <is>
          <t>516</t>
        </is>
      </c>
      <c r="V800" t="n">
        <v>23.5</v>
      </c>
      <c r="W800" t="inlineStr">
        <is>
          <t>701+</t>
        </is>
      </c>
      <c r="X800" t="n">
        <v>15.3</v>
      </c>
      <c r="Y800" t="inlineStr">
        <is>
          <t>601+</t>
        </is>
      </c>
      <c r="Z800" t="n">
        <v>9.800000000000001</v>
      </c>
      <c r="AA800" t="inlineStr">
        <is>
          <t>695</t>
        </is>
      </c>
      <c r="AB800" t="n">
        <v>13.9</v>
      </c>
      <c r="AC800" t="inlineStr">
        <is>
          <t>701+</t>
        </is>
      </c>
      <c r="AD800" t="n">
        <v>3.3</v>
      </c>
      <c r="AE800" t="inlineStr">
        <is>
          <t>400</t>
        </is>
      </c>
      <c r="AF800" t="n">
        <v>75.40000000000001</v>
      </c>
      <c r="AG800" t="inlineStr">
        <is>
          <t>701+</t>
        </is>
      </c>
      <c r="AH800" t="n">
        <v>12.9</v>
      </c>
      <c r="AI800">
        <f>661</f>
        <v/>
      </c>
      <c r="AJ800" t="n">
        <v>10.1</v>
      </c>
      <c r="AK800" t="inlineStr"/>
      <c r="AL800" t="inlineStr"/>
      <c r="AM800" t="inlineStr"/>
      <c r="AN800" t="inlineStr"/>
      <c r="AO800" t="inlineStr"/>
      <c r="AP800" t="inlineStr">
        <is>
          <t>{"Research &amp; Discovery": [{"indicator_id": "76", "indicator_name": "Academic Reputation", "rank": "601+", "score": "11.1"}, {"indicator_id": "73", "indicator_name": "Citations per Faculty", "rank": "516", "score": "23.5"}], "Learning Experience": [{"indicator_id": "36", "indicator_name": "Faculty Student Ratio", "rank": "701+", "score": "15.3"}], "Employability": [{"indicator_id": "77", "indicator_name": "Employer Reputation", "rank": "601+", "score": "9.8"}, {"indicator_id": "3819456", "indicator_name": "Employment Outcomes", "rank": "695", "score": "13.9"}], "Global Engagement": [{"indicator_id": "14", "indicator_name": "International Student Ratio", "rank": "701+", "score": "3.3"}, {"indicator_id": "15", "indicator_name": "International Research Network", "rank": "400", "score": "75.4"}, {"indicator_id": "18", "indicator_name": "International Faculty Ratio", "rank": "701+", "score": "12.9"}], "Sustainability": [{"indicator_id": "3897497", "indicator_name": "Sustainability Score", "rank": "=661", "score": "10.1"}]}</t>
        </is>
      </c>
      <c r="AQ8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01">
      <c r="A801" t="n">
        <v>800</v>
      </c>
      <c r="B801" t="inlineStr"/>
      <c r="C801" t="inlineStr">
        <is>
          <t>University of New Mexico</t>
        </is>
      </c>
      <c r="D801" t="inlineStr">
        <is>
          <t>Albuquerque, United States</t>
        </is>
      </c>
      <c r="E801" t="inlineStr">
        <is>
          <t>United States</t>
        </is>
      </c>
      <c r="F801" t="inlineStr">
        <is>
          <t>Albuquerque</t>
        </is>
      </c>
      <c r="G801" t="inlineStr">
        <is>
          <t>North America</t>
        </is>
      </c>
      <c r="H801" t="inlineStr">
        <is>
          <t>https://www.topuniversities.com/sites/default/files/university-of-new-mexico_592560cf2aeae70239af4c41_medium.jpg</t>
        </is>
      </c>
      <c r="I801" t="inlineStr">
        <is>
          <t>/universities/university-new-mexico</t>
        </is>
      </c>
      <c r="J801" t="inlineStr">
        <is>
          <t>3997000</t>
        </is>
      </c>
      <c r="K801" t="inlineStr">
        <is>
          <t>294790</t>
        </is>
      </c>
      <c r="L801" t="inlineStr">
        <is>
          <t>446</t>
        </is>
      </c>
      <c r="M801" t="n">
        <v>0</v>
      </c>
      <c r="N801" t="inlineStr">
        <is>
          <t>791-800</t>
        </is>
      </c>
      <c r="O801" t="inlineStr"/>
      <c r="P801" t="b">
        <v>0</v>
      </c>
      <c r="Q801" t="b">
        <v>0</v>
      </c>
      <c r="R801" t="n">
        <v>0</v>
      </c>
      <c r="S801" t="inlineStr">
        <is>
          <t>601+</t>
        </is>
      </c>
      <c r="T801" t="n">
        <v>10.5</v>
      </c>
      <c r="U801" t="inlineStr">
        <is>
          <t>637</t>
        </is>
      </c>
      <c r="V801" t="n">
        <v>14.9</v>
      </c>
      <c r="W801" t="inlineStr">
        <is>
          <t>360</t>
        </is>
      </c>
      <c r="X801" t="n">
        <v>43.5</v>
      </c>
      <c r="Y801" t="inlineStr">
        <is>
          <t>601+</t>
        </is>
      </c>
      <c r="Z801" t="n">
        <v>8</v>
      </c>
      <c r="AA801" t="inlineStr">
        <is>
          <t>701+</t>
        </is>
      </c>
      <c r="AB801" t="n">
        <v>7.3</v>
      </c>
      <c r="AC801" t="inlineStr">
        <is>
          <t>701+</t>
        </is>
      </c>
      <c r="AD801" t="n">
        <v>4</v>
      </c>
      <c r="AE801" t="inlineStr">
        <is>
          <t>436</t>
        </is>
      </c>
      <c r="AF801" t="n">
        <v>73.09999999999999</v>
      </c>
      <c r="AG801" t="inlineStr">
        <is>
          <t>701+</t>
        </is>
      </c>
      <c r="AH801" t="n">
        <v>8.199999999999999</v>
      </c>
      <c r="AI801">
        <f>644</f>
        <v/>
      </c>
      <c r="AJ801" t="n">
        <v>11</v>
      </c>
      <c r="AK801" t="inlineStr"/>
      <c r="AL801" t="inlineStr"/>
      <c r="AM801" t="inlineStr"/>
      <c r="AN801" t="inlineStr"/>
      <c r="AO801" t="inlineStr"/>
      <c r="AP801" t="inlineStr">
        <is>
          <t>{"Research &amp; Discovery": [{"indicator_id": "76", "indicator_name": "Academic Reputation", "rank": "601+", "score": "10.5"}, {"indicator_id": "73", "indicator_name": "Citations per Faculty", "rank": "637", "score": "14.9"}], "Learning Experience": [{"indicator_id": "36", "indicator_name": "Faculty Student Ratio", "rank": "360", "score": "43.5"}], "Employability": [{"indicator_id": "77", "indicator_name": "Employer Reputation", "rank": "601+", "score": "8"}, {"indicator_id": "3819456", "indicator_name": "Employment Outcomes", "rank": "701+", "score": "7.3"}], "Global Engagement": [{"indicator_id": "14", "indicator_name": "International Student Ratio", "rank": "701+", "score": "4"}, {"indicator_id": "15", "indicator_name": "International Research Network", "rank": "436", "score": "73.1"}, {"indicator_id": "18", "indicator_name": "International Faculty Ratio", "rank": "701+", "score": "8.2"}], "Sustainability": [{"indicator_id": "3897497", "indicator_name": "Sustainability Score", "rank": "=644", "score": "11"}]}</t>
        </is>
      </c>
      <c r="AQ8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02">
      <c r="A802" t="n">
        <v>801</v>
      </c>
      <c r="B802" t="inlineStr"/>
      <c r="C802" t="inlineStr">
        <is>
          <t>Vellore Institute of Technology (VIT), Vellore, India</t>
        </is>
      </c>
      <c r="D802" t="inlineStr">
        <is>
          <t>Vellore, India</t>
        </is>
      </c>
      <c r="E802" t="inlineStr">
        <is>
          <t>India</t>
        </is>
      </c>
      <c r="F802" t="inlineStr">
        <is>
          <t>Vellore</t>
        </is>
      </c>
      <c r="G802" t="inlineStr">
        <is>
          <t>Asia</t>
        </is>
      </c>
      <c r="H802" t="inlineStr">
        <is>
          <t>https://www.topuniversities.com/sites/default/files/vellore-institute-of-technology-vit_592560cf2aeae70239af4e26_medium.jpg</t>
        </is>
      </c>
      <c r="I802" t="inlineStr">
        <is>
          <t>/universities/vellore-institute-technology-vit-vellore-india</t>
        </is>
      </c>
      <c r="J802" t="inlineStr">
        <is>
          <t>3997106</t>
        </is>
      </c>
      <c r="K802" t="inlineStr">
        <is>
          <t>297297</t>
        </is>
      </c>
      <c r="L802" t="inlineStr">
        <is>
          <t>929</t>
        </is>
      </c>
      <c r="M802" t="n">
        <v>0</v>
      </c>
      <c r="N802" t="inlineStr">
        <is>
          <t>791-800</t>
        </is>
      </c>
      <c r="O802" t="inlineStr"/>
      <c r="P802" t="b">
        <v>0</v>
      </c>
      <c r="Q802" t="b">
        <v>0</v>
      </c>
      <c r="R802" t="n">
        <v>0</v>
      </c>
      <c r="S802" t="inlineStr">
        <is>
          <t>601+</t>
        </is>
      </c>
      <c r="T802" t="n">
        <v>12.7</v>
      </c>
      <c r="U802" t="inlineStr">
        <is>
          <t>570</t>
        </is>
      </c>
      <c r="V802" t="n">
        <v>18.9</v>
      </c>
      <c r="W802" t="inlineStr">
        <is>
          <t>701+</t>
        </is>
      </c>
      <c r="X802" t="n">
        <v>7.3</v>
      </c>
      <c r="Y802" t="inlineStr">
        <is>
          <t>527</t>
        </is>
      </c>
      <c r="Z802" t="n">
        <v>16.1</v>
      </c>
      <c r="AA802" t="inlineStr">
        <is>
          <t>701+</t>
        </is>
      </c>
      <c r="AB802" t="n">
        <v>6.1</v>
      </c>
      <c r="AC802" t="inlineStr">
        <is>
          <t>701+</t>
        </is>
      </c>
      <c r="AD802" t="n">
        <v>2.9</v>
      </c>
      <c r="AE802" t="inlineStr">
        <is>
          <t>379</t>
        </is>
      </c>
      <c r="AF802" t="n">
        <v>76.90000000000001</v>
      </c>
      <c r="AG802" t="inlineStr">
        <is>
          <t>701+</t>
        </is>
      </c>
      <c r="AH802" t="n">
        <v>8.9</v>
      </c>
      <c r="AI802">
        <f>447</f>
        <v/>
      </c>
      <c r="AJ802" t="n">
        <v>29.6</v>
      </c>
      <c r="AK802" t="inlineStr"/>
      <c r="AL802" t="inlineStr"/>
      <c r="AM802" t="inlineStr"/>
      <c r="AN802" t="inlineStr"/>
      <c r="AO802" t="inlineStr"/>
      <c r="AP802" t="inlineStr">
        <is>
          <t>{"Research &amp; Discovery": [{"indicator_id": "76", "indicator_name": "Academic Reputation", "rank": "601+", "score": "12.7"}, {"indicator_id": "73", "indicator_name": "Citations per Faculty", "rank": "570", "score": "18.9"}], "Learning Experience": [{"indicator_id": "36", "indicator_name": "Faculty Student Ratio", "rank": "701+", "score": "7.3"}], "Employability": [{"indicator_id": "77", "indicator_name": "Employer Reputation", "rank": "527", "score": "16.1"}, {"indicator_id": "3819456", "indicator_name": "Employment Outcomes", "rank": "701+", "score": "6.1"}], "Global Engagement": [{"indicator_id": "14", "indicator_name": "International Student Ratio", "rank": "701+", "score": "2.9"}, {"indicator_id": "15", "indicator_name": "International Research Network", "rank": "379", "score": "76.9"}, {"indicator_id": "18", "indicator_name": "International Faculty Ratio", "rank": "701+", "score": "8.9"}], "Sustainability": [{"indicator_id": "3897497", "indicator_name": "Sustainability Score", "rank": "=447", "score": "29.6"}]}</t>
        </is>
      </c>
      <c r="AQ8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03">
      <c r="A803" t="n">
        <v>802</v>
      </c>
      <c r="B803" t="inlineStr"/>
      <c r="C803" t="inlineStr">
        <is>
          <t>Wayne State University</t>
        </is>
      </c>
      <c r="D803" t="inlineStr">
        <is>
          <t>Detroit, United States</t>
        </is>
      </c>
      <c r="E803" t="inlineStr">
        <is>
          <t>United States</t>
        </is>
      </c>
      <c r="F803" t="inlineStr">
        <is>
          <t>Detroit</t>
        </is>
      </c>
      <c r="G803" t="inlineStr">
        <is>
          <t>North America</t>
        </is>
      </c>
      <c r="H803" t="inlineStr">
        <is>
          <t>https://www.topuniversities.com/sites/default/files/wayne-state-university_592560cf2aeae70239af51d1_medium.jpg</t>
        </is>
      </c>
      <c r="I803" t="inlineStr">
        <is>
          <t>/universities/wayne-state-university</t>
        </is>
      </c>
      <c r="J803" t="inlineStr">
        <is>
          <t>3997115</t>
        </is>
      </c>
      <c r="K803" t="inlineStr">
        <is>
          <t>294766</t>
        </is>
      </c>
      <c r="L803" t="inlineStr">
        <is>
          <t>1866</t>
        </is>
      </c>
      <c r="M803" t="n">
        <v>0</v>
      </c>
      <c r="N803" t="inlineStr">
        <is>
          <t>791-800</t>
        </is>
      </c>
      <c r="O803" t="inlineStr"/>
      <c r="P803" t="b">
        <v>0</v>
      </c>
      <c r="Q803" t="b">
        <v>0</v>
      </c>
      <c r="R803" t="n">
        <v>0</v>
      </c>
      <c r="S803" t="inlineStr">
        <is>
          <t>601+</t>
        </is>
      </c>
      <c r="T803" t="n">
        <v>7.6</v>
      </c>
      <c r="U803" t="inlineStr">
        <is>
          <t>701+</t>
        </is>
      </c>
      <c r="V803" t="n">
        <v>10.6</v>
      </c>
      <c r="W803" t="inlineStr">
        <is>
          <t>229</t>
        </is>
      </c>
      <c r="X803" t="n">
        <v>62.1</v>
      </c>
      <c r="Y803" t="inlineStr">
        <is>
          <t>601+</t>
        </is>
      </c>
      <c r="Z803" t="n">
        <v>3.4</v>
      </c>
      <c r="AA803" t="inlineStr">
        <is>
          <t>572</t>
        </is>
      </c>
      <c r="AB803" t="n">
        <v>19.4</v>
      </c>
      <c r="AC803" t="inlineStr">
        <is>
          <t>701+</t>
        </is>
      </c>
      <c r="AD803" t="n">
        <v>5.4</v>
      </c>
      <c r="AE803" t="inlineStr">
        <is>
          <t>425</t>
        </is>
      </c>
      <c r="AF803" t="n">
        <v>73.59999999999999</v>
      </c>
      <c r="AG803" t="inlineStr">
        <is>
          <t>700</t>
        </is>
      </c>
      <c r="AH803" t="n">
        <v>13.3</v>
      </c>
      <c r="AI803" t="inlineStr">
        <is>
          <t>701+</t>
        </is>
      </c>
      <c r="AJ803" t="n">
        <v>3.1</v>
      </c>
      <c r="AK803" t="inlineStr"/>
      <c r="AL803" t="inlineStr"/>
      <c r="AM803" t="inlineStr"/>
      <c r="AN803" t="inlineStr"/>
      <c r="AO803" t="inlineStr"/>
      <c r="AP803" t="inlineStr">
        <is>
          <t>{"Research &amp; Discovery": [{"indicator_id": "76", "indicator_name": "Academic Reputation", "rank": "601+", "score": "7.6"}, {"indicator_id": "73", "indicator_name": "Citations per Faculty", "rank": "701+", "score": "10.6"}], "Learning Experience": [{"indicator_id": "36", "indicator_name": "Faculty Student Ratio", "rank": "229", "score": "62.1"}], "Employability": [{"indicator_id": "77", "indicator_name": "Employer Reputation", "rank": "601+", "score": "3.4"}, {"indicator_id": "3819456", "indicator_name": "Employment Outcomes", "rank": "572", "score": "19.4"}], "Global Engagement": [{"indicator_id": "14", "indicator_name": "International Student Ratio", "rank": "701+", "score": "5.4"}, {"indicator_id": "15", "indicator_name": "International Research Network", "rank": "425", "score": "73.6"}, {"indicator_id": "18", "indicator_name": "International Faculty Ratio", "rank": "700", "score": "13.3"}], "Sustainability": [{"indicator_id": "3897497", "indicator_name": "Sustainability Score", "rank": "701+", "score": "3.1"}]}</t>
        </is>
      </c>
      <c r="AQ8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04">
      <c r="A804" t="n">
        <v>803</v>
      </c>
      <c r="B804" t="inlineStr"/>
      <c r="C804" t="inlineStr">
        <is>
          <t>Al-Ahliyya Amman University</t>
        </is>
      </c>
      <c r="D804" t="inlineStr">
        <is>
          <t>Amman, Jordan</t>
        </is>
      </c>
      <c r="E804" t="inlineStr">
        <is>
          <t>Jordan</t>
        </is>
      </c>
      <c r="F804" t="inlineStr">
        <is>
          <t>Amman</t>
        </is>
      </c>
      <c r="G804" t="inlineStr">
        <is>
          <t>Asia</t>
        </is>
      </c>
      <c r="H804" t="inlineStr">
        <is>
          <t>https://www.topuniversities.com/sites/default/files/al-ahliyya-amman-university_592560e29988f300e232131e_medium.jpg</t>
        </is>
      </c>
      <c r="I804" t="inlineStr">
        <is>
          <t>/universities/al-ahliyya-amman-university</t>
        </is>
      </c>
      <c r="J804" t="inlineStr">
        <is>
          <t>3996240</t>
        </is>
      </c>
      <c r="K804" t="inlineStr">
        <is>
          <t>295540</t>
        </is>
      </c>
      <c r="L804" t="inlineStr">
        <is>
          <t>23983</t>
        </is>
      </c>
      <c r="M804" t="n">
        <v>1</v>
      </c>
      <c r="N804" t="inlineStr">
        <is>
          <t>801-850</t>
        </is>
      </c>
      <c r="O804" t="inlineStr">
        <is>
          <t>5</t>
        </is>
      </c>
      <c r="P804" t="b">
        <v>0</v>
      </c>
      <c r="Q804" t="b">
        <v>0</v>
      </c>
      <c r="R804" t="n">
        <v>0</v>
      </c>
      <c r="S804" t="inlineStr">
        <is>
          <t>601+</t>
        </is>
      </c>
      <c r="T804" t="n">
        <v>9.6</v>
      </c>
      <c r="U804" t="inlineStr">
        <is>
          <t>701+</t>
        </is>
      </c>
      <c r="V804" t="n">
        <v>2.7</v>
      </c>
      <c r="W804" t="inlineStr">
        <is>
          <t>701+</t>
        </is>
      </c>
      <c r="X804" t="n">
        <v>9.4</v>
      </c>
      <c r="Y804" t="inlineStr">
        <is>
          <t>601+</t>
        </is>
      </c>
      <c r="Z804" t="n">
        <v>10.1</v>
      </c>
      <c r="AA804" t="inlineStr">
        <is>
          <t>701+</t>
        </is>
      </c>
      <c r="AB804" t="n">
        <v>4.6</v>
      </c>
      <c r="AC804" t="inlineStr">
        <is>
          <t>28</t>
        </is>
      </c>
      <c r="AD804" t="n">
        <v>100</v>
      </c>
      <c r="AE804" t="inlineStr">
        <is>
          <t>701+</t>
        </is>
      </c>
      <c r="AF804" t="n">
        <v>16.9</v>
      </c>
      <c r="AG804" t="inlineStr">
        <is>
          <t>260</t>
        </is>
      </c>
      <c r="AH804" t="n">
        <v>75.5</v>
      </c>
      <c r="AI804" t="inlineStr">
        <is>
          <t>701+</t>
        </is>
      </c>
      <c r="AJ804" t="n">
        <v>1.5</v>
      </c>
      <c r="AK804" t="inlineStr"/>
      <c r="AL804" t="inlineStr"/>
      <c r="AM804" t="inlineStr"/>
      <c r="AN804" t="inlineStr"/>
      <c r="AO804" t="inlineStr"/>
      <c r="AP804" t="inlineStr">
        <is>
          <t>{"Research &amp; Discovery": [{"indicator_id": "76", "indicator_name": "Academic Reputation", "rank": "601+", "score": "9.6"}, {"indicator_id": "73", "indicator_name": "Citations per Faculty", "rank": "701+", "score": "2.7"}], "Learning Experience": [{"indicator_id": "36", "indicator_name": "Faculty Student Ratio", "rank": "701+", "score": "9.4"}], "Employability": [{"indicator_id": "77", "indicator_name": "Employer Reputation", "rank": "601+", "score": "10.1"}, {"indicator_id": "3819456", "indicator_name": "Employment Outcomes", "rank": "701+", "score": "4.6"}], "Global Engagement": [{"indicator_id": "14", "indicator_name": "International Student Ratio", "rank": "28", "score": "100"}, {"indicator_id": "15", "indicator_name": "International Research Network", "rank": "701+", "score": "16.9"}, {"indicator_id": "18", "indicator_name": "International Faculty Ratio", "rank": "260", "score": "75.5"}], "Sustainability": [{"indicator_id": "3897497", "indicator_name": "Sustainability Score", "rank": "701+", "score": "1.5"}]}</t>
        </is>
      </c>
      <c r="AQ8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05">
      <c r="A805" t="n">
        <v>804</v>
      </c>
      <c r="B805" t="inlineStr"/>
      <c r="C805" t="inlineStr">
        <is>
          <t xml:space="preserve">Alexandria University </t>
        </is>
      </c>
      <c r="D805" t="inlineStr">
        <is>
          <t>Alexandria, Egypt</t>
        </is>
      </c>
      <c r="E805" t="inlineStr">
        <is>
          <t>Egypt</t>
        </is>
      </c>
      <c r="F805" t="inlineStr">
        <is>
          <t>Alexandria</t>
        </is>
      </c>
      <c r="G805" t="inlineStr">
        <is>
          <t>Africa</t>
        </is>
      </c>
      <c r="H805" t="inlineStr">
        <is>
          <t>https://www.topuniversities.com/sites/default/files/alexandria-university_1209_medium.jpg</t>
        </is>
      </c>
      <c r="I805" t="inlineStr">
        <is>
          <t>/universities/alexandria-university</t>
        </is>
      </c>
      <c r="J805" t="inlineStr">
        <is>
          <t>3996018</t>
        </is>
      </c>
      <c r="K805" t="inlineStr">
        <is>
          <t>297619</t>
        </is>
      </c>
      <c r="L805" t="inlineStr">
        <is>
          <t>1209</t>
        </is>
      </c>
      <c r="M805" t="n">
        <v>0</v>
      </c>
      <c r="N805" t="inlineStr">
        <is>
          <t>801-850</t>
        </is>
      </c>
      <c r="O805" t="inlineStr"/>
      <c r="P805" t="b">
        <v>0</v>
      </c>
      <c r="Q805" t="b">
        <v>0</v>
      </c>
      <c r="R805" t="n">
        <v>0</v>
      </c>
      <c r="S805" t="inlineStr">
        <is>
          <t>385</t>
        </is>
      </c>
      <c r="T805" t="n">
        <v>23.1</v>
      </c>
      <c r="U805" t="inlineStr">
        <is>
          <t>701+</t>
        </is>
      </c>
      <c r="V805" t="n">
        <v>2</v>
      </c>
      <c r="W805" t="inlineStr">
        <is>
          <t>701+</t>
        </is>
      </c>
      <c r="X805" t="n">
        <v>4.5</v>
      </c>
      <c r="Y805" t="inlineStr">
        <is>
          <t>482</t>
        </is>
      </c>
      <c r="Z805" t="n">
        <v>18.3</v>
      </c>
      <c r="AA805" t="inlineStr">
        <is>
          <t>467</t>
        </is>
      </c>
      <c r="AB805" t="n">
        <v>24.3</v>
      </c>
      <c r="AC805" t="inlineStr">
        <is>
          <t>701+</t>
        </is>
      </c>
      <c r="AD805" t="n">
        <v>4.8</v>
      </c>
      <c r="AE805" t="inlineStr">
        <is>
          <t>386</t>
        </is>
      </c>
      <c r="AF805" t="n">
        <v>76.40000000000001</v>
      </c>
      <c r="AG805" t="inlineStr">
        <is>
          <t>701+</t>
        </is>
      </c>
      <c r="AH805" t="n">
        <v>1.7</v>
      </c>
      <c r="AI805" t="inlineStr">
        <is>
          <t>701+</t>
        </is>
      </c>
      <c r="AJ805" t="n">
        <v>6.9</v>
      </c>
      <c r="AK805" t="inlineStr"/>
      <c r="AL805" t="inlineStr"/>
      <c r="AM805" t="inlineStr"/>
      <c r="AN805" t="inlineStr"/>
      <c r="AO805" t="inlineStr"/>
      <c r="AP805" t="inlineStr">
        <is>
          <t>{"Research &amp; Discovery": [{"indicator_id": "76", "indicator_name": "Academic Reputation", "rank": "385", "score": "23.1"}, {"indicator_id": "73", "indicator_name": "Citations per Faculty", "rank": "701+", "score": "2"}], "Learning Experience": [{"indicator_id": "36", "indicator_name": "Faculty Student Ratio", "rank": "701+", "score": "4.5"}], "Employability": [{"indicator_id": "77", "indicator_name": "Employer Reputation", "rank": "482", "score": "18.3"}, {"indicator_id": "3819456", "indicator_name": "Employment Outcomes", "rank": "467", "score": "24.3"}], "Global Engagement": [{"indicator_id": "14", "indicator_name": "International Student Ratio", "rank": "701+", "score": "4.8"}, {"indicator_id": "15", "indicator_name": "International Research Network", "rank": "386", "score": "76.4"}, {"indicator_id": "18", "indicator_name": "International Faculty Ratio", "rank": "701+", "score": "1.7"}], "Sustainability": [{"indicator_id": "3897497", "indicator_name": "Sustainability Score", "rank": "701+", "score": "6.9"}]}</t>
        </is>
      </c>
      <c r="AQ8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06">
      <c r="A806" t="n">
        <v>805</v>
      </c>
      <c r="B806" t="inlineStr"/>
      <c r="C806" t="inlineStr">
        <is>
          <t>Ankara Üniversitesi</t>
        </is>
      </c>
      <c r="D806" t="inlineStr">
        <is>
          <t>Ankara, Türkiye</t>
        </is>
      </c>
      <c r="E806" t="inlineStr">
        <is>
          <t>Türkiye</t>
        </is>
      </c>
      <c r="F806" t="inlineStr">
        <is>
          <t>Ankara</t>
        </is>
      </c>
      <c r="G806" t="inlineStr">
        <is>
          <t>Asia</t>
        </is>
      </c>
      <c r="H806" t="inlineStr">
        <is>
          <t>https://www.topuniversities.com/sites/default/files/ankara-niversitesi_592560cf2aeae70239af50a5_medium.jpg</t>
        </is>
      </c>
      <c r="I806" t="inlineStr">
        <is>
          <t>/universities/ankara-universitesi</t>
        </is>
      </c>
      <c r="J806" t="inlineStr">
        <is>
          <t>3996072</t>
        </is>
      </c>
      <c r="K806" t="inlineStr">
        <is>
          <t>297383</t>
        </is>
      </c>
      <c r="L806" t="inlineStr">
        <is>
          <t>1569</t>
        </is>
      </c>
      <c r="M806" t="n">
        <v>0</v>
      </c>
      <c r="N806" t="inlineStr">
        <is>
          <t>801-850</t>
        </is>
      </c>
      <c r="O806" t="inlineStr"/>
      <c r="P806" t="b">
        <v>0</v>
      </c>
      <c r="Q806" t="b">
        <v>0</v>
      </c>
      <c r="R806" t="n">
        <v>0</v>
      </c>
      <c r="S806" t="inlineStr">
        <is>
          <t>439</t>
        </is>
      </c>
      <c r="T806" t="n">
        <v>20.2</v>
      </c>
      <c r="U806" t="inlineStr">
        <is>
          <t>701+</t>
        </is>
      </c>
      <c r="V806" t="n">
        <v>2.6</v>
      </c>
      <c r="W806" t="inlineStr">
        <is>
          <t>701+</t>
        </is>
      </c>
      <c r="X806" t="n">
        <v>7.8</v>
      </c>
      <c r="Y806" t="inlineStr">
        <is>
          <t>511</t>
        </is>
      </c>
      <c r="Z806" t="n">
        <v>16.8</v>
      </c>
      <c r="AA806" t="inlineStr">
        <is>
          <t>234</t>
        </is>
      </c>
      <c r="AB806" t="n">
        <v>53.5</v>
      </c>
      <c r="AC806" t="inlineStr">
        <is>
          <t>701+</t>
        </is>
      </c>
      <c r="AD806" t="n">
        <v>4.6</v>
      </c>
      <c r="AE806" t="inlineStr">
        <is>
          <t>477</t>
        </is>
      </c>
      <c r="AF806" t="n">
        <v>70.59999999999999</v>
      </c>
      <c r="AG806" t="inlineStr">
        <is>
          <t>701+</t>
        </is>
      </c>
      <c r="AH806" t="n">
        <v>2.3</v>
      </c>
      <c r="AI806" t="inlineStr">
        <is>
          <t>701+</t>
        </is>
      </c>
      <c r="AJ806" t="n">
        <v>2.9</v>
      </c>
      <c r="AK806" t="inlineStr"/>
      <c r="AL806" t="inlineStr"/>
      <c r="AM806" t="inlineStr"/>
      <c r="AN806" t="inlineStr"/>
      <c r="AO806" t="inlineStr"/>
      <c r="AP806" t="inlineStr">
        <is>
          <t>{"Research &amp; Discovery": [{"indicator_id": "76", "indicator_name": "Academic Reputation", "rank": "439", "score": "20.2"}, {"indicator_id": "73", "indicator_name": "Citations per Faculty", "rank": "701+", "score": "2.6"}], "Learning Experience": [{"indicator_id": "36", "indicator_name": "Faculty Student Ratio", "rank": "701+", "score": "7.8"}], "Employability": [{"indicator_id": "77", "indicator_name": "Employer Reputation", "rank": "511", "score": "16.8"}, {"indicator_id": "3819456", "indicator_name": "Employment Outcomes", "rank": "234", "score": "53.5"}], "Global Engagement": [{"indicator_id": "14", "indicator_name": "International Student Ratio", "rank": "701+", "score": "4.6"}, {"indicator_id": "15", "indicator_name": "International Research Network", "rank": "477", "score": "70.6"}, {"indicator_id": "18", "indicator_name": "International Faculty Ratio", "rank": "701+", "score": "2.3"}], "Sustainability": [{"indicator_id": "3897497", "indicator_name": "Sustainability Score", "rank": "701+", "score": "2.9"}]}</t>
        </is>
      </c>
      <c r="AQ8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07">
      <c r="A807" t="n">
        <v>806</v>
      </c>
      <c r="B807" t="inlineStr"/>
      <c r="C807" t="inlineStr">
        <is>
          <t>Asia University Taiwan</t>
        </is>
      </c>
      <c r="D807" t="inlineStr">
        <is>
          <t>Taichung City, Taiwan</t>
        </is>
      </c>
      <c r="E807" t="inlineStr">
        <is>
          <t>Taiwan</t>
        </is>
      </c>
      <c r="F807" t="inlineStr">
        <is>
          <t>Taichung City</t>
        </is>
      </c>
      <c r="G807" t="inlineStr">
        <is>
          <t>Asia</t>
        </is>
      </c>
      <c r="H807" t="inlineStr">
        <is>
          <t>https://www.topuniversities.com/sites/default/files/asia-university-taiwan_592560df9988f300e2320a10_medium.jpg</t>
        </is>
      </c>
      <c r="I807" t="inlineStr">
        <is>
          <t>/universities/asia-university-taiwan</t>
        </is>
      </c>
      <c r="J807" t="inlineStr">
        <is>
          <t>3996261</t>
        </is>
      </c>
      <c r="K807" t="inlineStr">
        <is>
          <t>294450</t>
        </is>
      </c>
      <c r="L807" t="inlineStr">
        <is>
          <t>15250</t>
        </is>
      </c>
      <c r="M807" t="n">
        <v>0</v>
      </c>
      <c r="N807" t="inlineStr">
        <is>
          <t>801-850</t>
        </is>
      </c>
      <c r="O807" t="inlineStr"/>
      <c r="P807" t="b">
        <v>0</v>
      </c>
      <c r="Q807" t="b">
        <v>0</v>
      </c>
      <c r="R807" t="n">
        <v>0</v>
      </c>
      <c r="S807" t="inlineStr">
        <is>
          <t>601+</t>
        </is>
      </c>
      <c r="T807" t="n">
        <v>5.9</v>
      </c>
      <c r="U807" t="inlineStr">
        <is>
          <t>247</t>
        </is>
      </c>
      <c r="V807" t="n">
        <v>52.5</v>
      </c>
      <c r="W807" t="inlineStr">
        <is>
          <t>701+</t>
        </is>
      </c>
      <c r="X807" t="n">
        <v>3.6</v>
      </c>
      <c r="Y807" t="inlineStr">
        <is>
          <t>601+</t>
        </is>
      </c>
      <c r="Z807" t="n">
        <v>1.8</v>
      </c>
      <c r="AA807" t="inlineStr">
        <is>
          <t>701+</t>
        </is>
      </c>
      <c r="AB807" t="n">
        <v>2</v>
      </c>
      <c r="AC807" t="inlineStr">
        <is>
          <t>701+</t>
        </is>
      </c>
      <c r="AD807" t="n">
        <v>3.2</v>
      </c>
      <c r="AE807" t="inlineStr">
        <is>
          <t>661</t>
        </is>
      </c>
      <c r="AF807" t="n">
        <v>57.1</v>
      </c>
      <c r="AG807" t="inlineStr">
        <is>
          <t>701+</t>
        </is>
      </c>
      <c r="AH807" t="n">
        <v>9.9</v>
      </c>
      <c r="AI807" t="inlineStr">
        <is>
          <t>701+</t>
        </is>
      </c>
      <c r="AJ807" t="n">
        <v>1.7</v>
      </c>
      <c r="AK807" t="inlineStr"/>
      <c r="AL807" t="inlineStr"/>
      <c r="AM807" t="inlineStr"/>
      <c r="AN807" t="inlineStr"/>
      <c r="AO807" t="inlineStr"/>
      <c r="AP807" t="inlineStr">
        <is>
          <t>{"Research &amp; Discovery": [{"indicator_id": "76", "indicator_name": "Academic Reputation", "rank": "601+", "score": "5.9"}, {"indicator_id": "73", "indicator_name": "Citations per Faculty", "rank": "247", "score": "52.5"}], "Learning Experience": [{"indicator_id": "36", "indicator_name": "Faculty Student Ratio", "rank": "701+", "score": "3.6"}], "Employability": [{"indicator_id": "77", "indicator_name": "Employer Reputation", "rank": "601+", "score": "1.8"}, {"indicator_id": "3819456", "indicator_name": "Employment Outcomes", "rank": "701+", "score": "2"}], "Global Engagement": [{"indicator_id": "14", "indicator_name": "International Student Ratio", "rank": "701+", "score": "3.2"}, {"indicator_id": "15", "indicator_name": "International Research Network", "rank": "661", "score": "57.1"}, {"indicator_id": "18", "indicator_name": "International Faculty Ratio", "rank": "701+", "score": "9.9"}], "Sustainability": [{"indicator_id": "3897497", "indicator_name": "Sustainability Score", "rank": "701+", "score": "1.7"}]}</t>
        </is>
      </c>
      <c r="AQ8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08">
      <c r="A808" t="n">
        <v>807</v>
      </c>
      <c r="B808" t="inlineStr"/>
      <c r="C808" t="inlineStr">
        <is>
          <t>Beijing University of Technology</t>
        </is>
      </c>
      <c r="D808" t="inlineStr">
        <is>
          <t>Beijing, China (Mainland)</t>
        </is>
      </c>
      <c r="E808" t="inlineStr">
        <is>
          <t>China (Mainland)</t>
        </is>
      </c>
      <c r="F808" t="inlineStr">
        <is>
          <t>Beijing</t>
        </is>
      </c>
      <c r="G808" t="inlineStr">
        <is>
          <t>Asia</t>
        </is>
      </c>
      <c r="H808" t="inlineStr">
        <is>
          <t>https://www.topuniversities.com/sites/default/files/beijing-university-of-technology_2012_medium.jpg</t>
        </is>
      </c>
      <c r="I808" t="inlineStr">
        <is>
          <t>/universities/beijing-university-technology</t>
        </is>
      </c>
      <c r="J808" t="inlineStr">
        <is>
          <t>3996284</t>
        </is>
      </c>
      <c r="K808" t="inlineStr">
        <is>
          <t>294982</t>
        </is>
      </c>
      <c r="L808" t="inlineStr">
        <is>
          <t>2012</t>
        </is>
      </c>
      <c r="M808" t="n">
        <v>0</v>
      </c>
      <c r="N808" t="inlineStr">
        <is>
          <t>801-850</t>
        </is>
      </c>
      <c r="O808" t="inlineStr"/>
      <c r="P808" t="b">
        <v>0</v>
      </c>
      <c r="Q808" t="b">
        <v>0</v>
      </c>
      <c r="R808" t="n">
        <v>0</v>
      </c>
      <c r="S808" t="inlineStr">
        <is>
          <t>601+</t>
        </is>
      </c>
      <c r="T808" t="n">
        <v>7.7</v>
      </c>
      <c r="U808" t="inlineStr">
        <is>
          <t>399</t>
        </is>
      </c>
      <c r="V808" t="n">
        <v>33.1</v>
      </c>
      <c r="W808" t="inlineStr">
        <is>
          <t>417</t>
        </is>
      </c>
      <c r="X808" t="n">
        <v>38.2</v>
      </c>
      <c r="Y808" t="inlineStr">
        <is>
          <t>601+</t>
        </is>
      </c>
      <c r="Z808" t="n">
        <v>4.9</v>
      </c>
      <c r="AA808" t="inlineStr">
        <is>
          <t>701+</t>
        </is>
      </c>
      <c r="AB808" t="n">
        <v>4.2</v>
      </c>
      <c r="AC808" t="inlineStr">
        <is>
          <t>701+</t>
        </is>
      </c>
      <c r="AD808" t="n">
        <v>1.8</v>
      </c>
      <c r="AE808" t="inlineStr">
        <is>
          <t>701+</t>
        </is>
      </c>
      <c r="AF808" t="n">
        <v>31.9</v>
      </c>
      <c r="AG808" t="inlineStr">
        <is>
          <t>701+</t>
        </is>
      </c>
      <c r="AH808" t="n">
        <v>4.7</v>
      </c>
      <c r="AI808" t="inlineStr">
        <is>
          <t>701+</t>
        </is>
      </c>
      <c r="AJ808" t="n">
        <v>1.6</v>
      </c>
      <c r="AK808" t="inlineStr"/>
      <c r="AL808" t="inlineStr"/>
      <c r="AM808" t="inlineStr"/>
      <c r="AN808" t="inlineStr"/>
      <c r="AO808" t="inlineStr"/>
      <c r="AP808" t="inlineStr">
        <is>
          <t>{"Research &amp; Discovery": [{"indicator_id": "76", "indicator_name": "Academic Reputation", "rank": "601+", "score": "7.7"}, {"indicator_id": "73", "indicator_name": "Citations per Faculty", "rank": "399", "score": "33.1"}], "Learning Experience": [{"indicator_id": "36", "indicator_name": "Faculty Student Ratio", "rank": "417", "score": "38.2"}], "Employability": [{"indicator_id": "77", "indicator_name": "Employer Reputation", "rank": "601+", "score": "4.9"}, {"indicator_id": "3819456", "indicator_name": "Employment Outcomes", "rank": "701+", "score": "4.2"}], "Global Engagement": [{"indicator_id": "14", "indicator_name": "International Student Ratio", "rank": "701+", "score": "1.8"}, {"indicator_id": "15", "indicator_name": "International Research Network", "rank": "701+", "score": "31.9"}, {"indicator_id": "18", "indicator_name": "International Faculty Ratio", "rank": "701+", "score": "4.7"}], "Sustainability": [{"indicator_id": "3897497", "indicator_name": "Sustainability Score", "rank": "701+", "score": "1.6"}]}</t>
        </is>
      </c>
      <c r="AQ8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09">
      <c r="A809" t="n">
        <v>808</v>
      </c>
      <c r="B809" t="inlineStr"/>
      <c r="C809" t="inlineStr">
        <is>
          <t>Belarusian National Technical University (BNTU)</t>
        </is>
      </c>
      <c r="D809" t="inlineStr">
        <is>
          <t>Minsk, Belarus</t>
        </is>
      </c>
      <c r="E809" t="inlineStr">
        <is>
          <t>Belarus</t>
        </is>
      </c>
      <c r="F809" t="inlineStr">
        <is>
          <t>Minsk</t>
        </is>
      </c>
      <c r="G809" t="inlineStr">
        <is>
          <t>Europe</t>
        </is>
      </c>
      <c r="H809" t="inlineStr">
        <is>
          <t>https://www.topuniversities.com/sites/default/files/belarusian-national-technical-university-bntu_592560cf2aeae70239af5828_medium.jpg</t>
        </is>
      </c>
      <c r="I809" t="inlineStr">
        <is>
          <t>/universities/belarusian-national-technical-university-bntu</t>
        </is>
      </c>
      <c r="J809" t="inlineStr">
        <is>
          <t>3996221</t>
        </is>
      </c>
      <c r="K809" t="inlineStr">
        <is>
          <t>294134</t>
        </is>
      </c>
      <c r="L809" t="inlineStr">
        <is>
          <t>14974</t>
        </is>
      </c>
      <c r="M809" t="n">
        <v>0</v>
      </c>
      <c r="N809" t="inlineStr">
        <is>
          <t>801-850</t>
        </is>
      </c>
      <c r="O809" t="inlineStr"/>
      <c r="P809" t="b">
        <v>0</v>
      </c>
      <c r="Q809" t="b">
        <v>1</v>
      </c>
      <c r="R809" t="n">
        <v>0</v>
      </c>
      <c r="S809" t="inlineStr">
        <is>
          <t>588</t>
        </is>
      </c>
      <c r="T809" t="n">
        <v>14.8</v>
      </c>
      <c r="U809" t="inlineStr">
        <is>
          <t>701+</t>
        </is>
      </c>
      <c r="V809" t="n">
        <v>1</v>
      </c>
      <c r="W809" t="inlineStr">
        <is>
          <t>302</t>
        </is>
      </c>
      <c r="X809" t="n">
        <v>51</v>
      </c>
      <c r="Y809" t="inlineStr">
        <is>
          <t>359</t>
        </is>
      </c>
      <c r="Z809" t="n">
        <v>26.7</v>
      </c>
      <c r="AA809" t="inlineStr">
        <is>
          <t>701+</t>
        </is>
      </c>
      <c r="AB809" t="n">
        <v>5.6</v>
      </c>
      <c r="AC809" t="inlineStr">
        <is>
          <t>398</t>
        </is>
      </c>
      <c r="AD809" t="n">
        <v>34.1</v>
      </c>
      <c r="AE809" t="inlineStr">
        <is>
          <t>701+</t>
        </is>
      </c>
      <c r="AF809" t="n">
        <v>5.1</v>
      </c>
      <c r="AG809" t="inlineStr">
        <is>
          <t>701+</t>
        </is>
      </c>
      <c r="AH809" t="n">
        <v>2.1</v>
      </c>
      <c r="AI809" t="inlineStr">
        <is>
          <t>n/a</t>
        </is>
      </c>
      <c r="AJ809" t="inlineStr"/>
      <c r="AK809" t="inlineStr"/>
      <c r="AL809" t="inlineStr"/>
      <c r="AM809" t="inlineStr"/>
      <c r="AN809" t="inlineStr"/>
      <c r="AO809" t="inlineStr"/>
      <c r="AP809" t="inlineStr">
        <is>
          <t>{"Research &amp; Discovery": [{"indicator_id": "76", "indicator_name": "Academic Reputation", "rank": "588", "score": "14.8"}, {"indicator_id": "73", "indicator_name": "Citations per Faculty", "rank": "701+", "score": "1"}], "Learning Experience": [{"indicator_id": "36", "indicator_name": "Faculty Student Ratio", "rank": "302", "score": "51"}], "Employability": [{"indicator_id": "77", "indicator_name": "Employer Reputation", "rank": "359", "score": "26.7"}, {"indicator_id": "3819456", "indicator_name": "Employment Outcomes", "rank": "701+", "score": "5.6"}], "Global Engagement": [{"indicator_id": "14", "indicator_name": "International Student Ratio", "rank": "398", "score": "34.1"}, {"indicator_id": "15", "indicator_name": "International Research Network", "rank": "701+", "score": "5.1"}, {"indicator_id": "18", "indicator_name": "International Faculty Ratio", "rank": "701+", "score": "2.1"}], "Sustainability": [{"indicator_id": "3897497", "indicator_name": "Sustainability Score", "rank": "n/a", "score": "n/a"}]}</t>
        </is>
      </c>
      <c r="AQ8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10">
      <c r="A810" t="n">
        <v>809</v>
      </c>
      <c r="B810" t="inlineStr"/>
      <c r="C810" t="inlineStr">
        <is>
          <t>Birla Institute of Technology and Science, Pilani</t>
        </is>
      </c>
      <c r="D810" t="inlineStr">
        <is>
          <t>Pilani, India</t>
        </is>
      </c>
      <c r="E810" t="inlineStr">
        <is>
          <t>India</t>
        </is>
      </c>
      <c r="F810" t="inlineStr">
        <is>
          <t>Pilani</t>
        </is>
      </c>
      <c r="G810" t="inlineStr">
        <is>
          <t>Asia</t>
        </is>
      </c>
      <c r="H810" t="inlineStr">
        <is>
          <t>https://www.topuniversities.com/sites/default/files/birla-institute-of-technology-and-science-pilani_592560cf2aeae70239af4e0e_medium.jpg</t>
        </is>
      </c>
      <c r="I810" t="inlineStr">
        <is>
          <t>/universities/birla-institute-technology-science-pilani</t>
        </is>
      </c>
      <c r="J810" t="inlineStr">
        <is>
          <t>3996292</t>
        </is>
      </c>
      <c r="K810" t="inlineStr">
        <is>
          <t>297324</t>
        </is>
      </c>
      <c r="L810" t="inlineStr">
        <is>
          <t>902</t>
        </is>
      </c>
      <c r="M810" t="n">
        <v>0</v>
      </c>
      <c r="N810" t="inlineStr">
        <is>
          <t>801-850</t>
        </is>
      </c>
      <c r="O810" t="inlineStr"/>
      <c r="P810" t="b">
        <v>0</v>
      </c>
      <c r="Q810" t="b">
        <v>0</v>
      </c>
      <c r="R810" t="n">
        <v>0</v>
      </c>
      <c r="S810" t="inlineStr">
        <is>
          <t>601+</t>
        </is>
      </c>
      <c r="T810" t="n">
        <v>11</v>
      </c>
      <c r="U810" t="inlineStr">
        <is>
          <t>552</t>
        </is>
      </c>
      <c r="V810" t="n">
        <v>20.4</v>
      </c>
      <c r="W810" t="inlineStr">
        <is>
          <t>701+</t>
        </is>
      </c>
      <c r="X810" t="n">
        <v>8</v>
      </c>
      <c r="Y810" t="inlineStr">
        <is>
          <t>459</t>
        </is>
      </c>
      <c r="Z810" t="n">
        <v>19.7</v>
      </c>
      <c r="AA810" t="inlineStr">
        <is>
          <t>461</t>
        </is>
      </c>
      <c r="AB810" t="n">
        <v>25.4</v>
      </c>
      <c r="AC810" t="inlineStr">
        <is>
          <t>701+</t>
        </is>
      </c>
      <c r="AD810" t="n">
        <v>2.5</v>
      </c>
      <c r="AE810" t="inlineStr">
        <is>
          <t>701+</t>
        </is>
      </c>
      <c r="AF810" t="n">
        <v>37.6</v>
      </c>
      <c r="AG810" t="inlineStr">
        <is>
          <t>701+</t>
        </is>
      </c>
      <c r="AH810" t="n">
        <v>2.2</v>
      </c>
      <c r="AI810" t="inlineStr">
        <is>
          <t>442</t>
        </is>
      </c>
      <c r="AJ810" t="n">
        <v>30.4</v>
      </c>
      <c r="AK810" t="inlineStr"/>
      <c r="AL810" t="inlineStr"/>
      <c r="AM810" t="inlineStr"/>
      <c r="AN810" t="inlineStr"/>
      <c r="AO810" t="inlineStr"/>
      <c r="AP810" t="inlineStr">
        <is>
          <t>{"Research &amp; Discovery": [{"indicator_id": "76", "indicator_name": "Academic Reputation", "rank": "601+", "score": "11"}, {"indicator_id": "73", "indicator_name": "Citations per Faculty", "rank": "552", "score": "20.4"}], "Learning Experience": [{"indicator_id": "36", "indicator_name": "Faculty Student Ratio", "rank": "701+", "score": "8"}], "Employability": [{"indicator_id": "77", "indicator_name": "Employer Reputation", "rank": "459", "score": "19.7"}, {"indicator_id": "3819456", "indicator_name": "Employment Outcomes", "rank": "461", "score": "25.4"}], "Global Engagement": [{"indicator_id": "14", "indicator_name": "International Student Ratio", "rank": "701+", "score": "2.5"}, {"indicator_id": "15", "indicator_name": "International Research Network", "rank": "701+", "score": "37.6"}, {"indicator_id": "18", "indicator_name": "International Faculty Ratio", "rank": "701+", "score": "2.2"}], "Sustainability": [{"indicator_id": "3897497", "indicator_name": "Sustainability Score", "rank": "442", "score": "30.4"}]}</t>
        </is>
      </c>
      <c r="AQ8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11">
      <c r="A811" t="n">
        <v>810</v>
      </c>
      <c r="B811" t="inlineStr"/>
      <c r="C811" t="inlineStr">
        <is>
          <t>Edinburgh Napier University</t>
        </is>
      </c>
      <c r="D811" t="inlineStr">
        <is>
          <t>Edinburgh, United Kingdom</t>
        </is>
      </c>
      <c r="E811" t="inlineStr">
        <is>
          <t>United Kingdom</t>
        </is>
      </c>
      <c r="F811" t="inlineStr">
        <is>
          <t>Edinburgh</t>
        </is>
      </c>
      <c r="G811" t="inlineStr">
        <is>
          <t>Europe</t>
        </is>
      </c>
      <c r="H811" t="inlineStr">
        <is>
          <t>https://www.topuniversities.com/sites/default/files/ENU-logo-Stacked-200x200px-90x90.jpg</t>
        </is>
      </c>
      <c r="I811" t="inlineStr">
        <is>
          <t>/universities/edinburgh-napier-university</t>
        </is>
      </c>
      <c r="J811" t="inlineStr">
        <is>
          <t>3996365</t>
        </is>
      </c>
      <c r="K811" t="inlineStr">
        <is>
          <t>293650</t>
        </is>
      </c>
      <c r="L811" t="inlineStr">
        <is>
          <t>14171</t>
        </is>
      </c>
      <c r="M811" t="n">
        <v>0</v>
      </c>
      <c r="N811" t="inlineStr">
        <is>
          <t>801-850</t>
        </is>
      </c>
      <c r="O811" t="inlineStr"/>
      <c r="P811" t="b">
        <v>0</v>
      </c>
      <c r="Q811" t="b">
        <v>0</v>
      </c>
      <c r="R811" t="n">
        <v>0</v>
      </c>
      <c r="S811" t="inlineStr">
        <is>
          <t>601+</t>
        </is>
      </c>
      <c r="T811" t="n">
        <v>5</v>
      </c>
      <c r="U811" t="inlineStr">
        <is>
          <t>698</t>
        </is>
      </c>
      <c r="V811" t="n">
        <v>11.8</v>
      </c>
      <c r="W811" t="inlineStr">
        <is>
          <t>701+</t>
        </is>
      </c>
      <c r="X811" t="n">
        <v>4</v>
      </c>
      <c r="Y811" t="inlineStr">
        <is>
          <t>601+</t>
        </is>
      </c>
      <c r="Z811" t="n">
        <v>5</v>
      </c>
      <c r="AA811" t="inlineStr">
        <is>
          <t>701+</t>
        </is>
      </c>
      <c r="AB811" t="n">
        <v>4.9</v>
      </c>
      <c r="AC811" t="inlineStr">
        <is>
          <t>146</t>
        </is>
      </c>
      <c r="AD811" t="n">
        <v>86</v>
      </c>
      <c r="AE811" t="inlineStr">
        <is>
          <t>633</t>
        </is>
      </c>
      <c r="AF811" t="n">
        <v>60.1</v>
      </c>
      <c r="AG811" t="inlineStr">
        <is>
          <t>248</t>
        </is>
      </c>
      <c r="AH811" t="n">
        <v>77.5</v>
      </c>
      <c r="AI811" t="inlineStr">
        <is>
          <t>701+</t>
        </is>
      </c>
      <c r="AJ811" t="n">
        <v>2.2</v>
      </c>
      <c r="AK811" t="inlineStr"/>
      <c r="AL811" t="inlineStr"/>
      <c r="AM811" t="inlineStr"/>
      <c r="AN811" t="inlineStr"/>
      <c r="AO811" t="inlineStr"/>
      <c r="AP811" t="inlineStr">
        <is>
          <t>{"Research &amp; Discovery": [{"indicator_id": "76", "indicator_name": "Academic Reputation", "rank": "601+", "score": "5"}, {"indicator_id": "73", "indicator_name": "Citations per Faculty", "rank": "698", "score": "11.8"}], "Learning Experience": [{"indicator_id": "36", "indicator_name": "Faculty Student Ratio", "rank": "701+", "score": "4"}], "Employability": [{"indicator_id": "77", "indicator_name": "Employer Reputation", "rank": "601+", "score": "5"}, {"indicator_id": "3819456", "indicator_name": "Employment Outcomes", "rank": "701+", "score": "4.9"}], "Global Engagement": [{"indicator_id": "14", "indicator_name": "International Student Ratio", "rank": "146", "score": "86"}, {"indicator_id": "15", "indicator_name": "International Research Network", "rank": "633", "score": "60.1"}, {"indicator_id": "18", "indicator_name": "International Faculty Ratio", "rank": "248", "score": "77.5"}], "Sustainability": [{"indicator_id": "3897497", "indicator_name": "Sustainability Score", "rank": "701+", "score": "2.2"}]}</t>
        </is>
      </c>
      <c r="AQ8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12">
      <c r="A812" t="n">
        <v>811</v>
      </c>
      <c r="B812" t="inlineStr"/>
      <c r="C812" t="inlineStr">
        <is>
          <t>Gdańsk University of Technology</t>
        </is>
      </c>
      <c r="D812" t="inlineStr">
        <is>
          <t>Gdańsk, Poland</t>
        </is>
      </c>
      <c r="E812" t="inlineStr">
        <is>
          <t>Poland</t>
        </is>
      </c>
      <c r="F812" t="inlineStr">
        <is>
          <t>Gdańsk</t>
        </is>
      </c>
      <c r="G812" t="inlineStr">
        <is>
          <t>Europe</t>
        </is>
      </c>
      <c r="H812" t="inlineStr">
        <is>
          <t>https://www.topuniversities.com/sites/default/files/gdask-university-of-technology_592560e59988f300e2321bdf_medium.jpg</t>
        </is>
      </c>
      <c r="I812" t="inlineStr">
        <is>
          <t>/universities/gdansk-university-technology</t>
        </is>
      </c>
      <c r="J812" t="inlineStr">
        <is>
          <t>3996383</t>
        </is>
      </c>
      <c r="K812" t="inlineStr">
        <is>
          <t>371307</t>
        </is>
      </c>
      <c r="L812" t="inlineStr">
        <is>
          <t>25664</t>
        </is>
      </c>
      <c r="M812" t="n">
        <v>0</v>
      </c>
      <c r="N812" t="inlineStr">
        <is>
          <t>801-850</t>
        </is>
      </c>
      <c r="O812" t="inlineStr"/>
      <c r="P812" t="b">
        <v>0</v>
      </c>
      <c r="Q812" t="b">
        <v>0</v>
      </c>
      <c r="R812" t="n">
        <v>0</v>
      </c>
      <c r="S812" t="inlineStr">
        <is>
          <t>601+</t>
        </is>
      </c>
      <c r="T812" t="n">
        <v>9.4</v>
      </c>
      <c r="U812" t="inlineStr">
        <is>
          <t>676</t>
        </is>
      </c>
      <c r="V812" t="n">
        <v>12.7</v>
      </c>
      <c r="W812" t="inlineStr">
        <is>
          <t>527</t>
        </is>
      </c>
      <c r="X812" t="n">
        <v>29.6</v>
      </c>
      <c r="Y812" t="inlineStr">
        <is>
          <t>553</t>
        </is>
      </c>
      <c r="Z812" t="n">
        <v>15.2</v>
      </c>
      <c r="AA812" t="inlineStr">
        <is>
          <t>701+</t>
        </is>
      </c>
      <c r="AB812" t="n">
        <v>3.2</v>
      </c>
      <c r="AC812" t="inlineStr">
        <is>
          <t>701+</t>
        </is>
      </c>
      <c r="AD812" t="n">
        <v>4</v>
      </c>
      <c r="AE812" t="inlineStr">
        <is>
          <t>546</t>
        </is>
      </c>
      <c r="AF812" t="n">
        <v>65.8</v>
      </c>
      <c r="AG812" t="inlineStr">
        <is>
          <t>701+</t>
        </is>
      </c>
      <c r="AH812" t="n">
        <v>5.3</v>
      </c>
      <c r="AI812">
        <f>418</f>
        <v/>
      </c>
      <c r="AJ812" t="n">
        <v>33.3</v>
      </c>
      <c r="AK812" t="inlineStr"/>
      <c r="AL812" t="inlineStr"/>
      <c r="AM812" t="inlineStr"/>
      <c r="AN812" t="inlineStr"/>
      <c r="AO812" t="inlineStr"/>
      <c r="AP812" t="inlineStr">
        <is>
          <t>{"Research &amp; Discovery": [{"indicator_id": "76", "indicator_name": "Academic Reputation", "rank": "601+", "score": "9.4"}, {"indicator_id": "73", "indicator_name": "Citations per Faculty", "rank": "676", "score": "12.7"}], "Learning Experience": [{"indicator_id": "36", "indicator_name": "Faculty Student Ratio", "rank": "527", "score": "29.6"}], "Employability": [{"indicator_id": "77", "indicator_name": "Employer Reputation", "rank": "553", "score": "15.2"}, {"indicator_id": "3819456", "indicator_name": "Employment Outcomes", "rank": "701+", "score": "3.2"}], "Global Engagement": [{"indicator_id": "14", "indicator_name": "International Student Ratio", "rank": "701+", "score": "4"}, {"indicator_id": "15", "indicator_name": "International Research Network", "rank": "546", "score": "65.8"}, {"indicator_id": "18", "indicator_name": "International Faculty Ratio", "rank": "701+", "score": "5.3"}], "Sustainability": [{"indicator_id": "3897497", "indicator_name": "Sustainability Score", "rank": "=418", "score": "33.3"}]}</t>
        </is>
      </c>
      <c r="AQ8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13">
      <c r="A813" t="n">
        <v>812</v>
      </c>
      <c r="B813" t="inlineStr"/>
      <c r="C813" t="inlineStr">
        <is>
          <t>Huazhong Agricultural University</t>
        </is>
      </c>
      <c r="D813" t="inlineStr">
        <is>
          <t>Wuhan, China (Mainland)</t>
        </is>
      </c>
      <c r="E813" t="inlineStr">
        <is>
          <t>China (Mainland)</t>
        </is>
      </c>
      <c r="F813" t="inlineStr">
        <is>
          <t>Wuhan</t>
        </is>
      </c>
      <c r="G813" t="inlineStr">
        <is>
          <t>Asia</t>
        </is>
      </c>
      <c r="H813" t="inlineStr">
        <is>
          <t>https://www.topuniversities.com/sites/default/files/huazhong-agricultural-university_2047_medium.jpg</t>
        </is>
      </c>
      <c r="I813" t="inlineStr">
        <is>
          <t>/universities/huazhong-agricultural-university</t>
        </is>
      </c>
      <c r="J813" t="inlineStr">
        <is>
          <t>3996409</t>
        </is>
      </c>
      <c r="K813" t="inlineStr">
        <is>
          <t>295017</t>
        </is>
      </c>
      <c r="L813" t="inlineStr">
        <is>
          <t>2047</t>
        </is>
      </c>
      <c r="M813" t="n">
        <v>0</v>
      </c>
      <c r="N813" t="inlineStr">
        <is>
          <t>801-850</t>
        </is>
      </c>
      <c r="O813" t="inlineStr"/>
      <c r="P813" t="b">
        <v>0</v>
      </c>
      <c r="Q813" t="b">
        <v>0</v>
      </c>
      <c r="R813" t="n">
        <v>0</v>
      </c>
      <c r="S813" t="inlineStr">
        <is>
          <t>601+</t>
        </is>
      </c>
      <c r="T813" t="n">
        <v>4.2</v>
      </c>
      <c r="U813" t="inlineStr">
        <is>
          <t>204</t>
        </is>
      </c>
      <c r="V813" t="n">
        <v>59.7</v>
      </c>
      <c r="W813" t="inlineStr">
        <is>
          <t>701+</t>
        </is>
      </c>
      <c r="X813" t="n">
        <v>6</v>
      </c>
      <c r="Y813" t="inlineStr">
        <is>
          <t>601+</t>
        </is>
      </c>
      <c r="Z813" t="n">
        <v>2.1</v>
      </c>
      <c r="AA813" t="inlineStr">
        <is>
          <t>701+</t>
        </is>
      </c>
      <c r="AB813" t="n">
        <v>3</v>
      </c>
      <c r="AC813" t="inlineStr">
        <is>
          <t>701+</t>
        </is>
      </c>
      <c r="AD813" t="n">
        <v>1.6</v>
      </c>
      <c r="AE813" t="inlineStr">
        <is>
          <t>701+</t>
        </is>
      </c>
      <c r="AF813" t="n">
        <v>31.6</v>
      </c>
      <c r="AG813" t="inlineStr">
        <is>
          <t>701+</t>
        </is>
      </c>
      <c r="AH813" t="n">
        <v>3.7</v>
      </c>
      <c r="AI813" t="inlineStr">
        <is>
          <t>701+</t>
        </is>
      </c>
      <c r="AJ813" t="n">
        <v>2.9</v>
      </c>
      <c r="AK813" t="inlineStr"/>
      <c r="AL813" t="inlineStr"/>
      <c r="AM813" t="inlineStr"/>
      <c r="AN813" t="inlineStr"/>
      <c r="AO813" t="inlineStr"/>
      <c r="AP813" t="inlineStr">
        <is>
          <t>{"Research &amp; Discovery": [{"indicator_id": "76", "indicator_name": "Academic Reputation", "rank": "601+", "score": "4.2"}, {"indicator_id": "73", "indicator_name": "Citations per Faculty", "rank": "204", "score": "59.7"}], "Learning Experience": [{"indicator_id": "36", "indicator_name": "Faculty Student Ratio", "rank": "701+", "score": "6"}], "Employability": [{"indicator_id": "77", "indicator_name": "Employer Reputation", "rank": "601+", "score": "2.1"}, {"indicator_id": "3819456", "indicator_name": "Employment Outcomes", "rank": "701+", "score": "3"}], "Global Engagement": [{"indicator_id": "14", "indicator_name": "International Student Ratio", "rank": "701+", "score": "1.6"}, {"indicator_id": "15", "indicator_name": "International Research Network", "rank": "701+", "score": "31.6"}, {"indicator_id": "18", "indicator_name": "International Faculty Ratio", "rank": "701+", "score": "3.7"}], "Sustainability": [{"indicator_id": "3897497", "indicator_name": "Sustainability Score", "rank": "701+", "score": "2.9"}]}</t>
        </is>
      </c>
      <c r="AQ8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14">
      <c r="A814" t="n">
        <v>813</v>
      </c>
      <c r="B814" t="inlineStr"/>
      <c r="C814" t="inlineStr">
        <is>
          <t>Immanuel Kant Baltic Federal University</t>
        </is>
      </c>
      <c r="D814" t="inlineStr">
        <is>
          <t>Kaliningrad, Russia</t>
        </is>
      </c>
      <c r="E814" t="inlineStr">
        <is>
          <t>Russia</t>
        </is>
      </c>
      <c r="F814" t="inlineStr">
        <is>
          <t>Kaliningrad</t>
        </is>
      </c>
      <c r="G814" t="inlineStr">
        <is>
          <t>Europe</t>
        </is>
      </c>
      <c r="H814" t="inlineStr">
        <is>
          <t>https://www.topuniversities.com/sites/default/files/immanuel-kant-baltic-federal-university_592560cf2aeae70239af58ab_medium.jpg</t>
        </is>
      </c>
      <c r="I814" t="inlineStr">
        <is>
          <t>/universities/immanuel-kant-baltic-federal-university</t>
        </is>
      </c>
      <c r="J814" t="inlineStr">
        <is>
          <t>3996422</t>
        </is>
      </c>
      <c r="K814" t="inlineStr">
        <is>
          <t>294462</t>
        </is>
      </c>
      <c r="L814" t="inlineStr">
        <is>
          <t>15268</t>
        </is>
      </c>
      <c r="M814" t="n">
        <v>0</v>
      </c>
      <c r="N814" t="inlineStr">
        <is>
          <t>801-850</t>
        </is>
      </c>
      <c r="O814" t="inlineStr"/>
      <c r="P814" t="b">
        <v>0</v>
      </c>
      <c r="Q814" t="b">
        <v>1</v>
      </c>
      <c r="R814" t="n">
        <v>0</v>
      </c>
      <c r="S814" t="inlineStr">
        <is>
          <t>601+</t>
        </is>
      </c>
      <c r="T814" t="n">
        <v>7.6</v>
      </c>
      <c r="U814" t="inlineStr">
        <is>
          <t>701+</t>
        </is>
      </c>
      <c r="V814" t="n">
        <v>1.8</v>
      </c>
      <c r="W814" t="inlineStr">
        <is>
          <t>142</t>
        </is>
      </c>
      <c r="X814" t="n">
        <v>79.40000000000001</v>
      </c>
      <c r="Y814" t="inlineStr">
        <is>
          <t>601+</t>
        </is>
      </c>
      <c r="Z814" t="n">
        <v>2.5</v>
      </c>
      <c r="AA814" t="inlineStr">
        <is>
          <t>701+</t>
        </is>
      </c>
      <c r="AB814" t="n">
        <v>1.9</v>
      </c>
      <c r="AC814" t="inlineStr">
        <is>
          <t>353</t>
        </is>
      </c>
      <c r="AD814" t="n">
        <v>40.2</v>
      </c>
      <c r="AE814" t="inlineStr">
        <is>
          <t>701+</t>
        </is>
      </c>
      <c r="AF814" t="n">
        <v>35.2</v>
      </c>
      <c r="AG814" t="inlineStr">
        <is>
          <t>572</t>
        </is>
      </c>
      <c r="AH814" t="n">
        <v>21.8</v>
      </c>
      <c r="AI814" t="inlineStr">
        <is>
          <t>701+</t>
        </is>
      </c>
      <c r="AJ814" t="n">
        <v>1.2</v>
      </c>
      <c r="AK814" t="inlineStr"/>
      <c r="AL814" t="inlineStr"/>
      <c r="AM814" t="inlineStr"/>
      <c r="AN814" t="inlineStr"/>
      <c r="AO814" t="inlineStr"/>
      <c r="AP814" t="inlineStr">
        <is>
          <t>{"Research &amp; Discovery": [{"indicator_id": "76", "indicator_name": "Academic Reputation", "rank": "601+", "score": "7.6"}, {"indicator_id": "73", "indicator_name": "Citations per Faculty", "rank": "701+", "score": "1.8"}], "Learning Experience": [{"indicator_id": "36", "indicator_name": "Faculty Student Ratio", "rank": "142", "score": "79.4"}], "Employability": [{"indicator_id": "77", "indicator_name": "Employer Reputation", "rank": "601+", "score": "2.5"}, {"indicator_id": "3819456", "indicator_name": "Employment Outcomes", "rank": "701+", "score": "1.9"}], "Global Engagement": [{"indicator_id": "14", "indicator_name": "International Student Ratio", "rank": "353", "score": "40.2"}, {"indicator_id": "15", "indicator_name": "International Research Network", "rank": "701+", "score": "35.2"}, {"indicator_id": "18", "indicator_name": "International Faculty Ratio", "rank": "572", "score": "21.8"}], "Sustainability": [{"indicator_id": "3897497", "indicator_name": "Sustainability Score", "rank": "701+", "score": "1.2"}]}</t>
        </is>
      </c>
      <c r="AQ8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15">
      <c r="A815" t="n">
        <v>814</v>
      </c>
      <c r="B815" t="inlineStr"/>
      <c r="C815" t="inlineStr">
        <is>
          <t>Instituto Politécnico Nacional (IPN)</t>
        </is>
      </c>
      <c r="D815" t="inlineStr">
        <is>
          <t>Ciudad de México, Mexico</t>
        </is>
      </c>
      <c r="E815" t="inlineStr">
        <is>
          <t>Mexico</t>
        </is>
      </c>
      <c r="F815" t="inlineStr">
        <is>
          <t>Ciudad de México</t>
        </is>
      </c>
      <c r="G815" t="inlineStr">
        <is>
          <t>Latin America</t>
        </is>
      </c>
      <c r="H815" t="inlineStr">
        <is>
          <t>https://www.topuniversities.com/sites/default/files/instituto-politcnico-nacional-ipn_592560cf2aeae70239af5483_medium.jpg</t>
        </is>
      </c>
      <c r="I815" t="inlineStr">
        <is>
          <t>/universities/instituto-politecnico-nacional-ipn</t>
        </is>
      </c>
      <c r="J815" t="inlineStr">
        <is>
          <t>3996104</t>
        </is>
      </c>
      <c r="K815" t="inlineStr">
        <is>
          <t>293370</t>
        </is>
      </c>
      <c r="L815" t="inlineStr">
        <is>
          <t>2560</t>
        </is>
      </c>
      <c r="M815" t="n">
        <v>1</v>
      </c>
      <c r="N815" t="inlineStr">
        <is>
          <t>801-850</t>
        </is>
      </c>
      <c r="O815" t="inlineStr"/>
      <c r="P815" t="b">
        <v>0</v>
      </c>
      <c r="Q815" t="b">
        <v>0</v>
      </c>
      <c r="R815" t="n">
        <v>0</v>
      </c>
      <c r="S815" t="inlineStr">
        <is>
          <t>471</t>
        </is>
      </c>
      <c r="T815" t="n">
        <v>19.1</v>
      </c>
      <c r="U815" t="inlineStr">
        <is>
          <t>701+</t>
        </is>
      </c>
      <c r="V815" t="n">
        <v>2</v>
      </c>
      <c r="W815" t="inlineStr">
        <is>
          <t>701+</t>
        </is>
      </c>
      <c r="X815" t="n">
        <v>9.1</v>
      </c>
      <c r="Y815" t="inlineStr">
        <is>
          <t>328</t>
        </is>
      </c>
      <c r="Z815" t="n">
        <v>28.8</v>
      </c>
      <c r="AA815" t="inlineStr">
        <is>
          <t>701+</t>
        </is>
      </c>
      <c r="AB815" t="n">
        <v>6.8</v>
      </c>
      <c r="AC815" t="inlineStr">
        <is>
          <t>701+</t>
        </is>
      </c>
      <c r="AD815" t="n">
        <v>1.1</v>
      </c>
      <c r="AE815" t="inlineStr">
        <is>
          <t>701+</t>
        </is>
      </c>
      <c r="AF815" t="n">
        <v>46</v>
      </c>
      <c r="AG815" t="inlineStr">
        <is>
          <t>701+</t>
        </is>
      </c>
      <c r="AH815" t="n">
        <v>2.2</v>
      </c>
      <c r="AI815">
        <f>398</f>
        <v/>
      </c>
      <c r="AJ815" t="n">
        <v>35.7</v>
      </c>
      <c r="AK815" t="inlineStr"/>
      <c r="AL815" t="inlineStr"/>
      <c r="AM815" t="inlineStr"/>
      <c r="AN815" t="inlineStr"/>
      <c r="AO815" t="inlineStr"/>
      <c r="AP815" t="inlineStr">
        <is>
          <t>{"Research &amp; Discovery": [{"indicator_id": "76", "indicator_name": "Academic Reputation", "rank": "471", "score": "19.1"}, {"indicator_id": "73", "indicator_name": "Citations per Faculty", "rank": "701+", "score": "2"}], "Learning Experience": [{"indicator_id": "36", "indicator_name": "Faculty Student Ratio", "rank": "701+", "score": "9.1"}], "Employability": [{"indicator_id": "77", "indicator_name": "Employer Reputation", "rank": "328", "score": "28.8"}, {"indicator_id": "3819456", "indicator_name": "Employment Outcomes", "rank": "701+", "score": "6.8"}], "Global Engagement": [{"indicator_id": "14", "indicator_name": "International Student Ratio", "rank": "701+", "score": "1.1"}, {"indicator_id": "15", "indicator_name": "International Research Network", "rank": "701+", "score": "46"}, {"indicator_id": "18", "indicator_name": "International Faculty Ratio", "rank": "701+", "score": "2.2"}], "Sustainability": [{"indicator_id": "3897497", "indicator_name": "Sustainability Score", "rank": "=398", "score": "35.7"}]}</t>
        </is>
      </c>
      <c r="AQ8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16">
      <c r="A816" t="n">
        <v>815</v>
      </c>
      <c r="B816" t="inlineStr"/>
      <c r="C816" t="inlineStr">
        <is>
          <t>Jouf University</t>
        </is>
      </c>
      <c r="D816" t="inlineStr">
        <is>
          <t>Sakaka, Saudi Arabia</t>
        </is>
      </c>
      <c r="E816" t="inlineStr">
        <is>
          <t>Saudi Arabia</t>
        </is>
      </c>
      <c r="F816" t="inlineStr">
        <is>
          <t>Sakaka</t>
        </is>
      </c>
      <c r="G816" t="inlineStr">
        <is>
          <t>Asia</t>
        </is>
      </c>
      <c r="H816" t="inlineStr">
        <is>
          <t>https://www.topuniversities.com/sites/default/files/250114084917am420219JU-Logo2018-90x90.jpg</t>
        </is>
      </c>
      <c r="I816" t="inlineStr">
        <is>
          <t>/universities/jouf-university</t>
        </is>
      </c>
      <c r="J816" t="inlineStr">
        <is>
          <t>3996455</t>
        </is>
      </c>
      <c r="K816" t="inlineStr">
        <is>
          <t>293332</t>
        </is>
      </c>
      <c r="L816" t="inlineStr">
        <is>
          <t>2520</t>
        </is>
      </c>
      <c r="M816" t="n">
        <v>0</v>
      </c>
      <c r="N816" t="inlineStr">
        <is>
          <t>801-850</t>
        </is>
      </c>
      <c r="O816" t="inlineStr"/>
      <c r="P816" t="b">
        <v>0</v>
      </c>
      <c r="Q816" t="b">
        <v>0</v>
      </c>
      <c r="R816" t="n">
        <v>0</v>
      </c>
      <c r="S816" t="inlineStr">
        <is>
          <t>601+</t>
        </is>
      </c>
      <c r="T816" t="n">
        <v>11.7</v>
      </c>
      <c r="U816" t="inlineStr">
        <is>
          <t>701+</t>
        </is>
      </c>
      <c r="V816" t="n">
        <v>2.3</v>
      </c>
      <c r="W816" t="inlineStr">
        <is>
          <t>433</t>
        </is>
      </c>
      <c r="X816" t="n">
        <v>37.1</v>
      </c>
      <c r="Y816" t="inlineStr">
        <is>
          <t>601+</t>
        </is>
      </c>
      <c r="Z816" t="n">
        <v>5.1</v>
      </c>
      <c r="AA816" t="inlineStr">
        <is>
          <t>701+</t>
        </is>
      </c>
      <c r="AB816" t="n">
        <v>2.4</v>
      </c>
      <c r="AC816" t="inlineStr">
        <is>
          <t>701+</t>
        </is>
      </c>
      <c r="AD816" t="n">
        <v>2.6</v>
      </c>
      <c r="AE816" t="inlineStr">
        <is>
          <t>701+</t>
        </is>
      </c>
      <c r="AF816" t="n">
        <v>43.5</v>
      </c>
      <c r="AG816" t="inlineStr">
        <is>
          <t>32</t>
        </is>
      </c>
      <c r="AH816" t="n">
        <v>100</v>
      </c>
      <c r="AI816" t="inlineStr">
        <is>
          <t>701+</t>
        </is>
      </c>
      <c r="AJ816" t="n">
        <v>1</v>
      </c>
      <c r="AK816" t="inlineStr"/>
      <c r="AL816" t="inlineStr"/>
      <c r="AM816" t="inlineStr"/>
      <c r="AN816" t="inlineStr"/>
      <c r="AO816" t="inlineStr"/>
      <c r="AP816" t="inlineStr">
        <is>
          <t>{"Research &amp; Discovery": [{"indicator_id": "76", "indicator_name": "Academic Reputation", "rank": "601+", "score": "11.7"}, {"indicator_id": "73", "indicator_name": "Citations per Faculty", "rank": "701+", "score": "2.3"}], "Learning Experience": [{"indicator_id": "36", "indicator_name": "Faculty Student Ratio", "rank": "433", "score": "37.1"}], "Employability": [{"indicator_id": "77", "indicator_name": "Employer Reputation", "rank": "601+", "score": "5.1"}, {"indicator_id": "3819456", "indicator_name": "Employment Outcomes", "rank": "701+", "score": "2.4"}], "Global Engagement": [{"indicator_id": "14", "indicator_name": "International Student Ratio", "rank": "701+", "score": "2.6"}, {"indicator_id": "15", "indicator_name": "International Research Network", "rank": "701+", "score": "43.5"}, {"indicator_id": "18", "indicator_name": "International Faculty Ratio", "rank": "32", "score": "100"}], "Sustainability": [{"indicator_id": "3897497", "indicator_name": "Sustainability Score", "rank": "701+", "score": "1"}]}</t>
        </is>
      </c>
      <c r="AQ8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17">
      <c r="A817" t="n">
        <v>816</v>
      </c>
      <c r="B817" t="inlineStr"/>
      <c r="C817" t="inlineStr">
        <is>
          <t>Khoja Akhmet Yassawi International Kazakh-Turkish University</t>
        </is>
      </c>
      <c r="D817" t="inlineStr">
        <is>
          <t>Turkestan, Kazakhstan</t>
        </is>
      </c>
      <c r="E817" t="inlineStr">
        <is>
          <t>Kazakhstan</t>
        </is>
      </c>
      <c r="F817" t="inlineStr">
        <is>
          <t>Turkestan</t>
        </is>
      </c>
      <c r="G817" t="inlineStr">
        <is>
          <t>Asia</t>
        </is>
      </c>
      <c r="H817" t="inlineStr">
        <is>
          <t>https://www.topuniversities.com/sites/default/files/khoja-akhmet-yassawi-international-kazakh-turkish-university_592560cf2aeae70239af5981_medium.jpg</t>
        </is>
      </c>
      <c r="I817" t="inlineStr">
        <is>
          <t>/universities/khoja-akhmet-yassawi-international-kazakh-turkish-university</t>
        </is>
      </c>
      <c r="J817" t="inlineStr">
        <is>
          <t>3996170</t>
        </is>
      </c>
      <c r="K817" t="inlineStr">
        <is>
          <t>295950</t>
        </is>
      </c>
      <c r="L817" t="inlineStr">
        <is>
          <t>22303</t>
        </is>
      </c>
      <c r="M817" t="n">
        <v>0</v>
      </c>
      <c r="N817" t="inlineStr">
        <is>
          <t>801-850</t>
        </is>
      </c>
      <c r="O817" t="inlineStr"/>
      <c r="P817" t="b">
        <v>0</v>
      </c>
      <c r="Q817" t="b">
        <v>0</v>
      </c>
      <c r="R817" t="n">
        <v>0</v>
      </c>
      <c r="S817" t="inlineStr">
        <is>
          <t>537</t>
        </is>
      </c>
      <c r="T817" t="n">
        <v>16.7</v>
      </c>
      <c r="U817" t="inlineStr">
        <is>
          <t>701+</t>
        </is>
      </c>
      <c r="V817" t="n">
        <v>1.2</v>
      </c>
      <c r="W817" t="inlineStr">
        <is>
          <t>347</t>
        </is>
      </c>
      <c r="X817" t="n">
        <v>44.6</v>
      </c>
      <c r="Y817" t="inlineStr">
        <is>
          <t>343</t>
        </is>
      </c>
      <c r="Z817" t="n">
        <v>27.9</v>
      </c>
      <c r="AA817" t="inlineStr">
        <is>
          <t>701+</t>
        </is>
      </c>
      <c r="AB817" t="n">
        <v>7.7</v>
      </c>
      <c r="AC817" t="inlineStr">
        <is>
          <t>599</t>
        </is>
      </c>
      <c r="AD817" t="n">
        <v>16.3</v>
      </c>
      <c r="AE817" t="inlineStr">
        <is>
          <t>701+</t>
        </is>
      </c>
      <c r="AF817" t="n">
        <v>3.2</v>
      </c>
      <c r="AG817" t="inlineStr">
        <is>
          <t>701+</t>
        </is>
      </c>
      <c r="AH817" t="n">
        <v>7.1</v>
      </c>
      <c r="AI817" t="inlineStr">
        <is>
          <t>701+</t>
        </is>
      </c>
      <c r="AJ817" t="n">
        <v>1.5</v>
      </c>
      <c r="AK817" t="inlineStr"/>
      <c r="AL817" t="inlineStr"/>
      <c r="AM817" t="inlineStr"/>
      <c r="AN817" t="inlineStr"/>
      <c r="AO817" t="inlineStr"/>
      <c r="AP817" t="inlineStr">
        <is>
          <t>{"Research &amp; Discovery": [{"indicator_id": "76", "indicator_name": "Academic Reputation", "rank": "537", "score": "16.7"}, {"indicator_id": "73", "indicator_name": "Citations per Faculty", "rank": "701+", "score": "1.2"}], "Learning Experience": [{"indicator_id": "36", "indicator_name": "Faculty Student Ratio", "rank": "347", "score": "44.6"}], "Employability": [{"indicator_id": "77", "indicator_name": "Employer Reputation", "rank": "343", "score": "27.9"}, {"indicator_id": "3819456", "indicator_name": "Employment Outcomes", "rank": "701+", "score": "7.7"}], "Global Engagement": [{"indicator_id": "14", "indicator_name": "International Student Ratio", "rank": "599", "score": "16.3"}, {"indicator_id": "15", "indicator_name": "International Research Network", "rank": "701+", "score": "3.2"}, {"indicator_id": "18", "indicator_name": "International Faculty Ratio", "rank": "701+", "score": "7.1"}], "Sustainability": [{"indicator_id": "3897497", "indicator_name": "Sustainability Score", "rank": "701+", "score": "1.5"}]}</t>
        </is>
      </c>
      <c r="AQ8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18">
      <c r="A818" t="n">
        <v>817</v>
      </c>
      <c r="B818" t="inlineStr"/>
      <c r="C818" t="inlineStr">
        <is>
          <t>Kuwait University</t>
        </is>
      </c>
      <c r="D818" t="inlineStr">
        <is>
          <t>Kuwait City, Kuwait</t>
        </is>
      </c>
      <c r="E818" t="inlineStr">
        <is>
          <t>Kuwait</t>
        </is>
      </c>
      <c r="F818" t="inlineStr">
        <is>
          <t>Kuwait City</t>
        </is>
      </c>
      <c r="G818" t="inlineStr">
        <is>
          <t>Asia</t>
        </is>
      </c>
      <c r="H818" t="inlineStr">
        <is>
          <t>https://www.topuniversities.com/sites/default/files/231022092206am554044%D8%B4%D8%B9%D8%A7%D8%B1-%D8%A7%D9%84%D8%AC%D8%A7%D9%85%D8%B9%D8%A9-200-px-01-90x90.jpg</t>
        </is>
      </c>
      <c r="I818" t="inlineStr">
        <is>
          <t>/universities/kuwait-university</t>
        </is>
      </c>
      <c r="J818" t="inlineStr">
        <is>
          <t>3996226</t>
        </is>
      </c>
      <c r="K818" t="inlineStr">
        <is>
          <t>293341</t>
        </is>
      </c>
      <c r="L818" t="inlineStr">
        <is>
          <t>2529</t>
        </is>
      </c>
      <c r="M818" t="n">
        <v>0</v>
      </c>
      <c r="N818" t="inlineStr">
        <is>
          <t>801-850</t>
        </is>
      </c>
      <c r="O818" t="inlineStr"/>
      <c r="P818" t="b">
        <v>0</v>
      </c>
      <c r="Q818" t="b">
        <v>0</v>
      </c>
      <c r="R818" t="n">
        <v>0</v>
      </c>
      <c r="S818" t="inlineStr">
        <is>
          <t>593</t>
        </is>
      </c>
      <c r="T818" t="n">
        <v>14.7</v>
      </c>
      <c r="U818" t="inlineStr">
        <is>
          <t>701+</t>
        </is>
      </c>
      <c r="V818" t="n">
        <v>2.9</v>
      </c>
      <c r="W818" t="inlineStr">
        <is>
          <t>701+</t>
        </is>
      </c>
      <c r="X818" t="n">
        <v>6.8</v>
      </c>
      <c r="Y818" t="inlineStr">
        <is>
          <t>601+</t>
        </is>
      </c>
      <c r="Z818" t="n">
        <v>7.9</v>
      </c>
      <c r="AA818" t="inlineStr">
        <is>
          <t>58</t>
        </is>
      </c>
      <c r="AB818" t="n">
        <v>93.8</v>
      </c>
      <c r="AC818" t="inlineStr">
        <is>
          <t>558</t>
        </is>
      </c>
      <c r="AD818" t="n">
        <v>19.4</v>
      </c>
      <c r="AE818" t="inlineStr">
        <is>
          <t>701+</t>
        </is>
      </c>
      <c r="AF818" t="n">
        <v>39.3</v>
      </c>
      <c r="AG818" t="inlineStr">
        <is>
          <t>591</t>
        </is>
      </c>
      <c r="AH818" t="n">
        <v>20.4</v>
      </c>
      <c r="AI818" t="inlineStr">
        <is>
          <t>562</t>
        </is>
      </c>
      <c r="AJ818" t="n">
        <v>17.1</v>
      </c>
      <c r="AK818" t="inlineStr"/>
      <c r="AL818" t="inlineStr"/>
      <c r="AM818" t="inlineStr"/>
      <c r="AN818" t="inlineStr"/>
      <c r="AO818" t="inlineStr"/>
      <c r="AP818" t="inlineStr">
        <is>
          <t>{"Research &amp; Discovery": [{"indicator_id": "76", "indicator_name": "Academic Reputation", "rank": "593", "score": "14.7"}, {"indicator_id": "73", "indicator_name": "Citations per Faculty", "rank": "701+", "score": "2.9"}], "Learning Experience": [{"indicator_id": "36", "indicator_name": "Faculty Student Ratio", "rank": "701+", "score": "6.8"}], "Employability": [{"indicator_id": "77", "indicator_name": "Employer Reputation", "rank": "601+", "score": "7.9"}, {"indicator_id": "3819456", "indicator_name": "Employment Outcomes", "rank": "58", "score": "93.8"}], "Global Engagement": [{"indicator_id": "14", "indicator_name": "International Student Ratio", "rank": "558", "score": "19.4"}, {"indicator_id": "15", "indicator_name": "International Research Network", "rank": "701+", "score": "39.3"}, {"indicator_id": "18", "indicator_name": "International Faculty Ratio", "rank": "591", "score": "20.4"}], "Sustainability": [{"indicator_id": "3897497", "indicator_name": "Sustainability Score", "rank": "562", "score": "17.1"}]}</t>
        </is>
      </c>
      <c r="AQ8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19">
      <c r="A819" t="n">
        <v>818</v>
      </c>
      <c r="B819" t="inlineStr"/>
      <c r="C819" t="inlineStr">
        <is>
          <t>Liverpool John Moores University</t>
        </is>
      </c>
      <c r="D819" t="inlineStr">
        <is>
          <t>Liverpool , United Kingdom</t>
        </is>
      </c>
      <c r="E819" t="inlineStr">
        <is>
          <t>United Kingdom</t>
        </is>
      </c>
      <c r="F819" t="inlineStr">
        <is>
          <t xml:space="preserve">Liverpool </t>
        </is>
      </c>
      <c r="G819" t="inlineStr">
        <is>
          <t>Europe</t>
        </is>
      </c>
      <c r="H819" t="inlineStr">
        <is>
          <t>https://www.topuniversities.com/sites/default/files/liverpool-john-moores-university_592560cf2aeae70239af50e9_medium.jpg</t>
        </is>
      </c>
      <c r="I819" t="inlineStr">
        <is>
          <t>/universities/liverpool-john-moores-university</t>
        </is>
      </c>
      <c r="J819" t="inlineStr">
        <is>
          <t>3996494</t>
        </is>
      </c>
      <c r="K819" t="inlineStr">
        <is>
          <t>297505</t>
        </is>
      </c>
      <c r="L819" t="inlineStr">
        <is>
          <t>1638</t>
        </is>
      </c>
      <c r="M819" t="n">
        <v>0</v>
      </c>
      <c r="N819" t="inlineStr">
        <is>
          <t>801-850</t>
        </is>
      </c>
      <c r="O819" t="inlineStr"/>
      <c r="P819" t="b">
        <v>0</v>
      </c>
      <c r="Q819" t="b">
        <v>0</v>
      </c>
      <c r="R819" t="n">
        <v>0</v>
      </c>
      <c r="S819" t="inlineStr">
        <is>
          <t>601+</t>
        </is>
      </c>
      <c r="T819" t="n">
        <v>10</v>
      </c>
      <c r="U819" t="inlineStr">
        <is>
          <t>683</t>
        </is>
      </c>
      <c r="V819" t="n">
        <v>12.3</v>
      </c>
      <c r="W819" t="inlineStr">
        <is>
          <t>701+</t>
        </is>
      </c>
      <c r="X819" t="n">
        <v>8</v>
      </c>
      <c r="Y819" t="inlineStr">
        <is>
          <t>601+</t>
        </is>
      </c>
      <c r="Z819" t="n">
        <v>6.8</v>
      </c>
      <c r="AA819" t="inlineStr">
        <is>
          <t>701+</t>
        </is>
      </c>
      <c r="AB819" t="n">
        <v>5.4</v>
      </c>
      <c r="AC819" t="inlineStr">
        <is>
          <t>513</t>
        </is>
      </c>
      <c r="AD819" t="n">
        <v>22.4</v>
      </c>
      <c r="AE819" t="inlineStr">
        <is>
          <t>201</t>
        </is>
      </c>
      <c r="AF819" t="n">
        <v>87.7</v>
      </c>
      <c r="AG819" t="inlineStr">
        <is>
          <t>384</t>
        </is>
      </c>
      <c r="AH819" t="n">
        <v>46.7</v>
      </c>
      <c r="AI819" t="inlineStr">
        <is>
          <t>604</t>
        </is>
      </c>
      <c r="AJ819" t="n">
        <v>13.6</v>
      </c>
      <c r="AK819" t="inlineStr"/>
      <c r="AL819" t="inlineStr"/>
      <c r="AM819" t="inlineStr"/>
      <c r="AN819" t="inlineStr"/>
      <c r="AO819" t="inlineStr"/>
      <c r="AP819" t="inlineStr">
        <is>
          <t>{"Research &amp; Discovery": [{"indicator_id": "76", "indicator_name": "Academic Reputation", "rank": "601+", "score": "10"}, {"indicator_id": "73", "indicator_name": "Citations per Faculty", "rank": "683", "score": "12.3"}], "Learning Experience": [{"indicator_id": "36", "indicator_name": "Faculty Student Ratio", "rank": "701+", "score": "8"}], "Employability": [{"indicator_id": "77", "indicator_name": "Employer Reputation", "rank": "601+", "score": "6.8"}, {"indicator_id": "3819456", "indicator_name": "Employment Outcomes", "rank": "701+", "score": "5.4"}], "Global Engagement": [{"indicator_id": "14", "indicator_name": "International Student Ratio", "rank": "513", "score": "22.4"}, {"indicator_id": "15", "indicator_name": "International Research Network", "rank": "201", "score": "87.7"}, {"indicator_id": "18", "indicator_name": "International Faculty Ratio", "rank": "384", "score": "46.7"}], "Sustainability": [{"indicator_id": "3897497", "indicator_name": "Sustainability Score", "rank": "604", "score": "13.6"}]}</t>
        </is>
      </c>
      <c r="AQ8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20">
      <c r="A820" t="n">
        <v>819</v>
      </c>
      <c r="B820" t="inlineStr"/>
      <c r="C820" t="inlineStr">
        <is>
          <t>London South Bank University</t>
        </is>
      </c>
      <c r="D820" t="inlineStr">
        <is>
          <t>London, United Kingdom</t>
        </is>
      </c>
      <c r="E820" t="inlineStr">
        <is>
          <t>United Kingdom</t>
        </is>
      </c>
      <c r="F820" t="inlineStr">
        <is>
          <t>London</t>
        </is>
      </c>
      <c r="G820" t="inlineStr">
        <is>
          <t>Europe</t>
        </is>
      </c>
      <c r="H820" t="inlineStr">
        <is>
          <t>https://www.topuniversities.com/sites/default/files/240807021257pm729019Untitled-design-90x90.jpg</t>
        </is>
      </c>
      <c r="I820" t="inlineStr">
        <is>
          <t>/universities/london-south-bank-university</t>
        </is>
      </c>
      <c r="J820" t="inlineStr">
        <is>
          <t>3996498</t>
        </is>
      </c>
      <c r="K820" t="inlineStr">
        <is>
          <t>297533</t>
        </is>
      </c>
      <c r="L820" t="inlineStr">
        <is>
          <t>1630</t>
        </is>
      </c>
      <c r="M820" t="n">
        <v>1</v>
      </c>
      <c r="N820" t="inlineStr">
        <is>
          <t>801-850</t>
        </is>
      </c>
      <c r="O820" t="inlineStr">
        <is>
          <t>5</t>
        </is>
      </c>
      <c r="P820" t="b">
        <v>0</v>
      </c>
      <c r="Q820" t="b">
        <v>0</v>
      </c>
      <c r="R820" t="n">
        <v>0</v>
      </c>
      <c r="S820" t="inlineStr">
        <is>
          <t>601+</t>
        </is>
      </c>
      <c r="T820" t="n">
        <v>3.3</v>
      </c>
      <c r="U820" t="inlineStr">
        <is>
          <t>701+</t>
        </is>
      </c>
      <c r="V820" t="n">
        <v>4.4</v>
      </c>
      <c r="W820" t="inlineStr">
        <is>
          <t>701+</t>
        </is>
      </c>
      <c r="X820" t="n">
        <v>9.1</v>
      </c>
      <c r="Y820" t="inlineStr">
        <is>
          <t>601+</t>
        </is>
      </c>
      <c r="Z820" t="n">
        <v>2.9</v>
      </c>
      <c r="AA820" t="inlineStr">
        <is>
          <t>701+</t>
        </is>
      </c>
      <c r="AB820" t="n">
        <v>8.5</v>
      </c>
      <c r="AC820" t="inlineStr">
        <is>
          <t>81</t>
        </is>
      </c>
      <c r="AD820" t="n">
        <v>96.8</v>
      </c>
      <c r="AE820" t="inlineStr">
        <is>
          <t>701+</t>
        </is>
      </c>
      <c r="AF820" t="n">
        <v>47.6</v>
      </c>
      <c r="AG820" t="inlineStr">
        <is>
          <t>211</t>
        </is>
      </c>
      <c r="AH820" t="n">
        <v>87.09999999999999</v>
      </c>
      <c r="AI820">
        <f>585</f>
        <v/>
      </c>
      <c r="AJ820" t="n">
        <v>15.4</v>
      </c>
      <c r="AK820" t="inlineStr"/>
      <c r="AL820" t="inlineStr"/>
      <c r="AM820" t="inlineStr"/>
      <c r="AN820" t="inlineStr"/>
      <c r="AO820" t="inlineStr"/>
      <c r="AP820" t="inlineStr">
        <is>
          <t>{"Research &amp; Discovery": [{"indicator_id": "76", "indicator_name": "Academic Reputation", "rank": "601+", "score": "3.3"}, {"indicator_id": "73", "indicator_name": "Citations per Faculty", "rank": "701+", "score": "4.4"}], "Learning Experience": [{"indicator_id": "36", "indicator_name": "Faculty Student Ratio", "rank": "701+", "score": "9.1"}], "Employability": [{"indicator_id": "77", "indicator_name": "Employer Reputation", "rank": "601+", "score": "2.9"}, {"indicator_id": "3819456", "indicator_name": "Employment Outcomes", "rank": "701+", "score": "8.5"}], "Global Engagement": [{"indicator_id": "14", "indicator_name": "International Student Ratio", "rank": "81", "score": "96.8"}, {"indicator_id": "15", "indicator_name": "International Research Network", "rank": "701+", "score": "47.6"}, {"indicator_id": "18", "indicator_name": "International Faculty Ratio", "rank": "211", "score": "87.1"}], "Sustainability": [{"indicator_id": "3897497", "indicator_name": "Sustainability Score", "rank": "=585", "score": "15.4"}]}</t>
        </is>
      </c>
      <c r="AQ8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21">
      <c r="A821" t="n">
        <v>820</v>
      </c>
      <c r="B821" t="inlineStr"/>
      <c r="C821" t="inlineStr">
        <is>
          <t>Maynooth University</t>
        </is>
      </c>
      <c r="D821" t="inlineStr">
        <is>
          <t>Maynooth, Ireland</t>
        </is>
      </c>
      <c r="E821" t="inlineStr">
        <is>
          <t>Ireland</t>
        </is>
      </c>
      <c r="F821" t="inlineStr">
        <is>
          <t>Maynooth</t>
        </is>
      </c>
      <c r="G821" t="inlineStr">
        <is>
          <t>Europe</t>
        </is>
      </c>
      <c r="H821" t="inlineStr">
        <is>
          <t>https://www.topuniversities.com/sites/default/files/maynooth-university_766_medium.jpg</t>
        </is>
      </c>
      <c r="I821" t="inlineStr">
        <is>
          <t>/universities/maynooth-university</t>
        </is>
      </c>
      <c r="J821" t="inlineStr">
        <is>
          <t>3996514</t>
        </is>
      </c>
      <c r="K821" t="inlineStr">
        <is>
          <t>297064</t>
        </is>
      </c>
      <c r="L821" t="inlineStr">
        <is>
          <t>766</t>
        </is>
      </c>
      <c r="M821" t="n">
        <v>0</v>
      </c>
      <c r="N821" t="inlineStr">
        <is>
          <t>801-850</t>
        </is>
      </c>
      <c r="O821" t="inlineStr"/>
      <c r="P821" t="b">
        <v>0</v>
      </c>
      <c r="Q821" t="b">
        <v>0</v>
      </c>
      <c r="R821" t="n">
        <v>0</v>
      </c>
      <c r="S821" t="inlineStr">
        <is>
          <t>601+</t>
        </is>
      </c>
      <c r="T821" t="n">
        <v>10.4</v>
      </c>
      <c r="U821" t="inlineStr">
        <is>
          <t>673</t>
        </is>
      </c>
      <c r="V821" t="n">
        <v>12.7</v>
      </c>
      <c r="W821" t="inlineStr">
        <is>
          <t>701+</t>
        </is>
      </c>
      <c r="X821" t="n">
        <v>9.199999999999999</v>
      </c>
      <c r="Y821" t="inlineStr">
        <is>
          <t>601+</t>
        </is>
      </c>
      <c r="Z821" t="n">
        <v>7.7</v>
      </c>
      <c r="AA821" t="inlineStr">
        <is>
          <t>701+</t>
        </is>
      </c>
      <c r="AB821" t="n">
        <v>9.199999999999999</v>
      </c>
      <c r="AC821" t="inlineStr">
        <is>
          <t>591</t>
        </is>
      </c>
      <c r="AD821" t="n">
        <v>16.7</v>
      </c>
      <c r="AE821" t="inlineStr">
        <is>
          <t>701+</t>
        </is>
      </c>
      <c r="AF821" t="n">
        <v>48.5</v>
      </c>
      <c r="AG821" t="inlineStr">
        <is>
          <t>207</t>
        </is>
      </c>
      <c r="AH821" t="n">
        <v>87.40000000000001</v>
      </c>
      <c r="AI821" t="inlineStr">
        <is>
          <t>701+</t>
        </is>
      </c>
      <c r="AJ821" t="n">
        <v>6.4</v>
      </c>
      <c r="AK821" t="inlineStr"/>
      <c r="AL821" t="inlineStr"/>
      <c r="AM821" t="inlineStr"/>
      <c r="AN821" t="inlineStr"/>
      <c r="AO821" t="inlineStr"/>
      <c r="AP821" t="inlineStr">
        <is>
          <t>{"Research &amp; Discovery": [{"indicator_id": "76", "indicator_name": "Academic Reputation", "rank": "601+", "score": "10.4"}, {"indicator_id": "73", "indicator_name": "Citations per Faculty", "rank": "673", "score": "12.7"}], "Learning Experience": [{"indicator_id": "36", "indicator_name": "Faculty Student Ratio", "rank": "701+", "score": "9.2"}], "Employability": [{"indicator_id": "77", "indicator_name": "Employer Reputation", "rank": "601+", "score": "7.7"}, {"indicator_id": "3819456", "indicator_name": "Employment Outcomes", "rank": "701+", "score": "9.2"}], "Global Engagement": [{"indicator_id": "14", "indicator_name": "International Student Ratio", "rank": "591", "score": "16.7"}, {"indicator_id": "15", "indicator_name": "International Research Network", "rank": "701+", "score": "48.5"}, {"indicator_id": "18", "indicator_name": "International Faculty Ratio", "rank": "207", "score": "87.4"}], "Sustainability": [{"indicator_id": "3897497", "indicator_name": "Sustainability Score", "rank": "701+", "score": "6.4"}]}</t>
        </is>
      </c>
      <c r="AQ8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22">
      <c r="A822" t="n">
        <v>821</v>
      </c>
      <c r="B822" t="inlineStr"/>
      <c r="C822" t="inlineStr">
        <is>
          <t>National Technical University of Ukraine "Igor Sikorsky Kyiv Polytechnic Institute"</t>
        </is>
      </c>
      <c r="D822" t="inlineStr">
        <is>
          <t>Kyiv, Ukraine</t>
        </is>
      </c>
      <c r="E822" t="inlineStr">
        <is>
          <t>Ukraine</t>
        </is>
      </c>
      <c r="F822" t="inlineStr">
        <is>
          <t>Kyiv</t>
        </is>
      </c>
      <c r="G822" t="inlineStr">
        <is>
          <t>Europe</t>
        </is>
      </c>
      <c r="H822" t="inlineStr">
        <is>
          <t>https://www.topuniversities.com/sites/default/files/national-technical-university-of-ukraine-igor-sikorsky-kyiv-polytechnic-institute_592560cf2aeae70239af55b9_medium.jpg</t>
        </is>
      </c>
      <c r="I822" t="inlineStr">
        <is>
          <t>/universities/national-technical-university-ukraine-igor-sikorsky-kyiv-polytechnic-institute</t>
        </is>
      </c>
      <c r="J822" t="inlineStr">
        <is>
          <t>3996182</t>
        </is>
      </c>
      <c r="K822" t="inlineStr">
        <is>
          <t>293591</t>
        </is>
      </c>
      <c r="L822" t="inlineStr">
        <is>
          <t>14088</t>
        </is>
      </c>
      <c r="M822" t="n">
        <v>0</v>
      </c>
      <c r="N822" t="inlineStr">
        <is>
          <t>801-850</t>
        </is>
      </c>
      <c r="O822" t="inlineStr"/>
      <c r="P822" t="b">
        <v>0</v>
      </c>
      <c r="Q822" t="b">
        <v>0</v>
      </c>
      <c r="R822" t="n">
        <v>0</v>
      </c>
      <c r="S822" t="inlineStr">
        <is>
          <t>549</t>
        </is>
      </c>
      <c r="T822" t="n">
        <v>16.2</v>
      </c>
      <c r="U822" t="inlineStr">
        <is>
          <t>701+</t>
        </is>
      </c>
      <c r="V822" t="n">
        <v>1.5</v>
      </c>
      <c r="W822" t="inlineStr">
        <is>
          <t>429</t>
        </is>
      </c>
      <c r="X822" t="n">
        <v>37.4</v>
      </c>
      <c r="Y822" t="inlineStr">
        <is>
          <t>297</t>
        </is>
      </c>
      <c r="Z822" t="n">
        <v>31.8</v>
      </c>
      <c r="AA822" t="inlineStr">
        <is>
          <t>539</t>
        </is>
      </c>
      <c r="AB822" t="n">
        <v>21.3</v>
      </c>
      <c r="AC822" t="inlineStr">
        <is>
          <t>701+</t>
        </is>
      </c>
      <c r="AD822" t="n">
        <v>2</v>
      </c>
      <c r="AE822" t="inlineStr">
        <is>
          <t>701+</t>
        </is>
      </c>
      <c r="AF822" t="n">
        <v>20.4</v>
      </c>
      <c r="AG822" t="inlineStr">
        <is>
          <t>701+</t>
        </is>
      </c>
      <c r="AH822" t="n">
        <v>1</v>
      </c>
      <c r="AI822" t="inlineStr">
        <is>
          <t>701+</t>
        </is>
      </c>
      <c r="AJ822" t="n">
        <v>4.3</v>
      </c>
      <c r="AK822" t="inlineStr"/>
      <c r="AL822" t="inlineStr"/>
      <c r="AM822" t="inlineStr"/>
      <c r="AN822" t="inlineStr"/>
      <c r="AO822" t="inlineStr"/>
      <c r="AP822" t="inlineStr">
        <is>
          <t>{"Research &amp; Discovery": [{"indicator_id": "76", "indicator_name": "Academic Reputation", "rank": "549", "score": "16.2"}, {"indicator_id": "73", "indicator_name": "Citations per Faculty", "rank": "701+", "score": "1.5"}], "Learning Experience": [{"indicator_id": "36", "indicator_name": "Faculty Student Ratio", "rank": "429", "score": "37.4"}], "Employability": [{"indicator_id": "77", "indicator_name": "Employer Reputation", "rank": "297", "score": "31.8"}, {"indicator_id": "3819456", "indicator_name": "Employment Outcomes", "rank": "539", "score": "21.3"}], "Global Engagement": [{"indicator_id": "14", "indicator_name": "International Student Ratio", "rank": "701+", "score": "2"}, {"indicator_id": "15", "indicator_name": "International Research Network", "rank": "701+", "score": "20.4"}, {"indicator_id": "18", "indicator_name": "International Faculty Ratio", "rank": "701+", "score": "1"}], "Sustainability": [{"indicator_id": "3897497", "indicator_name": "Sustainability Score", "rank": "701+", "score": "4.3"}]}</t>
        </is>
      </c>
      <c r="AQ8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23">
      <c r="A823" t="n">
        <v>822</v>
      </c>
      <c r="B823" t="inlineStr"/>
      <c r="C823" t="inlineStr">
        <is>
          <t>Ocean University of China</t>
        </is>
      </c>
      <c r="D823" t="inlineStr">
        <is>
          <t>Qingdao, China (Mainland)</t>
        </is>
      </c>
      <c r="E823" t="inlineStr">
        <is>
          <t>China (Mainland)</t>
        </is>
      </c>
      <c r="F823" t="inlineStr">
        <is>
          <t>Qingdao</t>
        </is>
      </c>
      <c r="G823" t="inlineStr">
        <is>
          <t>Asia</t>
        </is>
      </c>
      <c r="H823" t="inlineStr">
        <is>
          <t>https://www.topuniversities.com/sites/default/files/ocean-university-of-china_592560cf2aeae70239af5282_medium.jpg</t>
        </is>
      </c>
      <c r="I823" t="inlineStr">
        <is>
          <t>/universities/ocean-university-china</t>
        </is>
      </c>
      <c r="J823" t="inlineStr">
        <is>
          <t>3996571</t>
        </is>
      </c>
      <c r="K823" t="inlineStr">
        <is>
          <t>295016</t>
        </is>
      </c>
      <c r="L823" t="inlineStr">
        <is>
          <t>2046</t>
        </is>
      </c>
      <c r="M823" t="n">
        <v>0</v>
      </c>
      <c r="N823" t="inlineStr">
        <is>
          <t>801-850</t>
        </is>
      </c>
      <c r="O823" t="inlineStr"/>
      <c r="P823" t="b">
        <v>0</v>
      </c>
      <c r="Q823" t="b">
        <v>0</v>
      </c>
      <c r="R823" t="n">
        <v>0</v>
      </c>
      <c r="S823" t="inlineStr">
        <is>
          <t>601+</t>
        </is>
      </c>
      <c r="T823" t="n">
        <v>5.4</v>
      </c>
      <c r="U823" t="inlineStr">
        <is>
          <t>258</t>
        </is>
      </c>
      <c r="V823" t="n">
        <v>50.5</v>
      </c>
      <c r="W823" t="inlineStr">
        <is>
          <t>701+</t>
        </is>
      </c>
      <c r="X823" t="n">
        <v>9.4</v>
      </c>
      <c r="Y823" t="inlineStr">
        <is>
          <t>601+</t>
        </is>
      </c>
      <c r="Z823" t="n">
        <v>2.7</v>
      </c>
      <c r="AA823" t="inlineStr">
        <is>
          <t>701+</t>
        </is>
      </c>
      <c r="AB823" t="n">
        <v>3</v>
      </c>
      <c r="AC823" t="inlineStr">
        <is>
          <t>701+</t>
        </is>
      </c>
      <c r="AD823" t="n">
        <v>1.9</v>
      </c>
      <c r="AE823" t="inlineStr">
        <is>
          <t>701+</t>
        </is>
      </c>
      <c r="AF823" t="n">
        <v>51.1</v>
      </c>
      <c r="AG823" t="inlineStr">
        <is>
          <t>701+</t>
        </is>
      </c>
      <c r="AH823" t="n">
        <v>3.2</v>
      </c>
      <c r="AI823" t="inlineStr">
        <is>
          <t>701+</t>
        </is>
      </c>
      <c r="AJ823" t="n">
        <v>4</v>
      </c>
      <c r="AK823" t="inlineStr"/>
      <c r="AL823" t="inlineStr"/>
      <c r="AM823" t="inlineStr"/>
      <c r="AN823" t="inlineStr"/>
      <c r="AO823" t="inlineStr"/>
      <c r="AP823" t="inlineStr">
        <is>
          <t>{"Research &amp; Discovery": [{"indicator_id": "76", "indicator_name": "Academic Reputation", "rank": "601+", "score": "5.4"}, {"indicator_id": "73", "indicator_name": "Citations per Faculty", "rank": "258", "score": "50.5"}], "Learning Experience": [{"indicator_id": "36", "indicator_name": "Faculty Student Ratio", "rank": "701+", "score": "9.4"}], "Employability": [{"indicator_id": "77", "indicator_name": "Employer Reputation", "rank": "601+", "score": "2.7"}, {"indicator_id": "3819456", "indicator_name": "Employment Outcomes", "rank": "701+", "score": "3"}], "Global Engagement": [{"indicator_id": "14", "indicator_name": "International Student Ratio", "rank": "701+", "score": "1.9"}, {"indicator_id": "15", "indicator_name": "International Research Network", "rank": "701+", "score": "51.1"}, {"indicator_id": "18", "indicator_name": "International Faculty Ratio", "rank": "701+", "score": "3.2"}], "Sustainability": [{"indicator_id": "3897497", "indicator_name": "Sustainability Score", "rank": "701+", "score": "4"}]}</t>
        </is>
      </c>
      <c r="AQ8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24">
      <c r="A824" t="n">
        <v>823</v>
      </c>
      <c r="B824" t="inlineStr"/>
      <c r="C824" t="inlineStr">
        <is>
          <t xml:space="preserve">Philipps-Universität Marburg </t>
        </is>
      </c>
      <c r="D824" t="inlineStr">
        <is>
          <t>Marburg, Germany</t>
        </is>
      </c>
      <c r="E824" t="inlineStr">
        <is>
          <t>Germany</t>
        </is>
      </c>
      <c r="F824" t="inlineStr">
        <is>
          <t>Marburg</t>
        </is>
      </c>
      <c r="G824" t="inlineStr">
        <is>
          <t>Europe</t>
        </is>
      </c>
      <c r="H824" t="inlineStr">
        <is>
          <t>https://www.topuniversities.com/sites/default/files/philipps-universitt-marburg_392_medium.jpg</t>
        </is>
      </c>
      <c r="I824" t="inlineStr">
        <is>
          <t>/universities/philipps-universitat-marburg</t>
        </is>
      </c>
      <c r="J824" t="inlineStr">
        <is>
          <t>3996583</t>
        </is>
      </c>
      <c r="K824" t="inlineStr">
        <is>
          <t>294868</t>
        </is>
      </c>
      <c r="L824" t="inlineStr">
        <is>
          <t>392</t>
        </is>
      </c>
      <c r="M824" t="n">
        <v>0</v>
      </c>
      <c r="N824" t="inlineStr">
        <is>
          <t>801-850</t>
        </is>
      </c>
      <c r="O824" t="inlineStr"/>
      <c r="P824" t="b">
        <v>0</v>
      </c>
      <c r="Q824" t="b">
        <v>0</v>
      </c>
      <c r="R824" t="n">
        <v>0</v>
      </c>
      <c r="S824" t="inlineStr">
        <is>
          <t>601+</t>
        </is>
      </c>
      <c r="T824" t="n">
        <v>12.7</v>
      </c>
      <c r="U824" t="inlineStr">
        <is>
          <t>498</t>
        </is>
      </c>
      <c r="V824" t="n">
        <v>25</v>
      </c>
      <c r="W824" t="inlineStr">
        <is>
          <t>701+</t>
        </is>
      </c>
      <c r="X824" t="n">
        <v>5.2</v>
      </c>
      <c r="Y824" t="inlineStr">
        <is>
          <t>601+</t>
        </is>
      </c>
      <c r="Z824" t="n">
        <v>8.800000000000001</v>
      </c>
      <c r="AA824" t="inlineStr">
        <is>
          <t>701+</t>
        </is>
      </c>
      <c r="AB824" t="n">
        <v>4.8</v>
      </c>
      <c r="AC824" t="inlineStr">
        <is>
          <t>529</t>
        </is>
      </c>
      <c r="AD824" t="n">
        <v>20.7</v>
      </c>
      <c r="AE824" t="inlineStr">
        <is>
          <t>607</t>
        </is>
      </c>
      <c r="AF824" t="n">
        <v>61.6</v>
      </c>
      <c r="AG824" t="inlineStr">
        <is>
          <t>666</t>
        </is>
      </c>
      <c r="AH824" t="n">
        <v>14.9</v>
      </c>
      <c r="AI824" t="inlineStr">
        <is>
          <t>701+</t>
        </is>
      </c>
      <c r="AJ824" t="n">
        <v>5.1</v>
      </c>
      <c r="AK824" t="inlineStr"/>
      <c r="AL824" t="inlineStr"/>
      <c r="AM824" t="inlineStr"/>
      <c r="AN824" t="inlineStr"/>
      <c r="AO824" t="inlineStr"/>
      <c r="AP824" t="inlineStr">
        <is>
          <t>{"Research &amp; Discovery": [{"indicator_id": "76", "indicator_name": "Academic Reputation", "rank": "601+", "score": "12.7"}, {"indicator_id": "73", "indicator_name": "Citations per Faculty", "rank": "498", "score": "25"}], "Learning Experience": [{"indicator_id": "36", "indicator_name": "Faculty Student Ratio", "rank": "701+", "score": "5.2"}], "Employability": [{"indicator_id": "77", "indicator_name": "Employer Reputation", "rank": "601+", "score": "8.8"}, {"indicator_id": "3819456", "indicator_name": "Employment Outcomes", "rank": "701+", "score": "4.8"}], "Global Engagement": [{"indicator_id": "14", "indicator_name": "International Student Ratio", "rank": "529", "score": "20.7"}, {"indicator_id": "15", "indicator_name": "International Research Network", "rank": "607", "score": "61.6"}, {"indicator_id": "18", "indicator_name": "International Faculty Ratio", "rank": "666", "score": "14.9"}], "Sustainability": [{"indicator_id": "3897497", "indicator_name": "Sustainability Score", "rank": "701+", "score": "5.1"}]}</t>
        </is>
      </c>
      <c r="AQ8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25">
      <c r="A825" t="n">
        <v>824</v>
      </c>
      <c r="B825" t="inlineStr"/>
      <c r="C825" t="inlineStr">
        <is>
          <t>Pontificia Universidad Católica de Valparaíso</t>
        </is>
      </c>
      <c r="D825" t="inlineStr">
        <is>
          <t>Valparaíso, Chile</t>
        </is>
      </c>
      <c r="E825" t="inlineStr">
        <is>
          <t>Chile</t>
        </is>
      </c>
      <c r="F825" t="inlineStr">
        <is>
          <t>Valparaíso</t>
        </is>
      </c>
      <c r="G825" t="inlineStr">
        <is>
          <t>Latin America</t>
        </is>
      </c>
      <c r="H825" t="inlineStr">
        <is>
          <t>https://www.topuniversities.com/sites/default/files/pontificia-universidad-catlica-de-valparaso_733_medium.jpg</t>
        </is>
      </c>
      <c r="I825" t="inlineStr">
        <is>
          <t>/universities/pontificia-universidad-catolica-de-valparaiso</t>
        </is>
      </c>
      <c r="J825" t="inlineStr">
        <is>
          <t>3995958</t>
        </is>
      </c>
      <c r="K825" t="inlineStr">
        <is>
          <t>297096</t>
        </is>
      </c>
      <c r="L825" t="inlineStr">
        <is>
          <t>733</t>
        </is>
      </c>
      <c r="M825" t="n">
        <v>0</v>
      </c>
      <c r="N825" t="inlineStr">
        <is>
          <t>801-850</t>
        </is>
      </c>
      <c r="O825" t="inlineStr"/>
      <c r="P825" t="b">
        <v>0</v>
      </c>
      <c r="Q825" t="b">
        <v>0</v>
      </c>
      <c r="R825" t="n">
        <v>0</v>
      </c>
      <c r="S825" t="inlineStr">
        <is>
          <t>325</t>
        </is>
      </c>
      <c r="T825" t="n">
        <v>27</v>
      </c>
      <c r="U825" t="inlineStr">
        <is>
          <t>701+</t>
        </is>
      </c>
      <c r="V825" t="n">
        <v>6.6</v>
      </c>
      <c r="W825" t="inlineStr">
        <is>
          <t>701+</t>
        </is>
      </c>
      <c r="X825" t="n">
        <v>4.7</v>
      </c>
      <c r="Y825" t="inlineStr">
        <is>
          <t>395</t>
        </is>
      </c>
      <c r="Z825" t="n">
        <v>24.4</v>
      </c>
      <c r="AA825" t="inlineStr">
        <is>
          <t>701+</t>
        </is>
      </c>
      <c r="AB825" t="n">
        <v>8.699999999999999</v>
      </c>
      <c r="AC825" t="inlineStr">
        <is>
          <t>701+</t>
        </is>
      </c>
      <c r="AD825" t="n">
        <v>1.6</v>
      </c>
      <c r="AE825" t="inlineStr">
        <is>
          <t>701+</t>
        </is>
      </c>
      <c r="AF825" t="n">
        <v>39.9</v>
      </c>
      <c r="AG825" t="inlineStr">
        <is>
          <t>701+</t>
        </is>
      </c>
      <c r="AH825" t="n">
        <v>11.3</v>
      </c>
      <c r="AI825" t="inlineStr">
        <is>
          <t>701+</t>
        </is>
      </c>
      <c r="AJ825" t="n">
        <v>1.6</v>
      </c>
      <c r="AK825" t="inlineStr"/>
      <c r="AL825" t="inlineStr"/>
      <c r="AM825" t="inlineStr"/>
      <c r="AN825" t="inlineStr"/>
      <c r="AO825" t="inlineStr"/>
      <c r="AP825" t="inlineStr">
        <is>
          <t>{"Research &amp; Discovery": [{"indicator_id": "76", "indicator_name": "Academic Reputation", "rank": "325", "score": "27"}, {"indicator_id": "73", "indicator_name": "Citations per Faculty", "rank": "701+", "score": "6.6"}], "Learning Experience": [{"indicator_id": "36", "indicator_name": "Faculty Student Ratio", "rank": "701+", "score": "4.7"}], "Employability": [{"indicator_id": "77", "indicator_name": "Employer Reputation", "rank": "395", "score": "24.4"}, {"indicator_id": "3819456", "indicator_name": "Employment Outcomes", "rank": "701+", "score": "8.7"}], "Global Engagement": [{"indicator_id": "14", "indicator_name": "International Student Ratio", "rank": "701+", "score": "1.6"}, {"indicator_id": "15", "indicator_name": "International Research Network", "rank": "701+", "score": "39.9"}, {"indicator_id": "18", "indicator_name": "International Faculty Ratio", "rank": "701+", "score": "11.3"}], "Sustainability": [{"indicator_id": "3897497", "indicator_name": "Sustainability Score", "rank": "701+", "score": "1.6"}]}</t>
        </is>
      </c>
      <c r="AQ8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26">
      <c r="A826" t="n">
        <v>825</v>
      </c>
      <c r="B826" t="inlineStr"/>
      <c r="C826" t="inlineStr">
        <is>
          <t>Rutgers University–Newark</t>
        </is>
      </c>
      <c r="D826" t="inlineStr">
        <is>
          <t>Newark, United States</t>
        </is>
      </c>
      <c r="E826" t="inlineStr">
        <is>
          <t>United States</t>
        </is>
      </c>
      <c r="F826" t="inlineStr">
        <is>
          <t>Newark</t>
        </is>
      </c>
      <c r="G826" t="inlineStr">
        <is>
          <t>North America</t>
        </is>
      </c>
      <c r="H826" t="inlineStr">
        <is>
          <t>https://www.topuniversities.com/sites/default/files/rutgers-the-state-university-of-new-jersey_592560cf2aeae70239af52b1_medium.jpg</t>
        </is>
      </c>
      <c r="I826" t="inlineStr">
        <is>
          <t>/universities/rutgers-university-newark</t>
        </is>
      </c>
      <c r="J826" t="inlineStr">
        <is>
          <t>3996612</t>
        </is>
      </c>
      <c r="K826" t="inlineStr">
        <is>
          <t>295063</t>
        </is>
      </c>
      <c r="L826" t="inlineStr">
        <is>
          <t>2093</t>
        </is>
      </c>
      <c r="M826" t="n">
        <v>0</v>
      </c>
      <c r="N826" t="inlineStr">
        <is>
          <t>801-850</t>
        </is>
      </c>
      <c r="O826" t="inlineStr"/>
      <c r="P826" t="b">
        <v>0</v>
      </c>
      <c r="Q826" t="b">
        <v>0</v>
      </c>
      <c r="R826" t="n">
        <v>0</v>
      </c>
      <c r="S826" t="inlineStr">
        <is>
          <t>601+</t>
        </is>
      </c>
      <c r="T826" t="n">
        <v>10.1</v>
      </c>
      <c r="U826" t="inlineStr">
        <is>
          <t>587</t>
        </is>
      </c>
      <c r="V826" t="n">
        <v>17.6</v>
      </c>
      <c r="W826" t="inlineStr">
        <is>
          <t>701+</t>
        </is>
      </c>
      <c r="X826" t="n">
        <v>17.5</v>
      </c>
      <c r="Y826" t="inlineStr">
        <is>
          <t>601+</t>
        </is>
      </c>
      <c r="Z826" t="n">
        <v>4.9</v>
      </c>
      <c r="AA826" t="inlineStr">
        <is>
          <t>346</t>
        </is>
      </c>
      <c r="AB826" t="n">
        <v>36.9</v>
      </c>
      <c r="AC826" t="inlineStr">
        <is>
          <t>408</t>
        </is>
      </c>
      <c r="AD826" t="n">
        <v>32.7</v>
      </c>
      <c r="AE826" t="inlineStr">
        <is>
          <t>701+</t>
        </is>
      </c>
      <c r="AF826" t="n">
        <v>27.9</v>
      </c>
      <c r="AG826" t="inlineStr">
        <is>
          <t>529</t>
        </is>
      </c>
      <c r="AH826" t="n">
        <v>25.3</v>
      </c>
      <c r="AI826">
        <f>451</f>
        <v/>
      </c>
      <c r="AJ826" t="n">
        <v>29.3</v>
      </c>
      <c r="AK826" t="inlineStr"/>
      <c r="AL826" t="inlineStr"/>
      <c r="AM826" t="inlineStr"/>
      <c r="AN826" t="inlineStr"/>
      <c r="AO826" t="inlineStr"/>
      <c r="AP826" t="inlineStr">
        <is>
          <t>{"Research &amp; Discovery": [{"indicator_id": "76", "indicator_name": "Academic Reputation", "rank": "601+", "score": "10.1"}, {"indicator_id": "73", "indicator_name": "Citations per Faculty", "rank": "587", "score": "17.6"}], "Learning Experience": [{"indicator_id": "36", "indicator_name": "Faculty Student Ratio", "rank": "701+", "score": "17.5"}], "Employability": [{"indicator_id": "77", "indicator_name": "Employer Reputation", "rank": "601+", "score": "4.9"}, {"indicator_id": "3819456", "indicator_name": "Employment Outcomes", "rank": "346", "score": "36.9"}], "Global Engagement": [{"indicator_id": "14", "indicator_name": "International Student Ratio", "rank": "408", "score": "32.7"}, {"indicator_id": "15", "indicator_name": "International Research Network", "rank": "701+", "score": "27.9"}, {"indicator_id": "18", "indicator_name": "International Faculty Ratio", "rank": "529", "score": "25.3"}], "Sustainability": [{"indicator_id": "3897497", "indicator_name": "Sustainability Score", "rank": "=451", "score": "29.3"}]}</t>
        </is>
      </c>
      <c r="AQ8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27">
      <c r="A827" t="n">
        <v>826</v>
      </c>
      <c r="B827" t="inlineStr"/>
      <c r="C827" t="inlineStr">
        <is>
          <t>Syracuse University</t>
        </is>
      </c>
      <c r="D827" t="inlineStr">
        <is>
          <t>Syracuse, United States</t>
        </is>
      </c>
      <c r="E827" t="inlineStr">
        <is>
          <t>United States</t>
        </is>
      </c>
      <c r="F827" t="inlineStr">
        <is>
          <t>Syracuse</t>
        </is>
      </c>
      <c r="G827" t="inlineStr">
        <is>
          <t>North America</t>
        </is>
      </c>
      <c r="H827" t="inlineStr">
        <is>
          <t>https://www.topuniversities.com/sites/default/files/syracuse-university_812_medium.jpg</t>
        </is>
      </c>
      <c r="I827" t="inlineStr">
        <is>
          <t>/universities/syracuse-university</t>
        </is>
      </c>
      <c r="J827" t="inlineStr">
        <is>
          <t>3996682</t>
        </is>
      </c>
      <c r="K827" t="inlineStr">
        <is>
          <t>297591</t>
        </is>
      </c>
      <c r="L827" t="inlineStr">
        <is>
          <t>812</t>
        </is>
      </c>
      <c r="M827" t="n">
        <v>0</v>
      </c>
      <c r="N827" t="inlineStr">
        <is>
          <t>801-850</t>
        </is>
      </c>
      <c r="O827" t="inlineStr"/>
      <c r="P827" t="b">
        <v>0</v>
      </c>
      <c r="Q827" t="b">
        <v>0</v>
      </c>
      <c r="R827" t="n">
        <v>0</v>
      </c>
      <c r="S827" t="inlineStr">
        <is>
          <t>601+</t>
        </is>
      </c>
      <c r="T827" t="n">
        <v>12.9</v>
      </c>
      <c r="U827" t="inlineStr">
        <is>
          <t>701+</t>
        </is>
      </c>
      <c r="V827" t="n">
        <v>10.6</v>
      </c>
      <c r="W827" t="inlineStr">
        <is>
          <t>701+</t>
        </is>
      </c>
      <c r="X827" t="n">
        <v>11.6</v>
      </c>
      <c r="Y827" t="inlineStr">
        <is>
          <t>601+</t>
        </is>
      </c>
      <c r="Z827" t="n">
        <v>8.699999999999999</v>
      </c>
      <c r="AA827" t="inlineStr">
        <is>
          <t>301</t>
        </is>
      </c>
      <c r="AB827" t="n">
        <v>42.7</v>
      </c>
      <c r="AC827" t="inlineStr">
        <is>
          <t>357</t>
        </is>
      </c>
      <c r="AD827" t="n">
        <v>39.3</v>
      </c>
      <c r="AE827" t="inlineStr">
        <is>
          <t>684</t>
        </is>
      </c>
      <c r="AF827" t="n">
        <v>55.5</v>
      </c>
      <c r="AG827" t="inlineStr">
        <is>
          <t>701+</t>
        </is>
      </c>
      <c r="AH827" t="n">
        <v>5.8</v>
      </c>
      <c r="AI827">
        <f>629</f>
        <v/>
      </c>
      <c r="AJ827" t="n">
        <v>11.6</v>
      </c>
      <c r="AK827" t="inlineStr"/>
      <c r="AL827" t="inlineStr"/>
      <c r="AM827" t="inlineStr"/>
      <c r="AN827" t="inlineStr"/>
      <c r="AO827" t="inlineStr"/>
      <c r="AP827" t="inlineStr">
        <is>
          <t>{"Research &amp; Discovery": [{"indicator_id": "76", "indicator_name": "Academic Reputation", "rank": "601+", "score": "12.9"}, {"indicator_id": "73", "indicator_name": "Citations per Faculty", "rank": "701+", "score": "10.6"}], "Learning Experience": [{"indicator_id": "36", "indicator_name": "Faculty Student Ratio", "rank": "701+", "score": "11.6"}], "Employability": [{"indicator_id": "77", "indicator_name": "Employer Reputation", "rank": "601+", "score": "8.7"}, {"indicator_id": "3819456", "indicator_name": "Employment Outcomes", "rank": "301", "score": "42.7"}], "Global Engagement": [{"indicator_id": "14", "indicator_name": "International Student Ratio", "rank": "357", "score": "39.3"}, {"indicator_id": "15", "indicator_name": "International Research Network", "rank": "684", "score": "55.5"}, {"indicator_id": "18", "indicator_name": "International Faculty Ratio", "rank": "701+", "score": "5.8"}], "Sustainability": [{"indicator_id": "3897497", "indicator_name": "Sustainability Score", "rank": "=629", "score": "11.6"}]}</t>
        </is>
      </c>
      <c r="AQ8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28">
      <c r="A828" t="n">
        <v>827</v>
      </c>
      <c r="B828" t="inlineStr"/>
      <c r="C828" t="inlineStr">
        <is>
          <t>TU Dortmund University</t>
        </is>
      </c>
      <c r="D828" t="inlineStr">
        <is>
          <t>Dortmund, Germany</t>
        </is>
      </c>
      <c r="E828" t="inlineStr">
        <is>
          <t>Germany</t>
        </is>
      </c>
      <c r="F828" t="inlineStr">
        <is>
          <t>Dortmund</t>
        </is>
      </c>
      <c r="G828" t="inlineStr">
        <is>
          <t>Europe</t>
        </is>
      </c>
      <c r="H828" t="inlineStr">
        <is>
          <t>https://www.topuniversities.com/sites/default/files/tu-dortmund-university_592560cf2aeae70239af4b24_medium.jpg</t>
        </is>
      </c>
      <c r="I828" t="inlineStr">
        <is>
          <t>/universities/tu-dortmund-university</t>
        </is>
      </c>
      <c r="J828" t="inlineStr">
        <is>
          <t>3996684</t>
        </is>
      </c>
      <c r="K828" t="inlineStr">
        <is>
          <t>294497</t>
        </is>
      </c>
      <c r="L828" t="inlineStr">
        <is>
          <t>161</t>
        </is>
      </c>
      <c r="M828" t="n">
        <v>0</v>
      </c>
      <c r="N828" t="inlineStr">
        <is>
          <t>801-850</t>
        </is>
      </c>
      <c r="O828" t="inlineStr"/>
      <c r="P828" t="b">
        <v>0</v>
      </c>
      <c r="Q828" t="b">
        <v>0</v>
      </c>
      <c r="R828" t="n">
        <v>0</v>
      </c>
      <c r="S828" t="inlineStr">
        <is>
          <t>601+</t>
        </is>
      </c>
      <c r="T828" t="n">
        <v>14.1</v>
      </c>
      <c r="U828" t="inlineStr">
        <is>
          <t>701+</t>
        </is>
      </c>
      <c r="V828" t="n">
        <v>6.2</v>
      </c>
      <c r="W828" t="inlineStr">
        <is>
          <t>548</t>
        </is>
      </c>
      <c r="X828" t="n">
        <v>28.1</v>
      </c>
      <c r="Y828" t="inlineStr">
        <is>
          <t>532</t>
        </is>
      </c>
      <c r="Z828" t="n">
        <v>16</v>
      </c>
      <c r="AA828" t="inlineStr">
        <is>
          <t>701+</t>
        </is>
      </c>
      <c r="AB828" t="n">
        <v>6.8</v>
      </c>
      <c r="AC828" t="inlineStr">
        <is>
          <t>584</t>
        </is>
      </c>
      <c r="AD828" t="n">
        <v>17.1</v>
      </c>
      <c r="AE828" t="inlineStr">
        <is>
          <t>616</t>
        </is>
      </c>
      <c r="AF828" t="n">
        <v>61.1</v>
      </c>
      <c r="AG828" t="inlineStr">
        <is>
          <t>564</t>
        </is>
      </c>
      <c r="AH828" t="n">
        <v>22.4</v>
      </c>
      <c r="AI828" t="inlineStr">
        <is>
          <t>701+</t>
        </is>
      </c>
      <c r="AJ828" t="n">
        <v>3.7</v>
      </c>
      <c r="AK828" t="inlineStr"/>
      <c r="AL828" t="inlineStr"/>
      <c r="AM828" t="inlineStr"/>
      <c r="AN828" t="inlineStr"/>
      <c r="AO828" t="inlineStr"/>
      <c r="AP828" t="inlineStr">
        <is>
          <t>{"Research &amp; Discovery": [{"indicator_id": "76", "indicator_name": "Academic Reputation", "rank": "601+", "score": "14.1"}, {"indicator_id": "73", "indicator_name": "Citations per Faculty", "rank": "701+", "score": "6.2"}], "Learning Experience": [{"indicator_id": "36", "indicator_name": "Faculty Student Ratio", "rank": "548", "score": "28.1"}], "Employability": [{"indicator_id": "77", "indicator_name": "Employer Reputation", "rank": "532", "score": "16"}, {"indicator_id": "3819456", "indicator_name": "Employment Outcomes", "rank": "701+", "score": "6.8"}], "Global Engagement": [{"indicator_id": "14", "indicator_name": "International Student Ratio", "rank": "584", "score": "17.1"}, {"indicator_id": "15", "indicator_name": "International Research Network", "rank": "616", "score": "61.1"}, {"indicator_id": "18", "indicator_name": "International Faculty Ratio", "rank": "564", "score": "22.4"}], "Sustainability": [{"indicator_id": "3897497", "indicator_name": "Sustainability Score", "rank": "701+", "score": "3.7"}]}</t>
        </is>
      </c>
      <c r="AQ8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29">
      <c r="A829" t="n">
        <v>828</v>
      </c>
      <c r="B829" t="inlineStr"/>
      <c r="C829" t="inlineStr">
        <is>
          <t xml:space="preserve">The Catholic University of Korea </t>
        </is>
      </c>
      <c r="D829" t="inlineStr">
        <is>
          <t>Gyeonggi, South Korea</t>
        </is>
      </c>
      <c r="E829" t="inlineStr">
        <is>
          <t>South Korea</t>
        </is>
      </c>
      <c r="F829" t="inlineStr">
        <is>
          <t>Gyeonggi</t>
        </is>
      </c>
      <c r="G829" t="inlineStr">
        <is>
          <t>Asia</t>
        </is>
      </c>
      <c r="H829" t="inlineStr">
        <is>
          <t>https://www.topuniversities.com/sites/default/files/the-catholic-university-of-korea-_592560cf2aeae70239af4ed7_medium.jpg</t>
        </is>
      </c>
      <c r="I829" t="inlineStr">
        <is>
          <t>/universities/catholic-university-korea</t>
        </is>
      </c>
      <c r="J829" t="inlineStr">
        <is>
          <t>3996705</t>
        </is>
      </c>
      <c r="K829" t="inlineStr">
        <is>
          <t>297168</t>
        </is>
      </c>
      <c r="L829" t="inlineStr">
        <is>
          <t>1108</t>
        </is>
      </c>
      <c r="M829" t="n">
        <v>0</v>
      </c>
      <c r="N829" t="inlineStr">
        <is>
          <t>801-850</t>
        </is>
      </c>
      <c r="O829" t="inlineStr"/>
      <c r="P829" t="b">
        <v>0</v>
      </c>
      <c r="Q829" t="b">
        <v>0</v>
      </c>
      <c r="R829" t="n">
        <v>0</v>
      </c>
      <c r="S829" t="inlineStr">
        <is>
          <t>601+</t>
        </is>
      </c>
      <c r="T829" t="n">
        <v>4.5</v>
      </c>
      <c r="U829" t="inlineStr">
        <is>
          <t>652</t>
        </is>
      </c>
      <c r="V829" t="n">
        <v>14.1</v>
      </c>
      <c r="W829" t="inlineStr">
        <is>
          <t>42</t>
        </is>
      </c>
      <c r="X829" t="n">
        <v>98.59999999999999</v>
      </c>
      <c r="Y829" t="inlineStr">
        <is>
          <t>601+</t>
        </is>
      </c>
      <c r="Z829" t="n">
        <v>2.9</v>
      </c>
      <c r="AA829" t="inlineStr">
        <is>
          <t>701+</t>
        </is>
      </c>
      <c r="AB829" t="n">
        <v>1.9</v>
      </c>
      <c r="AC829" t="inlineStr">
        <is>
          <t>511</t>
        </is>
      </c>
      <c r="AD829" t="n">
        <v>22.5</v>
      </c>
      <c r="AE829" t="inlineStr">
        <is>
          <t>701+</t>
        </is>
      </c>
      <c r="AF829" t="n">
        <v>10.5</v>
      </c>
      <c r="AG829" t="inlineStr">
        <is>
          <t>701+</t>
        </is>
      </c>
      <c r="AH829" t="n">
        <v>3.8</v>
      </c>
      <c r="AI829" t="inlineStr">
        <is>
          <t>701+</t>
        </is>
      </c>
      <c r="AJ829" t="n">
        <v>6.5</v>
      </c>
      <c r="AK829" t="inlineStr"/>
      <c r="AL829" t="inlineStr"/>
      <c r="AM829" t="inlineStr"/>
      <c r="AN829" t="inlineStr"/>
      <c r="AO829" t="inlineStr"/>
      <c r="AP829" t="inlineStr">
        <is>
          <t>{"Research &amp; Discovery": [{"indicator_id": "76", "indicator_name": "Academic Reputation", "rank": "601+", "score": "4.5"}, {"indicator_id": "73", "indicator_name": "Citations per Faculty", "rank": "652", "score": "14.1"}], "Learning Experience": [{"indicator_id": "36", "indicator_name": "Faculty Student Ratio", "rank": "42", "score": "98.6"}], "Employability": [{"indicator_id": "77", "indicator_name": "Employer Reputation", "rank": "601+", "score": "2.9"}, {"indicator_id": "3819456", "indicator_name": "Employment Outcomes", "rank": "701+", "score": "1.9"}], "Global Engagement": [{"indicator_id": "14", "indicator_name": "International Student Ratio", "rank": "511", "score": "22.5"}, {"indicator_id": "15", "indicator_name": "International Research Network", "rank": "701+", "score": "10.5"}, {"indicator_id": "18", "indicator_name": "International Faculty Ratio", "rank": "701+", "score": "3.8"}], "Sustainability": [{"indicator_id": "3897497", "indicator_name": "Sustainability Score", "rank": "701+", "score": "6.5"}]}</t>
        </is>
      </c>
      <c r="AQ8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30">
      <c r="A830" t="n">
        <v>829</v>
      </c>
      <c r="B830" t="inlineStr"/>
      <c r="C830" t="inlineStr">
        <is>
          <t>Toronto Metropolitan University (formerly Ryerson University)</t>
        </is>
      </c>
      <c r="D830" t="inlineStr">
        <is>
          <t>Toronto, Canada</t>
        </is>
      </c>
      <c r="E830" t="inlineStr">
        <is>
          <t>Canada</t>
        </is>
      </c>
      <c r="F830" t="inlineStr">
        <is>
          <t>Toronto</t>
        </is>
      </c>
      <c r="G830" t="inlineStr">
        <is>
          <t>North America</t>
        </is>
      </c>
      <c r="H830" t="inlineStr">
        <is>
          <t>https://www.topuniversities.com/sites/default/files/240703034600pm717180tmu-social-icon-90x90.jpg</t>
        </is>
      </c>
      <c r="I830" t="inlineStr">
        <is>
          <t>/universities/toronto-metropolitan-university-formerly-ryerson-university</t>
        </is>
      </c>
      <c r="J830" t="inlineStr">
        <is>
          <t>3996726</t>
        </is>
      </c>
      <c r="K830" t="inlineStr">
        <is>
          <t>296097</t>
        </is>
      </c>
      <c r="L830" t="inlineStr">
        <is>
          <t>1763</t>
        </is>
      </c>
      <c r="M830" t="n">
        <v>0</v>
      </c>
      <c r="N830" t="inlineStr">
        <is>
          <t>801-850</t>
        </is>
      </c>
      <c r="O830" t="inlineStr"/>
      <c r="P830" t="b">
        <v>0</v>
      </c>
      <c r="Q830" t="b">
        <v>0</v>
      </c>
      <c r="R830" t="n">
        <v>0</v>
      </c>
      <c r="S830" t="inlineStr">
        <is>
          <t>601+</t>
        </is>
      </c>
      <c r="T830" t="n">
        <v>8</v>
      </c>
      <c r="U830" t="inlineStr">
        <is>
          <t>481</t>
        </is>
      </c>
      <c r="V830" t="n">
        <v>26.4</v>
      </c>
      <c r="W830" t="inlineStr">
        <is>
          <t>701+</t>
        </is>
      </c>
      <c r="X830" t="n">
        <v>1.8</v>
      </c>
      <c r="Y830" t="inlineStr">
        <is>
          <t>601+</t>
        </is>
      </c>
      <c r="Z830" t="n">
        <v>12</v>
      </c>
      <c r="AA830" t="inlineStr">
        <is>
          <t>660</t>
        </is>
      </c>
      <c r="AB830" t="n">
        <v>15.1</v>
      </c>
      <c r="AC830" t="inlineStr">
        <is>
          <t>701+</t>
        </is>
      </c>
      <c r="AD830" t="n">
        <v>8.1</v>
      </c>
      <c r="AE830" t="inlineStr">
        <is>
          <t>662</t>
        </is>
      </c>
      <c r="AF830" t="n">
        <v>57</v>
      </c>
      <c r="AG830" t="inlineStr">
        <is>
          <t>453</t>
        </is>
      </c>
      <c r="AH830" t="n">
        <v>35.4</v>
      </c>
      <c r="AI830" t="inlineStr">
        <is>
          <t>701+</t>
        </is>
      </c>
      <c r="AJ830" t="n">
        <v>3.8</v>
      </c>
      <c r="AK830" t="inlineStr"/>
      <c r="AL830" t="inlineStr"/>
      <c r="AM830" t="inlineStr"/>
      <c r="AN830" t="inlineStr"/>
      <c r="AO830" t="inlineStr"/>
      <c r="AP830" t="inlineStr">
        <is>
          <t>{"Research &amp; Discovery": [{"indicator_id": "76", "indicator_name": "Academic Reputation", "rank": "601+", "score": "8"}, {"indicator_id": "73", "indicator_name": "Citations per Faculty", "rank": "481", "score": "26.4"}], "Learning Experience": [{"indicator_id": "36", "indicator_name": "Faculty Student Ratio", "rank": "701+", "score": "1.8"}], "Employability": [{"indicator_id": "77", "indicator_name": "Employer Reputation", "rank": "601+", "score": "12"}, {"indicator_id": "3819456", "indicator_name": "Employment Outcomes", "rank": "660", "score": "15.1"}], "Global Engagement": [{"indicator_id": "14", "indicator_name": "International Student Ratio", "rank": "701+", "score": "8.1"}, {"indicator_id": "15", "indicator_name": "International Research Network", "rank": "662", "score": "57"}, {"indicator_id": "18", "indicator_name": "International Faculty Ratio", "rank": "453", "score": "35.4"}], "Sustainability": [{"indicator_id": "3897497", "indicator_name": "Sustainability Score", "rank": "701+", "score": "3.8"}]}</t>
        </is>
      </c>
      <c r="AQ8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31">
      <c r="A831" t="n">
        <v>830</v>
      </c>
      <c r="B831" t="inlineStr"/>
      <c r="C831" t="inlineStr">
        <is>
          <t>Universidad Anáhuac México</t>
        </is>
      </c>
      <c r="D831" t="inlineStr">
        <is>
          <t>Huixquilucan, Mexico</t>
        </is>
      </c>
      <c r="E831" t="inlineStr">
        <is>
          <t>Mexico</t>
        </is>
      </c>
      <c r="F831" t="inlineStr">
        <is>
          <t>Huixquilucan</t>
        </is>
      </c>
      <c r="G831" t="inlineStr">
        <is>
          <t>Latin America</t>
        </is>
      </c>
      <c r="H831" t="inlineStr">
        <is>
          <t>https://www.topuniversities.com/sites/default/files/universidad-anahuac_592560cf2aeae70239af4a97_medium.jpg</t>
        </is>
      </c>
      <c r="I831" t="inlineStr">
        <is>
          <t>/universities/universidad-anahuac-mexico</t>
        </is>
      </c>
      <c r="J831" t="inlineStr">
        <is>
          <t>3996739</t>
        </is>
      </c>
      <c r="K831" t="inlineStr">
        <is>
          <t>294636</t>
        </is>
      </c>
      <c r="L831" t="inlineStr">
        <is>
          <t>19</t>
        </is>
      </c>
      <c r="M831" t="n">
        <v>0</v>
      </c>
      <c r="N831" t="inlineStr">
        <is>
          <t>801-850</t>
        </is>
      </c>
      <c r="O831" t="inlineStr"/>
      <c r="P831" t="b">
        <v>0</v>
      </c>
      <c r="Q831" t="b">
        <v>0</v>
      </c>
      <c r="R831" t="n">
        <v>0</v>
      </c>
      <c r="S831" t="inlineStr">
        <is>
          <t>601+</t>
        </is>
      </c>
      <c r="T831" t="n">
        <v>13.1</v>
      </c>
      <c r="U831" t="inlineStr">
        <is>
          <t>701+</t>
        </is>
      </c>
      <c r="V831" t="n">
        <v>1.1</v>
      </c>
      <c r="W831" t="inlineStr">
        <is>
          <t>308</t>
        </is>
      </c>
      <c r="X831" t="n">
        <v>50</v>
      </c>
      <c r="Y831" t="inlineStr">
        <is>
          <t>446</t>
        </is>
      </c>
      <c r="Z831" t="n">
        <v>20.4</v>
      </c>
      <c r="AA831" t="inlineStr">
        <is>
          <t>194</t>
        </is>
      </c>
      <c r="AB831" t="n">
        <v>61.8</v>
      </c>
      <c r="AC831" t="inlineStr">
        <is>
          <t>701+</t>
        </is>
      </c>
      <c r="AD831" t="n">
        <v>3</v>
      </c>
      <c r="AE831" t="inlineStr">
        <is>
          <t>701+</t>
        </is>
      </c>
      <c r="AF831" t="n">
        <v>5.8</v>
      </c>
      <c r="AG831" t="inlineStr">
        <is>
          <t>701+</t>
        </is>
      </c>
      <c r="AH831" t="n">
        <v>5.3</v>
      </c>
      <c r="AI831" t="inlineStr">
        <is>
          <t>701+</t>
        </is>
      </c>
      <c r="AJ831" t="n">
        <v>1</v>
      </c>
      <c r="AK831" t="inlineStr"/>
      <c r="AL831" t="inlineStr"/>
      <c r="AM831" t="inlineStr"/>
      <c r="AN831" t="inlineStr"/>
      <c r="AO831" t="inlineStr"/>
      <c r="AP831" t="inlineStr">
        <is>
          <t>{"Research &amp; Discovery": [{"indicator_id": "76", "indicator_name": "Academic Reputation", "rank": "601+", "score": "13.1"}, {"indicator_id": "73", "indicator_name": "Citations per Faculty", "rank": "701+", "score": "1.1"}], "Learning Experience": [{"indicator_id": "36", "indicator_name": "Faculty Student Ratio", "rank": "308", "score": "50"}], "Employability": [{"indicator_id": "77", "indicator_name": "Employer Reputation", "rank": "446", "score": "20.4"}, {"indicator_id": "3819456", "indicator_name": "Employment Outcomes", "rank": "194", "score": "61.8"}], "Global Engagement": [{"indicator_id": "14", "indicator_name": "International Student Ratio", "rank": "701+", "score": "3"}, {"indicator_id": "15", "indicator_name": "International Research Network", "rank": "701+", "score": "5.8"}, {"indicator_id": "18", "indicator_name": "International Faculty Ratio", "rank": "701+", "score": "5.3"}], "Sustainability": [{"indicator_id": "3897497", "indicator_name": "Sustainability Score", "rank": "701+", "score": "1"}]}</t>
        </is>
      </c>
      <c r="AQ8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32">
      <c r="A832" t="n">
        <v>831</v>
      </c>
      <c r="B832" t="inlineStr"/>
      <c r="C832" t="inlineStr">
        <is>
          <t>Universidad Iberoamericana Ciudad de México - IBERO</t>
        </is>
      </c>
      <c r="D832" t="inlineStr">
        <is>
          <t>Mexico City, Mexico</t>
        </is>
      </c>
      <c r="E832" t="inlineStr">
        <is>
          <t>Mexico</t>
        </is>
      </c>
      <c r="F832" t="inlineStr">
        <is>
          <t>Mexico City</t>
        </is>
      </c>
      <c r="G832" t="inlineStr">
        <is>
          <t>Latin America</t>
        </is>
      </c>
      <c r="H832" t="inlineStr">
        <is>
          <t>https://www.topuniversities.com/sites/default/files/240131094720pm844056LOGO-200x200-90x90.jpg</t>
        </is>
      </c>
      <c r="I832" t="inlineStr">
        <is>
          <t>/universities/universidad-iberoamericana-ciudad-de-mexico-ibero</t>
        </is>
      </c>
      <c r="J832" t="inlineStr">
        <is>
          <t>3996120</t>
        </is>
      </c>
      <c r="K832" t="inlineStr">
        <is>
          <t>294249</t>
        </is>
      </c>
      <c r="L832" t="inlineStr">
        <is>
          <t>275</t>
        </is>
      </c>
      <c r="M832" t="n">
        <v>0</v>
      </c>
      <c r="N832" t="inlineStr">
        <is>
          <t>801-850</t>
        </is>
      </c>
      <c r="O832" t="inlineStr"/>
      <c r="P832" t="b">
        <v>0</v>
      </c>
      <c r="Q832" t="b">
        <v>0</v>
      </c>
      <c r="R832" t="n">
        <v>0</v>
      </c>
      <c r="S832" t="inlineStr">
        <is>
          <t>487</t>
        </is>
      </c>
      <c r="T832" t="n">
        <v>18.5</v>
      </c>
      <c r="U832" t="inlineStr">
        <is>
          <t>701+</t>
        </is>
      </c>
      <c r="V832" t="n">
        <v>1.3</v>
      </c>
      <c r="W832" t="inlineStr">
        <is>
          <t>488</t>
        </is>
      </c>
      <c r="X832" t="n">
        <v>32.3</v>
      </c>
      <c r="Y832" t="inlineStr">
        <is>
          <t>398</t>
        </is>
      </c>
      <c r="Z832" t="n">
        <v>24.3</v>
      </c>
      <c r="AA832" t="inlineStr">
        <is>
          <t>185</t>
        </is>
      </c>
      <c r="AB832" t="n">
        <v>63.6</v>
      </c>
      <c r="AC832" t="inlineStr">
        <is>
          <t>701+</t>
        </is>
      </c>
      <c r="AD832" t="n">
        <v>2.2</v>
      </c>
      <c r="AE832" t="inlineStr">
        <is>
          <t>701+</t>
        </is>
      </c>
      <c r="AF832" t="n">
        <v>5.2</v>
      </c>
      <c r="AG832" t="inlineStr">
        <is>
          <t>701+</t>
        </is>
      </c>
      <c r="AH832" t="n">
        <v>5.4</v>
      </c>
      <c r="AI832" t="inlineStr">
        <is>
          <t>701+</t>
        </is>
      </c>
      <c r="AJ832" t="n">
        <v>1.1</v>
      </c>
      <c r="AK832" t="inlineStr"/>
      <c r="AL832" t="inlineStr"/>
      <c r="AM832" t="inlineStr"/>
      <c r="AN832" t="inlineStr"/>
      <c r="AO832" t="inlineStr"/>
      <c r="AP832" t="inlineStr">
        <is>
          <t>{"Research &amp; Discovery": [{"indicator_id": "76", "indicator_name": "Academic Reputation", "rank": "487", "score": "18.5"}, {"indicator_id": "73", "indicator_name": "Citations per Faculty", "rank": "701+", "score": "1.3"}], "Learning Experience": [{"indicator_id": "36", "indicator_name": "Faculty Student Ratio", "rank": "488", "score": "32.3"}], "Employability": [{"indicator_id": "77", "indicator_name": "Employer Reputation", "rank": "398", "score": "24.3"}, {"indicator_id": "3819456", "indicator_name": "Employment Outcomes", "rank": "185", "score": "63.6"}], "Global Engagement": [{"indicator_id": "14", "indicator_name": "International Student Ratio", "rank": "701+", "score": "2.2"}, {"indicator_id": "15", "indicator_name": "International Research Network", "rank": "701+", "score": "5.2"}, {"indicator_id": "18", "indicator_name": "International Faculty Ratio", "rank": "701+", "score": "5.4"}], "Sustainability": [{"indicator_id": "3897497", "indicator_name": "Sustainability Score", "rank": "701+", "score": "1.1"}]}</t>
        </is>
      </c>
      <c r="AQ8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33">
      <c r="A833" t="n">
        <v>832</v>
      </c>
      <c r="B833" t="inlineStr"/>
      <c r="C833" t="inlineStr">
        <is>
          <t>Universidad San Francisco de Quito USFQ</t>
        </is>
      </c>
      <c r="D833" t="inlineStr">
        <is>
          <t>Quito, Ecuador</t>
        </is>
      </c>
      <c r="E833" t="inlineStr">
        <is>
          <t>Ecuador</t>
        </is>
      </c>
      <c r="F833" t="inlineStr">
        <is>
          <t>Quito</t>
        </is>
      </c>
      <c r="G833" t="inlineStr">
        <is>
          <t>Latin America</t>
        </is>
      </c>
      <c r="H833" t="inlineStr">
        <is>
          <t>https://www.topuniversities.com/sites/default/files/250514080051pm522863logo-usfq1500x1500px-90x90.jpg</t>
        </is>
      </c>
      <c r="I833" t="inlineStr">
        <is>
          <t>/universities/universidad-san-francisco-de-quito-usfq</t>
        </is>
      </c>
      <c r="J833" t="inlineStr">
        <is>
          <t>3996187</t>
        </is>
      </c>
      <c r="K833" t="inlineStr">
        <is>
          <t>293462</t>
        </is>
      </c>
      <c r="L833" t="inlineStr">
        <is>
          <t>2654</t>
        </is>
      </c>
      <c r="M833" t="n">
        <v>0</v>
      </c>
      <c r="N833" t="inlineStr">
        <is>
          <t>801-850</t>
        </is>
      </c>
      <c r="O833" t="inlineStr"/>
      <c r="P833" t="b">
        <v>0</v>
      </c>
      <c r="Q833" t="b">
        <v>0</v>
      </c>
      <c r="R833" t="n">
        <v>0</v>
      </c>
      <c r="S833" t="inlineStr">
        <is>
          <t>554</t>
        </is>
      </c>
      <c r="T833" t="n">
        <v>16</v>
      </c>
      <c r="U833" t="inlineStr">
        <is>
          <t>701+</t>
        </is>
      </c>
      <c r="V833" t="n">
        <v>2.4</v>
      </c>
      <c r="W833" t="inlineStr">
        <is>
          <t>390</t>
        </is>
      </c>
      <c r="X833" t="n">
        <v>40.1</v>
      </c>
      <c r="Y833" t="inlineStr">
        <is>
          <t>601+</t>
        </is>
      </c>
      <c r="Z833" t="n">
        <v>8.6</v>
      </c>
      <c r="AA833" t="inlineStr">
        <is>
          <t>701+</t>
        </is>
      </c>
      <c r="AB833" t="n">
        <v>13.2</v>
      </c>
      <c r="AC833" t="inlineStr">
        <is>
          <t>701+</t>
        </is>
      </c>
      <c r="AD833" t="n">
        <v>1.9</v>
      </c>
      <c r="AE833" t="inlineStr">
        <is>
          <t>701+</t>
        </is>
      </c>
      <c r="AF833" t="n">
        <v>24.9</v>
      </c>
      <c r="AG833" t="inlineStr">
        <is>
          <t>352</t>
        </is>
      </c>
      <c r="AH833" t="n">
        <v>53.1</v>
      </c>
      <c r="AI833">
        <f>518</f>
        <v/>
      </c>
      <c r="AJ833" t="n">
        <v>21.5</v>
      </c>
      <c r="AK833" t="inlineStr"/>
      <c r="AL833" t="inlineStr"/>
      <c r="AM833" t="inlineStr"/>
      <c r="AN833" t="inlineStr"/>
      <c r="AO833" t="inlineStr"/>
      <c r="AP833" t="inlineStr">
        <is>
          <t>{"Research &amp; Discovery": [{"indicator_id": "76", "indicator_name": "Academic Reputation", "rank": "554", "score": "16"}, {"indicator_id": "73", "indicator_name": "Citations per Faculty", "rank": "701+", "score": "2.4"}], "Learning Experience": [{"indicator_id": "36", "indicator_name": "Faculty Student Ratio", "rank": "390", "score": "40.1"}], "Employability": [{"indicator_id": "77", "indicator_name": "Employer Reputation", "rank": "601+", "score": "8.6"}, {"indicator_id": "3819456", "indicator_name": "Employment Outcomes", "rank": "701+", "score": "13.2"}], "Global Engagement": [{"indicator_id": "14", "indicator_name": "International Student Ratio", "rank": "701+", "score": "1.9"}, {"indicator_id": "15", "indicator_name": "International Research Network", "rank": "701+", "score": "24.9"}, {"indicator_id": "18", "indicator_name": "International Faculty Ratio", "rank": "352", "score": "53.1"}], "Sustainability": [{"indicator_id": "3897497", "indicator_name": "Sustainability Score", "rank": "=518", "score": "21.5"}]}</t>
        </is>
      </c>
      <c r="AQ8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34">
      <c r="A834" t="n">
        <v>833</v>
      </c>
      <c r="B834" t="inlineStr"/>
      <c r="C834" t="inlineStr">
        <is>
          <t xml:space="preserve">Universitas Brawijaya </t>
        </is>
      </c>
      <c r="D834" t="inlineStr">
        <is>
          <t>Malang, Indonesia</t>
        </is>
      </c>
      <c r="E834" t="inlineStr">
        <is>
          <t>Indonesia</t>
        </is>
      </c>
      <c r="F834" t="inlineStr">
        <is>
          <t>Malang</t>
        </is>
      </c>
      <c r="G834" t="inlineStr">
        <is>
          <t>Asia</t>
        </is>
      </c>
      <c r="H834" t="inlineStr">
        <is>
          <t>https://www.topuniversities.com/sites/default/files/university-of-brawijaya_761_medium.jpg</t>
        </is>
      </c>
      <c r="I834" t="inlineStr">
        <is>
          <t>/universities/universitas-brawijaya</t>
        </is>
      </c>
      <c r="J834" t="inlineStr">
        <is>
          <t>3996102</t>
        </is>
      </c>
      <c r="K834" t="inlineStr">
        <is>
          <t>297069</t>
        </is>
      </c>
      <c r="L834" t="inlineStr">
        <is>
          <t>761</t>
        </is>
      </c>
      <c r="M834" t="n">
        <v>0</v>
      </c>
      <c r="N834" t="inlineStr">
        <is>
          <t>801-850</t>
        </is>
      </c>
      <c r="O834" t="inlineStr"/>
      <c r="P834" t="b">
        <v>0</v>
      </c>
      <c r="Q834" t="b">
        <v>0</v>
      </c>
      <c r="R834" t="n">
        <v>0</v>
      </c>
      <c r="S834" t="inlineStr">
        <is>
          <t>469</t>
        </is>
      </c>
      <c r="T834" t="n">
        <v>19.2</v>
      </c>
      <c r="U834" t="inlineStr">
        <is>
          <t>701+</t>
        </is>
      </c>
      <c r="V834" t="n">
        <v>1.4</v>
      </c>
      <c r="W834" t="inlineStr">
        <is>
          <t>701+</t>
        </is>
      </c>
      <c r="X834" t="n">
        <v>11.5</v>
      </c>
      <c r="Y834" t="inlineStr">
        <is>
          <t>219</t>
        </is>
      </c>
      <c r="Z834" t="n">
        <v>42.4</v>
      </c>
      <c r="AA834" t="inlineStr">
        <is>
          <t>701+</t>
        </is>
      </c>
      <c r="AB834" t="n">
        <v>13.1</v>
      </c>
      <c r="AC834" t="inlineStr">
        <is>
          <t>701+</t>
        </is>
      </c>
      <c r="AD834" t="n">
        <v>1.4</v>
      </c>
      <c r="AE834" t="inlineStr">
        <is>
          <t>701+</t>
        </is>
      </c>
      <c r="AF834" t="n">
        <v>19.6</v>
      </c>
      <c r="AG834" t="inlineStr">
        <is>
          <t>692</t>
        </is>
      </c>
      <c r="AH834" t="n">
        <v>13.7</v>
      </c>
      <c r="AI834" t="inlineStr">
        <is>
          <t>690</t>
        </is>
      </c>
      <c r="AJ834" t="n">
        <v>9</v>
      </c>
      <c r="AK834" t="inlineStr"/>
      <c r="AL834" t="inlineStr"/>
      <c r="AM834" t="inlineStr"/>
      <c r="AN834" t="inlineStr"/>
      <c r="AO834" t="inlineStr"/>
      <c r="AP834" t="inlineStr">
        <is>
          <t>{"Research &amp; Discovery": [{"indicator_id": "76", "indicator_name": "Academic Reputation", "rank": "469", "score": "19.2"}, {"indicator_id": "73", "indicator_name": "Citations per Faculty", "rank": "701+", "score": "1.4"}], "Learning Experience": [{"indicator_id": "36", "indicator_name": "Faculty Student Ratio", "rank": "701+", "score": "11.5"}], "Employability": [{"indicator_id": "77", "indicator_name": "Employer Reputation", "rank": "219", "score": "42.4"}, {"indicator_id": "3819456", "indicator_name": "Employment Outcomes", "rank": "701+", "score": "13.1"}], "Global Engagement": [{"indicator_id": "14", "indicator_name": "International Student Ratio", "rank": "701+", "score": "1.4"}, {"indicator_id": "15", "indicator_name": "International Research Network", "rank": "701+", "score": "19.6"}, {"indicator_id": "18", "indicator_name": "International Faculty Ratio", "rank": "692", "score": "13.7"}], "Sustainability": [{"indicator_id": "3897497", "indicator_name": "Sustainability Score", "rank": "690", "score": "9"}]}</t>
        </is>
      </c>
      <c r="AQ8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35">
      <c r="A835" t="n">
        <v>834</v>
      </c>
      <c r="B835" t="inlineStr"/>
      <c r="C835" t="inlineStr">
        <is>
          <t>Universiti Tunku Abdul Rahman (UTAR)</t>
        </is>
      </c>
      <c r="D835" t="inlineStr">
        <is>
          <t>Kampar, Malaysia</t>
        </is>
      </c>
      <c r="E835" t="inlineStr">
        <is>
          <t>Malaysia</t>
        </is>
      </c>
      <c r="F835" t="inlineStr">
        <is>
          <t>Kampar</t>
        </is>
      </c>
      <c r="G835" t="inlineStr">
        <is>
          <t>Asia</t>
        </is>
      </c>
      <c r="H835" t="inlineStr">
        <is>
          <t>https://www.topuniversities.com/sites/default/files/universiti-tunku-abdul-rahman-utar_592560cf2aeae70239af5243_medium.jpg</t>
        </is>
      </c>
      <c r="I835" t="inlineStr">
        <is>
          <t>/universities/universiti-tunku-abdul-rahman-utar</t>
        </is>
      </c>
      <c r="J835" t="inlineStr">
        <is>
          <t>3996899</t>
        </is>
      </c>
      <c r="K835" t="inlineStr">
        <is>
          <t>294953</t>
        </is>
      </c>
      <c r="L835" t="inlineStr">
        <is>
          <t>1983</t>
        </is>
      </c>
      <c r="M835" t="n">
        <v>0</v>
      </c>
      <c r="N835" t="inlineStr">
        <is>
          <t>801-850</t>
        </is>
      </c>
      <c r="O835" t="inlineStr">
        <is>
          <t>6</t>
        </is>
      </c>
      <c r="P835" t="b">
        <v>0</v>
      </c>
      <c r="Q835" t="b">
        <v>0</v>
      </c>
      <c r="R835" t="n">
        <v>0</v>
      </c>
      <c r="S835" t="inlineStr">
        <is>
          <t>601+</t>
        </is>
      </c>
      <c r="T835" t="n">
        <v>14</v>
      </c>
      <c r="U835" t="inlineStr">
        <is>
          <t>701+</t>
        </is>
      </c>
      <c r="V835" t="n">
        <v>5.8</v>
      </c>
      <c r="W835" t="inlineStr">
        <is>
          <t>701+</t>
        </is>
      </c>
      <c r="X835" t="n">
        <v>12.4</v>
      </c>
      <c r="Y835" t="inlineStr">
        <is>
          <t>304</t>
        </is>
      </c>
      <c r="Z835" t="n">
        <v>30.9</v>
      </c>
      <c r="AA835" t="inlineStr">
        <is>
          <t>701+</t>
        </is>
      </c>
      <c r="AB835" t="n">
        <v>3.8</v>
      </c>
      <c r="AC835" t="inlineStr">
        <is>
          <t>701+</t>
        </is>
      </c>
      <c r="AD835" t="n">
        <v>4.9</v>
      </c>
      <c r="AE835" t="inlineStr">
        <is>
          <t>701+</t>
        </is>
      </c>
      <c r="AF835" t="n">
        <v>45.5</v>
      </c>
      <c r="AG835" t="inlineStr">
        <is>
          <t>701+</t>
        </is>
      </c>
      <c r="AH835" t="n">
        <v>12.7</v>
      </c>
      <c r="AI835">
        <f>476</f>
        <v/>
      </c>
      <c r="AJ835" t="n">
        <v>26.5</v>
      </c>
      <c r="AK835" t="inlineStr"/>
      <c r="AL835" t="inlineStr"/>
      <c r="AM835" t="inlineStr"/>
      <c r="AN835" t="inlineStr"/>
      <c r="AO835" t="inlineStr"/>
      <c r="AP835" t="inlineStr">
        <is>
          <t>{"Research &amp; Discovery": [{"indicator_id": "76", "indicator_name": "Academic Reputation", "rank": "601+", "score": "14"}, {"indicator_id": "73", "indicator_name": "Citations per Faculty", "rank": "701+", "score": "5.8"}], "Learning Experience": [{"indicator_id": "36", "indicator_name": "Faculty Student Ratio", "rank": "701+", "score": "12.4"}], "Employability": [{"indicator_id": "77", "indicator_name": "Employer Reputation", "rank": "304", "score": "30.9"}, {"indicator_id": "3819456", "indicator_name": "Employment Outcomes", "rank": "701+", "score": "3.8"}], "Global Engagement": [{"indicator_id": "14", "indicator_name": "International Student Ratio", "rank": "701+", "score": "4.9"}, {"indicator_id": "15", "indicator_name": "International Research Network", "rank": "701+", "score": "45.5"}, {"indicator_id": "18", "indicator_name": "International Faculty Ratio", "rank": "701+", "score": "12.7"}], "Sustainability": [{"indicator_id": "3897497", "indicator_name": "Sustainability Score", "rank": "=476", "score": "26.5"}]}</t>
        </is>
      </c>
      <c r="AQ8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36">
      <c r="A836" t="n">
        <v>835</v>
      </c>
      <c r="B836" t="inlineStr"/>
      <c r="C836" t="inlineStr">
        <is>
          <t>University of Alaska Fairbanks</t>
        </is>
      </c>
      <c r="D836" t="inlineStr">
        <is>
          <t>Fairbanks, United States</t>
        </is>
      </c>
      <c r="E836" t="inlineStr">
        <is>
          <t>United States</t>
        </is>
      </c>
      <c r="F836" t="inlineStr">
        <is>
          <t>Fairbanks</t>
        </is>
      </c>
      <c r="G836" t="inlineStr">
        <is>
          <t>North America</t>
        </is>
      </c>
      <c r="H836" t="inlineStr">
        <is>
          <t>https://www.topuniversities.com/sites/default/files/university-of-alaska-fairbanks_592560cf2aeae70239af51b6_medium.jpg</t>
        </is>
      </c>
      <c r="I836" t="inlineStr">
        <is>
          <t>/universities/university-alaska-fairbanks</t>
        </is>
      </c>
      <c r="J836" t="inlineStr">
        <is>
          <t>3996908</t>
        </is>
      </c>
      <c r="K836" t="inlineStr">
        <is>
          <t>294733</t>
        </is>
      </c>
      <c r="L836" t="inlineStr">
        <is>
          <t>1843</t>
        </is>
      </c>
      <c r="M836" t="n">
        <v>0</v>
      </c>
      <c r="N836" t="inlineStr">
        <is>
          <t>801-850</t>
        </is>
      </c>
      <c r="O836" t="inlineStr"/>
      <c r="P836" t="b">
        <v>0</v>
      </c>
      <c r="Q836" t="b">
        <v>0</v>
      </c>
      <c r="R836" t="n">
        <v>0</v>
      </c>
      <c r="S836" t="inlineStr">
        <is>
          <t>601+</t>
        </is>
      </c>
      <c r="T836" t="n">
        <v>2.7</v>
      </c>
      <c r="U836" t="inlineStr">
        <is>
          <t>670</t>
        </is>
      </c>
      <c r="V836" t="n">
        <v>12.9</v>
      </c>
      <c r="W836" t="inlineStr">
        <is>
          <t>41</t>
        </is>
      </c>
      <c r="X836" t="n">
        <v>98.8</v>
      </c>
      <c r="Y836" t="inlineStr">
        <is>
          <t>601+</t>
        </is>
      </c>
      <c r="Z836" t="n">
        <v>2</v>
      </c>
      <c r="AA836" t="inlineStr">
        <is>
          <t>701+</t>
        </is>
      </c>
      <c r="AB836" t="n">
        <v>4.2</v>
      </c>
      <c r="AC836" t="inlineStr">
        <is>
          <t>701+</t>
        </is>
      </c>
      <c r="AD836" t="n">
        <v>3</v>
      </c>
      <c r="AE836" t="inlineStr">
        <is>
          <t>701+</t>
        </is>
      </c>
      <c r="AF836" t="n">
        <v>42.6</v>
      </c>
      <c r="AG836" t="inlineStr">
        <is>
          <t>701+</t>
        </is>
      </c>
      <c r="AH836" t="n">
        <v>4.8</v>
      </c>
      <c r="AI836" t="inlineStr">
        <is>
          <t>701+</t>
        </is>
      </c>
      <c r="AJ836" t="n">
        <v>2.5</v>
      </c>
      <c r="AK836" t="inlineStr"/>
      <c r="AL836" t="inlineStr"/>
      <c r="AM836" t="inlineStr"/>
      <c r="AN836" t="inlineStr"/>
      <c r="AO836" t="inlineStr"/>
      <c r="AP836" t="inlineStr">
        <is>
          <t>{"Research &amp; Discovery": [{"indicator_id": "76", "indicator_name": "Academic Reputation", "rank": "601+", "score": "2.7"}, {"indicator_id": "73", "indicator_name": "Citations per Faculty", "rank": "670", "score": "12.9"}], "Learning Experience": [{"indicator_id": "36", "indicator_name": "Faculty Student Ratio", "rank": "41", "score": "98.8"}], "Employability": [{"indicator_id": "77", "indicator_name": "Employer Reputation", "rank": "601+", "score": "2"}, {"indicator_id": "3819456", "indicator_name": "Employment Outcomes", "rank": "701+", "score": "4.2"}], "Global Engagement": [{"indicator_id": "14", "indicator_name": "International Student Ratio", "rank": "701+", "score": "3"}, {"indicator_id": "15", "indicator_name": "International Research Network", "rank": "701+", "score": "42.6"}, {"indicator_id": "18", "indicator_name": "International Faculty Ratio", "rank": "701+", "score": "4.8"}], "Sustainability": [{"indicator_id": "3897497", "indicator_name": "Sustainability Score", "rank": "701+", "score": "2.5"}]}</t>
        </is>
      </c>
      <c r="AQ8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37">
      <c r="A837" t="n">
        <v>836</v>
      </c>
      <c r="B837" t="inlineStr"/>
      <c r="C837" t="inlineStr">
        <is>
          <t>University of Alicante</t>
        </is>
      </c>
      <c r="D837" t="inlineStr">
        <is>
          <t>Alicante, Spain</t>
        </is>
      </c>
      <c r="E837" t="inlineStr">
        <is>
          <t>Spain</t>
        </is>
      </c>
      <c r="F837" t="inlineStr">
        <is>
          <t>Alicante</t>
        </is>
      </c>
      <c r="G837" t="inlineStr">
        <is>
          <t>Europe</t>
        </is>
      </c>
      <c r="H837" t="inlineStr">
        <is>
          <t>https://www.topuniversities.com/sites/default/files/universidad-de-alicante_592560cf2aeae70239af5067_medium.jpg</t>
        </is>
      </c>
      <c r="I837" t="inlineStr">
        <is>
          <t>/universities/university-alicante</t>
        </is>
      </c>
      <c r="J837" t="inlineStr">
        <is>
          <t>3996909</t>
        </is>
      </c>
      <c r="K837" t="inlineStr">
        <is>
          <t>296464</t>
        </is>
      </c>
      <c r="L837" t="inlineStr">
        <is>
          <t>1508</t>
        </is>
      </c>
      <c r="M837" t="n">
        <v>0</v>
      </c>
      <c r="N837" t="inlineStr">
        <is>
          <t>801-850</t>
        </is>
      </c>
      <c r="O837" t="inlineStr"/>
      <c r="P837" t="b">
        <v>0</v>
      </c>
      <c r="Q837" t="b">
        <v>0</v>
      </c>
      <c r="R837" t="n">
        <v>0</v>
      </c>
      <c r="S837" t="inlineStr">
        <is>
          <t>601+</t>
        </is>
      </c>
      <c r="T837" t="n">
        <v>13.5</v>
      </c>
      <c r="U837" t="inlineStr">
        <is>
          <t>701+</t>
        </is>
      </c>
      <c r="V837" t="n">
        <v>7.7</v>
      </c>
      <c r="W837" t="inlineStr">
        <is>
          <t>588</t>
        </is>
      </c>
      <c r="X837" t="n">
        <v>25.3</v>
      </c>
      <c r="Y837" t="inlineStr">
        <is>
          <t>601+</t>
        </is>
      </c>
      <c r="Z837" t="n">
        <v>6.7</v>
      </c>
      <c r="AA837" t="inlineStr">
        <is>
          <t>701+</t>
        </is>
      </c>
      <c r="AB837" t="n">
        <v>7.6</v>
      </c>
      <c r="AC837" t="inlineStr">
        <is>
          <t>662</t>
        </is>
      </c>
      <c r="AD837" t="n">
        <v>12.8</v>
      </c>
      <c r="AE837" t="inlineStr">
        <is>
          <t>454</t>
        </is>
      </c>
      <c r="AF837" t="n">
        <v>71.7</v>
      </c>
      <c r="AG837" t="inlineStr">
        <is>
          <t>701+</t>
        </is>
      </c>
      <c r="AH837" t="n">
        <v>7.3</v>
      </c>
      <c r="AI837">
        <f>435</f>
        <v/>
      </c>
      <c r="AJ837" t="n">
        <v>31.3</v>
      </c>
      <c r="AK837" t="inlineStr"/>
      <c r="AL837" t="inlineStr"/>
      <c r="AM837" t="inlineStr"/>
      <c r="AN837" t="inlineStr"/>
      <c r="AO837" t="inlineStr"/>
      <c r="AP837" t="inlineStr">
        <is>
          <t>{"Research &amp; Discovery": [{"indicator_id": "76", "indicator_name": "Academic Reputation", "rank": "601+", "score": "13.5"}, {"indicator_id": "73", "indicator_name": "Citations per Faculty", "rank": "701+", "score": "7.7"}], "Learning Experience": [{"indicator_id": "36", "indicator_name": "Faculty Student Ratio", "rank": "588", "score": "25.3"}], "Employability": [{"indicator_id": "77", "indicator_name": "Employer Reputation", "rank": "601+", "score": "6.7"}, {"indicator_id": "3819456", "indicator_name": "Employment Outcomes", "rank": "701+", "score": "7.6"}], "Global Engagement": [{"indicator_id": "14", "indicator_name": "International Student Ratio", "rank": "662", "score": "12.8"}, {"indicator_id": "15", "indicator_name": "International Research Network", "rank": "454", "score": "71.7"}, {"indicator_id": "18", "indicator_name": "International Faculty Ratio", "rank": "701+", "score": "7.3"}], "Sustainability": [{"indicator_id": "3897497", "indicator_name": "Sustainability Score", "rank": "=435", "score": "31.3"}]}</t>
        </is>
      </c>
      <c r="AQ8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38">
      <c r="A838" t="n">
        <v>837</v>
      </c>
      <c r="B838" t="inlineStr"/>
      <c r="C838" t="inlineStr">
        <is>
          <t>University of Baghdad</t>
        </is>
      </c>
      <c r="D838" t="inlineStr">
        <is>
          <t>Baghdad, Iraq</t>
        </is>
      </c>
      <c r="E838" t="inlineStr">
        <is>
          <t>Iraq</t>
        </is>
      </c>
      <c r="F838" t="inlineStr">
        <is>
          <t>Baghdad</t>
        </is>
      </c>
      <c r="G838" t="inlineStr">
        <is>
          <t>Asia</t>
        </is>
      </c>
      <c r="H838" t="inlineStr">
        <is>
          <t>https://www.topuniversities.com/sites/default/files/university-of-baghdad_592560cf2aeae70239af5456_medium.jpg</t>
        </is>
      </c>
      <c r="I838" t="inlineStr">
        <is>
          <t>/universities/university-baghdad</t>
        </is>
      </c>
      <c r="J838" t="inlineStr">
        <is>
          <t>3996913</t>
        </is>
      </c>
      <c r="K838" t="inlineStr">
        <is>
          <t>293327</t>
        </is>
      </c>
      <c r="L838" t="inlineStr">
        <is>
          <t>2514</t>
        </is>
      </c>
      <c r="M838" t="n">
        <v>0</v>
      </c>
      <c r="N838" t="inlineStr">
        <is>
          <t>801-850</t>
        </is>
      </c>
      <c r="O838" t="inlineStr">
        <is>
          <t>4</t>
        </is>
      </c>
      <c r="P838" t="b">
        <v>0</v>
      </c>
      <c r="Q838" t="b">
        <v>0</v>
      </c>
      <c r="R838" t="n">
        <v>0</v>
      </c>
      <c r="S838" t="inlineStr">
        <is>
          <t>601+</t>
        </is>
      </c>
      <c r="T838" t="n">
        <v>11</v>
      </c>
      <c r="U838" t="inlineStr">
        <is>
          <t>701+</t>
        </is>
      </c>
      <c r="V838" t="n">
        <v>1.5</v>
      </c>
      <c r="W838" t="inlineStr">
        <is>
          <t>598</t>
        </is>
      </c>
      <c r="X838" t="n">
        <v>24.6</v>
      </c>
      <c r="Y838" t="inlineStr">
        <is>
          <t>509</t>
        </is>
      </c>
      <c r="Z838" t="n">
        <v>16.9</v>
      </c>
      <c r="AA838" t="inlineStr">
        <is>
          <t>148</t>
        </is>
      </c>
      <c r="AB838" t="n">
        <v>72.7</v>
      </c>
      <c r="AC838" t="inlineStr">
        <is>
          <t>701+</t>
        </is>
      </c>
      <c r="AD838" t="n">
        <v>1.1</v>
      </c>
      <c r="AE838" t="inlineStr">
        <is>
          <t>580</t>
        </is>
      </c>
      <c r="AF838" t="n">
        <v>63.5</v>
      </c>
      <c r="AG838" t="inlineStr">
        <is>
          <t>701+</t>
        </is>
      </c>
      <c r="AH838" t="n">
        <v>2.4</v>
      </c>
      <c r="AI838" t="inlineStr">
        <is>
          <t>701+</t>
        </is>
      </c>
      <c r="AJ838" t="n">
        <v>3.1</v>
      </c>
      <c r="AK838" t="inlineStr"/>
      <c r="AL838" t="inlineStr"/>
      <c r="AM838" t="inlineStr"/>
      <c r="AN838" t="inlineStr"/>
      <c r="AO838" t="inlineStr"/>
      <c r="AP838" t="inlineStr">
        <is>
          <t>{"Research &amp; Discovery": [{"indicator_id": "76", "indicator_name": "Academic Reputation", "rank": "601+", "score": "11"}, {"indicator_id": "73", "indicator_name": "Citations per Faculty", "rank": "701+", "score": "1.5"}], "Learning Experience": [{"indicator_id": "36", "indicator_name": "Faculty Student Ratio", "rank": "598", "score": "24.6"}], "Employability": [{"indicator_id": "77", "indicator_name": "Employer Reputation", "rank": "509", "score": "16.9"}, {"indicator_id": "3819456", "indicator_name": "Employment Outcomes", "rank": "148", "score": "72.7"}], "Global Engagement": [{"indicator_id": "14", "indicator_name": "International Student Ratio", "rank": "701+", "score": "1.1"}, {"indicator_id": "15", "indicator_name": "International Research Network", "rank": "580", "score": "63.5"}, {"indicator_id": "18", "indicator_name": "International Faculty Ratio", "rank": "701+", "score": "2.4"}], "Sustainability": [{"indicator_id": "3897497", "indicator_name": "Sustainability Score", "rank": "701+", "score": "3.1"}]}</t>
        </is>
      </c>
      <c r="AQ8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39">
      <c r="A839" t="n">
        <v>838</v>
      </c>
      <c r="B839" t="inlineStr"/>
      <c r="C839" t="inlineStr">
        <is>
          <t>University of Bari</t>
        </is>
      </c>
      <c r="D839" t="inlineStr">
        <is>
          <t>Bari, Italy</t>
        </is>
      </c>
      <c r="E839" t="inlineStr">
        <is>
          <t>Italy</t>
        </is>
      </c>
      <c r="F839" t="inlineStr">
        <is>
          <t>Bari</t>
        </is>
      </c>
      <c r="G839" t="inlineStr">
        <is>
          <t>Europe</t>
        </is>
      </c>
      <c r="H839" t="inlineStr">
        <is>
          <t>https://www.topuniversities.com/sites/default/files/university-of-bari_45_medium.jpg</t>
        </is>
      </c>
      <c r="I839" t="inlineStr">
        <is>
          <t>/universities/university-bari</t>
        </is>
      </c>
      <c r="J839" t="inlineStr">
        <is>
          <t>3996915</t>
        </is>
      </c>
      <c r="K839" t="inlineStr">
        <is>
          <t>294611</t>
        </is>
      </c>
      <c r="L839" t="inlineStr">
        <is>
          <t>45</t>
        </is>
      </c>
      <c r="M839" t="n">
        <v>0</v>
      </c>
      <c r="N839" t="inlineStr">
        <is>
          <t>801-850</t>
        </is>
      </c>
      <c r="O839" t="inlineStr"/>
      <c r="P839" t="b">
        <v>0</v>
      </c>
      <c r="Q839" t="b">
        <v>0</v>
      </c>
      <c r="R839" t="n">
        <v>0</v>
      </c>
      <c r="S839" t="inlineStr">
        <is>
          <t>601+</t>
        </is>
      </c>
      <c r="T839" t="n">
        <v>12.4</v>
      </c>
      <c r="U839" t="inlineStr">
        <is>
          <t>497</t>
        </is>
      </c>
      <c r="V839" t="n">
        <v>25</v>
      </c>
      <c r="W839" t="inlineStr">
        <is>
          <t>701+</t>
        </is>
      </c>
      <c r="X839" t="n">
        <v>4.6</v>
      </c>
      <c r="Y839" t="inlineStr">
        <is>
          <t>601+</t>
        </is>
      </c>
      <c r="Z839" t="n">
        <v>3</v>
      </c>
      <c r="AA839" t="inlineStr">
        <is>
          <t>701+</t>
        </is>
      </c>
      <c r="AB839" t="n">
        <v>7.7</v>
      </c>
      <c r="AC839" t="inlineStr">
        <is>
          <t>701+</t>
        </is>
      </c>
      <c r="AD839" t="n">
        <v>2</v>
      </c>
      <c r="AE839" t="inlineStr">
        <is>
          <t>292</t>
        </is>
      </c>
      <c r="AF839" t="n">
        <v>81.59999999999999</v>
      </c>
      <c r="AG839" t="inlineStr">
        <is>
          <t>701+</t>
        </is>
      </c>
      <c r="AH839" t="n">
        <v>4.9</v>
      </c>
      <c r="AI839">
        <f>483</f>
        <v/>
      </c>
      <c r="AJ839" t="n">
        <v>25.7</v>
      </c>
      <c r="AK839" t="inlineStr"/>
      <c r="AL839" t="inlineStr"/>
      <c r="AM839" t="inlineStr"/>
      <c r="AN839" t="inlineStr"/>
      <c r="AO839" t="inlineStr"/>
      <c r="AP839" t="inlineStr">
        <is>
          <t>{"Research &amp; Discovery": [{"indicator_id": "76", "indicator_name": "Academic Reputation", "rank": "601+", "score": "12.4"}, {"indicator_id": "73", "indicator_name": "Citations per Faculty", "rank": "497", "score": "25"}], "Learning Experience": [{"indicator_id": "36", "indicator_name": "Faculty Student Ratio", "rank": "701+", "score": "4.6"}], "Employability": [{"indicator_id": "77", "indicator_name": "Employer Reputation", "rank": "601+", "score": "3"}, {"indicator_id": "3819456", "indicator_name": "Employment Outcomes", "rank": "701+", "score": "7.7"}], "Global Engagement": [{"indicator_id": "14", "indicator_name": "International Student Ratio", "rank": "701+", "score": "2"}, {"indicator_id": "15", "indicator_name": "International Research Network", "rank": "292", "score": "81.6"}, {"indicator_id": "18", "indicator_name": "International Faculty Ratio", "rank": "701+", "score": "4.9"}], "Sustainability": [{"indicator_id": "3897497", "indicator_name": "Sustainability Score", "rank": "=483", "score": "25.7"}]}</t>
        </is>
      </c>
      <c r="AQ8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40">
      <c r="A840" t="n">
        <v>839</v>
      </c>
      <c r="B840" t="inlineStr"/>
      <c r="C840" t="inlineStr">
        <is>
          <t>University of Brighton</t>
        </is>
      </c>
      <c r="D840" t="inlineStr">
        <is>
          <t>Brighton, United Kingdom</t>
        </is>
      </c>
      <c r="E840" t="inlineStr">
        <is>
          <t>United Kingdom</t>
        </is>
      </c>
      <c r="F840" t="inlineStr">
        <is>
          <t>Brighton</t>
        </is>
      </c>
      <c r="G840" t="inlineStr">
        <is>
          <t>Europe</t>
        </is>
      </c>
      <c r="H840" t="inlineStr">
        <is>
          <t>https://www.topuniversities.com/sites/default/files/250319040610pm863025Uni-of-Brighton-logo-black-300x300px-90x90.jpg</t>
        </is>
      </c>
      <c r="I840" t="inlineStr">
        <is>
          <t>/universities/university-brighton</t>
        </is>
      </c>
      <c r="J840" t="inlineStr">
        <is>
          <t>3996921</t>
        </is>
      </c>
      <c r="K840" t="inlineStr">
        <is>
          <t>297368</t>
        </is>
      </c>
      <c r="L840" t="inlineStr">
        <is>
          <t>706</t>
        </is>
      </c>
      <c r="M840" t="n">
        <v>1</v>
      </c>
      <c r="N840" t="inlineStr">
        <is>
          <t>801-850</t>
        </is>
      </c>
      <c r="O840" t="inlineStr"/>
      <c r="P840" t="b">
        <v>0</v>
      </c>
      <c r="Q840" t="b">
        <v>0</v>
      </c>
      <c r="R840" t="n">
        <v>0</v>
      </c>
      <c r="S840" t="inlineStr">
        <is>
          <t>601+</t>
        </is>
      </c>
      <c r="T840" t="n">
        <v>7.9</v>
      </c>
      <c r="U840" t="inlineStr">
        <is>
          <t>639</t>
        </is>
      </c>
      <c r="V840" t="n">
        <v>14.9</v>
      </c>
      <c r="W840" t="inlineStr">
        <is>
          <t>701+</t>
        </is>
      </c>
      <c r="X840" t="n">
        <v>8.5</v>
      </c>
      <c r="Y840" t="inlineStr">
        <is>
          <t>601+</t>
        </is>
      </c>
      <c r="Z840" t="n">
        <v>6.1</v>
      </c>
      <c r="AA840" t="inlineStr">
        <is>
          <t>701+</t>
        </is>
      </c>
      <c r="AB840" t="n">
        <v>6.1</v>
      </c>
      <c r="AC840" t="inlineStr">
        <is>
          <t>288</t>
        </is>
      </c>
      <c r="AD840" t="n">
        <v>51.1</v>
      </c>
      <c r="AE840" t="inlineStr">
        <is>
          <t>446</t>
        </is>
      </c>
      <c r="AF840" t="n">
        <v>72.5</v>
      </c>
      <c r="AG840" t="inlineStr">
        <is>
          <t>340</t>
        </is>
      </c>
      <c r="AH840" t="n">
        <v>54.8</v>
      </c>
      <c r="AI840" t="inlineStr">
        <is>
          <t>701+</t>
        </is>
      </c>
      <c r="AJ840" t="n">
        <v>6.5</v>
      </c>
      <c r="AK840" t="inlineStr"/>
      <c r="AL840" t="inlineStr"/>
      <c r="AM840" t="inlineStr"/>
      <c r="AN840" t="inlineStr"/>
      <c r="AO840" t="inlineStr"/>
      <c r="AP840" t="inlineStr">
        <is>
          <t>{"Research &amp; Discovery": [{"indicator_id": "76", "indicator_name": "Academic Reputation", "rank": "601+", "score": "7.9"}, {"indicator_id": "73", "indicator_name": "Citations per Faculty", "rank": "639", "score": "14.9"}], "Learning Experience": [{"indicator_id": "36", "indicator_name": "Faculty Student Ratio", "rank": "701+", "score": "8.5"}], "Employability": [{"indicator_id": "77", "indicator_name": "Employer Reputation", "rank": "601+", "score": "6.1"}, {"indicator_id": "3819456", "indicator_name": "Employment Outcomes", "rank": "701+", "score": "6.1"}], "Global Engagement": [{"indicator_id": "14", "indicator_name": "International Student Ratio", "rank": "288", "score": "51.1"}, {"indicator_id": "15", "indicator_name": "International Research Network", "rank": "446", "score": "72.5"}, {"indicator_id": "18", "indicator_name": "International Faculty Ratio", "rank": "340", "score": "54.8"}], "Sustainability": [{"indicator_id": "3897497", "indicator_name": "Sustainability Score", "rank": "701+", "score": "6.5"}]}</t>
        </is>
      </c>
      <c r="AQ8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41">
      <c r="A841" t="n">
        <v>840</v>
      </c>
      <c r="B841" t="inlineStr"/>
      <c r="C841" t="inlineStr">
        <is>
          <t>University of Bucharest</t>
        </is>
      </c>
      <c r="D841" t="inlineStr">
        <is>
          <t>Bucharest, Romania</t>
        </is>
      </c>
      <c r="E841" t="inlineStr">
        <is>
          <t>Romania</t>
        </is>
      </c>
      <c r="F841" t="inlineStr">
        <is>
          <t>Bucharest</t>
        </is>
      </c>
      <c r="G841" t="inlineStr">
        <is>
          <t>Europe</t>
        </is>
      </c>
      <c r="H841" t="inlineStr">
        <is>
          <t>https://www.topuniversities.com/sites/default/files/university-of-bucharest_77_medium.jpg</t>
        </is>
      </c>
      <c r="I841" t="inlineStr">
        <is>
          <t>/universities/university-bucharest</t>
        </is>
      </c>
      <c r="J841" t="inlineStr">
        <is>
          <t>3996210</t>
        </is>
      </c>
      <c r="K841" t="inlineStr">
        <is>
          <t>294579</t>
        </is>
      </c>
      <c r="L841" t="inlineStr">
        <is>
          <t>77</t>
        </is>
      </c>
      <c r="M841" t="n">
        <v>0</v>
      </c>
      <c r="N841" t="inlineStr">
        <is>
          <t>801-850</t>
        </is>
      </c>
      <c r="O841" t="inlineStr"/>
      <c r="P841" t="b">
        <v>0</v>
      </c>
      <c r="Q841" t="b">
        <v>0</v>
      </c>
      <c r="R841" t="n">
        <v>0</v>
      </c>
      <c r="S841" t="inlineStr">
        <is>
          <t>577</t>
        </is>
      </c>
      <c r="T841" t="n">
        <v>15.2</v>
      </c>
      <c r="U841" t="inlineStr">
        <is>
          <t>701+</t>
        </is>
      </c>
      <c r="V841" t="n">
        <v>4.2</v>
      </c>
      <c r="W841" t="inlineStr">
        <is>
          <t>701+</t>
        </is>
      </c>
      <c r="X841" t="n">
        <v>7.1</v>
      </c>
      <c r="Y841" t="inlineStr">
        <is>
          <t>462</t>
        </is>
      </c>
      <c r="Z841" t="n">
        <v>19.5</v>
      </c>
      <c r="AA841" t="inlineStr">
        <is>
          <t>235</t>
        </is>
      </c>
      <c r="AB841" t="n">
        <v>53.4</v>
      </c>
      <c r="AC841" t="inlineStr">
        <is>
          <t>701+</t>
        </is>
      </c>
      <c r="AD841" t="n">
        <v>2</v>
      </c>
      <c r="AE841" t="inlineStr">
        <is>
          <t>498</t>
        </is>
      </c>
      <c r="AF841" t="n">
        <v>69.09999999999999</v>
      </c>
      <c r="AG841" t="inlineStr">
        <is>
          <t>701+</t>
        </is>
      </c>
      <c r="AH841" t="n">
        <v>2.6</v>
      </c>
      <c r="AI841">
        <f>483</f>
        <v/>
      </c>
      <c r="AJ841" t="n">
        <v>25.7</v>
      </c>
      <c r="AK841" t="inlineStr"/>
      <c r="AL841" t="inlineStr"/>
      <c r="AM841" t="inlineStr"/>
      <c r="AN841" t="inlineStr"/>
      <c r="AO841" t="inlineStr"/>
      <c r="AP841" t="inlineStr">
        <is>
          <t>{"Research &amp; Discovery": [{"indicator_id": "76", "indicator_name": "Academic Reputation", "rank": "577", "score": "15.2"}, {"indicator_id": "73", "indicator_name": "Citations per Faculty", "rank": "701+", "score": "4.2"}], "Learning Experience": [{"indicator_id": "36", "indicator_name": "Faculty Student Ratio", "rank": "701+", "score": "7.1"}], "Employability": [{"indicator_id": "77", "indicator_name": "Employer Reputation", "rank": "462", "score": "19.5"}, {"indicator_id": "3819456", "indicator_name": "Employment Outcomes", "rank": "235", "score": "53.4"}], "Global Engagement": [{"indicator_id": "14", "indicator_name": "International Student Ratio", "rank": "701+", "score": "2"}, {"indicator_id": "15", "indicator_name": "International Research Network", "rank": "498", "score": "69.1"}, {"indicator_id": "18", "indicator_name": "International Faculty Ratio", "rank": "701+", "score": "2.6"}], "Sustainability": [{"indicator_id": "3897497", "indicator_name": "Sustainability Score", "rank": "=483", "score": "25.7"}]}</t>
        </is>
      </c>
      <c r="AQ8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42">
      <c r="A842" t="n">
        <v>841</v>
      </c>
      <c r="B842" t="inlineStr"/>
      <c r="C842" t="inlineStr">
        <is>
          <t>University of Hyderabad</t>
        </is>
      </c>
      <c r="D842" t="inlineStr">
        <is>
          <t>Hyderabad, India</t>
        </is>
      </c>
      <c r="E842" t="inlineStr">
        <is>
          <t>India</t>
        </is>
      </c>
      <c r="F842" t="inlineStr">
        <is>
          <t>Hyderabad</t>
        </is>
      </c>
      <c r="G842" t="inlineStr">
        <is>
          <t>Asia</t>
        </is>
      </c>
      <c r="H842" t="inlineStr">
        <is>
          <t>https://www.topuniversities.com/sites/default/files/university-of-hyderabad_592560cf2aeae70239af4d86_medium.jpg</t>
        </is>
      </c>
      <c r="I842" t="inlineStr">
        <is>
          <t>/universities/university-hyderabad</t>
        </is>
      </c>
      <c r="J842" t="inlineStr">
        <is>
          <t>3996954</t>
        </is>
      </c>
      <c r="K842" t="inlineStr">
        <is>
          <t>297058</t>
        </is>
      </c>
      <c r="L842" t="inlineStr">
        <is>
          <t>771</t>
        </is>
      </c>
      <c r="M842" t="n">
        <v>0</v>
      </c>
      <c r="N842" t="inlineStr">
        <is>
          <t>801-850</t>
        </is>
      </c>
      <c r="O842" t="inlineStr"/>
      <c r="P842" t="b">
        <v>0</v>
      </c>
      <c r="Q842" t="b">
        <v>0</v>
      </c>
      <c r="R842" t="n">
        <v>0</v>
      </c>
      <c r="S842" t="inlineStr">
        <is>
          <t>601+</t>
        </is>
      </c>
      <c r="T842" t="n">
        <v>13.2</v>
      </c>
      <c r="U842" t="inlineStr">
        <is>
          <t>335</t>
        </is>
      </c>
      <c r="V842" t="n">
        <v>41.5</v>
      </c>
      <c r="W842" t="inlineStr">
        <is>
          <t>701+</t>
        </is>
      </c>
      <c r="X842" t="n">
        <v>14.5</v>
      </c>
      <c r="Y842" t="inlineStr">
        <is>
          <t>601+</t>
        </is>
      </c>
      <c r="Z842" t="n">
        <v>3</v>
      </c>
      <c r="AA842" t="inlineStr">
        <is>
          <t>701+</t>
        </is>
      </c>
      <c r="AB842" t="n">
        <v>3.1</v>
      </c>
      <c r="AC842" t="inlineStr">
        <is>
          <t>701+</t>
        </is>
      </c>
      <c r="AD842" t="n">
        <v>2</v>
      </c>
      <c r="AE842" t="inlineStr">
        <is>
          <t>701+</t>
        </is>
      </c>
      <c r="AF842" t="n">
        <v>27</v>
      </c>
      <c r="AG842" t="inlineStr">
        <is>
          <t>701+</t>
        </is>
      </c>
      <c r="AH842" t="n">
        <v>1.9</v>
      </c>
      <c r="AI842" t="inlineStr">
        <is>
          <t>701+</t>
        </is>
      </c>
      <c r="AJ842" t="n">
        <v>1.2</v>
      </c>
      <c r="AK842" t="inlineStr"/>
      <c r="AL842" t="inlineStr"/>
      <c r="AM842" t="inlineStr"/>
      <c r="AN842" t="inlineStr"/>
      <c r="AO842" t="inlineStr"/>
      <c r="AP842" t="inlineStr">
        <is>
          <t>{"Research &amp; Discovery": [{"indicator_id": "76", "indicator_name": "Academic Reputation", "rank": "601+", "score": "13.2"}, {"indicator_id": "73", "indicator_name": "Citations per Faculty", "rank": "335", "score": "41.5"}], "Learning Experience": [{"indicator_id": "36", "indicator_name": "Faculty Student Ratio", "rank": "701+", "score": "14.5"}], "Employability": [{"indicator_id": "77", "indicator_name": "Employer Reputation", "rank": "601+", "score": "3"}, {"indicator_id": "3819456", "indicator_name": "Employment Outcomes", "rank": "701+", "score": "3.1"}], "Global Engagement": [{"indicator_id": "14", "indicator_name": "International Student Ratio", "rank": "701+", "score": "2"}, {"indicator_id": "15", "indicator_name": "International Research Network", "rank": "701+", "score": "27"}, {"indicator_id": "18", "indicator_name": "International Faculty Ratio", "rank": "701+", "score": "1.9"}], "Sustainability": [{"indicator_id": "3897497", "indicator_name": "Sustainability Score", "rank": "701+", "score": "1.2"}]}</t>
        </is>
      </c>
      <c r="AQ8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43">
      <c r="A843" t="n">
        <v>842</v>
      </c>
      <c r="B843" t="inlineStr"/>
      <c r="C843" t="inlineStr">
        <is>
          <t>University of Oregon</t>
        </is>
      </c>
      <c r="D843" t="inlineStr">
        <is>
          <t>Eugene, United States</t>
        </is>
      </c>
      <c r="E843" t="inlineStr">
        <is>
          <t>United States</t>
        </is>
      </c>
      <c r="F843" t="inlineStr">
        <is>
          <t>Eugene</t>
        </is>
      </c>
      <c r="G843" t="inlineStr">
        <is>
          <t>North America</t>
        </is>
      </c>
      <c r="H843" t="inlineStr">
        <is>
          <t>https://www.topuniversities.com/sites/default/files/university-of-oregon_592560cf2aeae70239af4c58_medium.jpg</t>
        </is>
      </c>
      <c r="I843" t="inlineStr">
        <is>
          <t>/universities/university-oregon</t>
        </is>
      </c>
      <c r="J843" t="inlineStr">
        <is>
          <t>3996129</t>
        </is>
      </c>
      <c r="K843" t="inlineStr">
        <is>
          <t>297643</t>
        </is>
      </c>
      <c r="L843" t="inlineStr">
        <is>
          <t>469</t>
        </is>
      </c>
      <c r="M843" t="n">
        <v>0</v>
      </c>
      <c r="N843" t="inlineStr">
        <is>
          <t>801-850</t>
        </is>
      </c>
      <c r="O843" t="inlineStr"/>
      <c r="P843" t="b">
        <v>0</v>
      </c>
      <c r="Q843" t="b">
        <v>0</v>
      </c>
      <c r="R843" t="n">
        <v>0</v>
      </c>
      <c r="S843" t="inlineStr">
        <is>
          <t>496</t>
        </is>
      </c>
      <c r="T843" t="n">
        <v>18.3</v>
      </c>
      <c r="U843" t="inlineStr">
        <is>
          <t>573</t>
        </is>
      </c>
      <c r="V843" t="n">
        <v>18.5</v>
      </c>
      <c r="W843" t="inlineStr">
        <is>
          <t>701+</t>
        </is>
      </c>
      <c r="X843" t="n">
        <v>9.4</v>
      </c>
      <c r="Y843" t="inlineStr">
        <is>
          <t>601+</t>
        </is>
      </c>
      <c r="Z843" t="n">
        <v>9.4</v>
      </c>
      <c r="AA843" t="inlineStr">
        <is>
          <t>485</t>
        </is>
      </c>
      <c r="AB843" t="n">
        <v>23.3</v>
      </c>
      <c r="AC843" t="inlineStr">
        <is>
          <t>701+</t>
        </is>
      </c>
      <c r="AD843" t="n">
        <v>3.6</v>
      </c>
      <c r="AE843" t="inlineStr">
        <is>
          <t>701+</t>
        </is>
      </c>
      <c r="AF843" t="n">
        <v>53.4</v>
      </c>
      <c r="AG843" t="inlineStr">
        <is>
          <t>701+</t>
        </is>
      </c>
      <c r="AH843" t="n">
        <v>7.6</v>
      </c>
      <c r="AI843">
        <f>577</f>
        <v/>
      </c>
      <c r="AJ843" t="n">
        <v>16.1</v>
      </c>
      <c r="AK843" t="inlineStr"/>
      <c r="AL843" t="inlineStr"/>
      <c r="AM843" t="inlineStr"/>
      <c r="AN843" t="inlineStr"/>
      <c r="AO843" t="inlineStr"/>
      <c r="AP843" t="inlineStr">
        <is>
          <t>{"Research &amp; Discovery": [{"indicator_id": "76", "indicator_name": "Academic Reputation", "rank": "496", "score": "18.3"}, {"indicator_id": "73", "indicator_name": "Citations per Faculty", "rank": "573", "score": "18.5"}], "Learning Experience": [{"indicator_id": "36", "indicator_name": "Faculty Student Ratio", "rank": "701+", "score": "9.4"}], "Employability": [{"indicator_id": "77", "indicator_name": "Employer Reputation", "rank": "601+", "score": "9.4"}, {"indicator_id": "3819456", "indicator_name": "Employment Outcomes", "rank": "485", "score": "23.3"}], "Global Engagement": [{"indicator_id": "14", "indicator_name": "International Student Ratio", "rank": "701+", "score": "3.6"}, {"indicator_id": "15", "indicator_name": "International Research Network", "rank": "701+", "score": "53.4"}, {"indicator_id": "18", "indicator_name": "International Faculty Ratio", "rank": "701+", "score": "7.6"}], "Sustainability": [{"indicator_id": "3897497", "indicator_name": "Sustainability Score", "rank": "=577", "score": "16.1"}]}</t>
        </is>
      </c>
      <c r="AQ8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44">
      <c r="A844" t="n">
        <v>843</v>
      </c>
      <c r="B844" t="inlineStr"/>
      <c r="C844" t="inlineStr">
        <is>
          <t>UPES</t>
        </is>
      </c>
      <c r="D844" t="inlineStr">
        <is>
          <t>Dehradun, India</t>
        </is>
      </c>
      <c r="E844" t="inlineStr">
        <is>
          <t>India</t>
        </is>
      </c>
      <c r="F844" t="inlineStr">
        <is>
          <t>Dehradun</t>
        </is>
      </c>
      <c r="G844" t="inlineStr">
        <is>
          <t>Asia</t>
        </is>
      </c>
      <c r="H844" t="inlineStr">
        <is>
          <t>https://www.topuniversities.com/sites/default/files/230206030830am237475upes-logo-200px-90x90.jpg</t>
        </is>
      </c>
      <c r="I844" t="inlineStr">
        <is>
          <t>/universities/upes</t>
        </is>
      </c>
      <c r="J844" t="inlineStr">
        <is>
          <t>3996038</t>
        </is>
      </c>
      <c r="K844" t="inlineStr">
        <is>
          <t>328355</t>
        </is>
      </c>
      <c r="L844" t="inlineStr">
        <is>
          <t>24614</t>
        </is>
      </c>
      <c r="M844" t="n">
        <v>0</v>
      </c>
      <c r="N844" t="inlineStr">
        <is>
          <t>801-850</t>
        </is>
      </c>
      <c r="O844" t="inlineStr">
        <is>
          <t>4</t>
        </is>
      </c>
      <c r="P844" t="b">
        <v>0</v>
      </c>
      <c r="Q844" t="b">
        <v>0</v>
      </c>
      <c r="R844" t="n">
        <v>0</v>
      </c>
      <c r="S844" t="inlineStr">
        <is>
          <t>405</t>
        </is>
      </c>
      <c r="T844" t="n">
        <v>21.8</v>
      </c>
      <c r="U844" t="inlineStr">
        <is>
          <t>701+</t>
        </is>
      </c>
      <c r="V844" t="n">
        <v>3.4</v>
      </c>
      <c r="W844" t="inlineStr">
        <is>
          <t>391</t>
        </is>
      </c>
      <c r="X844" t="n">
        <v>39.5</v>
      </c>
      <c r="Y844" t="inlineStr">
        <is>
          <t>601+</t>
        </is>
      </c>
      <c r="Z844" t="n">
        <v>6.1</v>
      </c>
      <c r="AA844" t="inlineStr">
        <is>
          <t>701+</t>
        </is>
      </c>
      <c r="AB844" t="n">
        <v>1.9</v>
      </c>
      <c r="AC844" t="inlineStr">
        <is>
          <t>701+</t>
        </is>
      </c>
      <c r="AD844" t="n">
        <v>1.2</v>
      </c>
      <c r="AE844" t="inlineStr">
        <is>
          <t>666</t>
        </is>
      </c>
      <c r="AF844" t="n">
        <v>56.9</v>
      </c>
      <c r="AG844" t="inlineStr">
        <is>
          <t>622</t>
        </is>
      </c>
      <c r="AH844" t="n">
        <v>18.2</v>
      </c>
      <c r="AI844" t="inlineStr">
        <is>
          <t>701+</t>
        </is>
      </c>
      <c r="AJ844" t="n">
        <v>1</v>
      </c>
      <c r="AK844" t="inlineStr"/>
      <c r="AL844" t="inlineStr"/>
      <c r="AM844" t="inlineStr"/>
      <c r="AN844" t="inlineStr"/>
      <c r="AO844" t="inlineStr"/>
      <c r="AP844" t="inlineStr">
        <is>
          <t>{"Research &amp; Discovery": [{"indicator_id": "76", "indicator_name": "Academic Reputation", "rank": "405", "score": "21.8"}, {"indicator_id": "73", "indicator_name": "Citations per Faculty", "rank": "701+", "score": "3.4"}], "Learning Experience": [{"indicator_id": "36", "indicator_name": "Faculty Student Ratio", "rank": "391", "score": "39.5"}], "Employability": [{"indicator_id": "77", "indicator_name": "Employer Reputation", "rank": "601+", "score": "6.1"}, {"indicator_id": "3819456", "indicator_name": "Employment Outcomes", "rank": "701+", "score": "1.9"}], "Global Engagement": [{"indicator_id": "14", "indicator_name": "International Student Ratio", "rank": "701+", "score": "1.2"}, {"indicator_id": "15", "indicator_name": "International Research Network", "rank": "666", "score": "56.9"}, {"indicator_id": "18", "indicator_name": "International Faculty Ratio", "rank": "622", "score": "18.2"}], "Sustainability": [{"indicator_id": "3897497", "indicator_name": "Sustainability Score", "rank": "701+", "score": "1"}]}</t>
        </is>
      </c>
      <c r="AQ8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45">
      <c r="A845" t="n">
        <v>844</v>
      </c>
      <c r="B845" t="inlineStr"/>
      <c r="C845" t="inlineStr">
        <is>
          <t>University of Salerno</t>
        </is>
      </c>
      <c r="D845" t="inlineStr">
        <is>
          <t>Fisciano, Italy</t>
        </is>
      </c>
      <c r="E845" t="inlineStr">
        <is>
          <t>Italy</t>
        </is>
      </c>
      <c r="F845" t="inlineStr">
        <is>
          <t>Fisciano</t>
        </is>
      </c>
      <c r="G845" t="inlineStr">
        <is>
          <t>Europe</t>
        </is>
      </c>
      <c r="H845" t="inlineStr">
        <is>
          <t>https://www.topuniversities.com/sites/default/files/university-of-salerno_592560cf2aeae70239af51f9_medium.jpg</t>
        </is>
      </c>
      <c r="I845" t="inlineStr">
        <is>
          <t>/universities/university-salerno</t>
        </is>
      </c>
      <c r="J845" t="inlineStr">
        <is>
          <t>3997025</t>
        </is>
      </c>
      <c r="K845" t="inlineStr">
        <is>
          <t>294881</t>
        </is>
      </c>
      <c r="L845" t="inlineStr">
        <is>
          <t>1910</t>
        </is>
      </c>
      <c r="M845" t="n">
        <v>0</v>
      </c>
      <c r="N845" t="inlineStr">
        <is>
          <t>801-850</t>
        </is>
      </c>
      <c r="O845" t="inlineStr"/>
      <c r="P845" t="b">
        <v>0</v>
      </c>
      <c r="Q845" t="b">
        <v>0</v>
      </c>
      <c r="R845" t="n">
        <v>0</v>
      </c>
      <c r="S845" t="inlineStr">
        <is>
          <t>601+</t>
        </is>
      </c>
      <c r="T845" t="n">
        <v>8.6</v>
      </c>
      <c r="U845" t="inlineStr">
        <is>
          <t>370</t>
        </is>
      </c>
      <c r="V845" t="n">
        <v>37.1</v>
      </c>
      <c r="W845" t="inlineStr">
        <is>
          <t>701+</t>
        </is>
      </c>
      <c r="X845" t="n">
        <v>5.6</v>
      </c>
      <c r="Y845" t="inlineStr">
        <is>
          <t>601+</t>
        </is>
      </c>
      <c r="Z845" t="n">
        <v>2.4</v>
      </c>
      <c r="AA845" t="inlineStr">
        <is>
          <t>701+</t>
        </is>
      </c>
      <c r="AB845" t="n">
        <v>4</v>
      </c>
      <c r="AC845" t="inlineStr">
        <is>
          <t>701+</t>
        </is>
      </c>
      <c r="AD845" t="n">
        <v>1.6</v>
      </c>
      <c r="AE845" t="inlineStr">
        <is>
          <t>205</t>
        </is>
      </c>
      <c r="AF845" t="n">
        <v>87.40000000000001</v>
      </c>
      <c r="AG845" t="inlineStr">
        <is>
          <t>701+</t>
        </is>
      </c>
      <c r="AH845" t="n">
        <v>3.3</v>
      </c>
      <c r="AI845">
        <f>545</f>
        <v/>
      </c>
      <c r="AJ845" t="n">
        <v>19.2</v>
      </c>
      <c r="AK845" t="inlineStr"/>
      <c r="AL845" t="inlineStr"/>
      <c r="AM845" t="inlineStr"/>
      <c r="AN845" t="inlineStr"/>
      <c r="AO845" t="inlineStr"/>
      <c r="AP845" t="inlineStr">
        <is>
          <t>{"Research &amp; Discovery": [{"indicator_id": "76", "indicator_name": "Academic Reputation", "rank": "601+", "score": "8.6"}, {"indicator_id": "73", "indicator_name": "Citations per Faculty", "rank": "370", "score": "37.1"}], "Learning Experience": [{"indicator_id": "36", "indicator_name": "Faculty Student Ratio", "rank": "701+", "score": "5.6"}], "Employability": [{"indicator_id": "77", "indicator_name": "Employer Reputation", "rank": "601+", "score": "2.4"}, {"indicator_id": "3819456", "indicator_name": "Employment Outcomes", "rank": "701+", "score": "4"}], "Global Engagement": [{"indicator_id": "14", "indicator_name": "International Student Ratio", "rank": "701+", "score": "1.6"}, {"indicator_id": "15", "indicator_name": "International Research Network", "rank": "205", "score": "87.4"}, {"indicator_id": "18", "indicator_name": "International Faculty Ratio", "rank": "701+", "score": "3.3"}], "Sustainability": [{"indicator_id": "3897497", "indicator_name": "Sustainability Score", "rank": "=545", "score": "19.2"}]}</t>
        </is>
      </c>
      <c r="AQ8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46">
      <c r="A846" t="n">
        <v>845</v>
      </c>
      <c r="B846" t="inlineStr"/>
      <c r="C846" t="inlineStr">
        <is>
          <t>University of Stavanger</t>
        </is>
      </c>
      <c r="D846" t="inlineStr">
        <is>
          <t>Stavanger, Norway</t>
        </is>
      </c>
      <c r="E846" t="inlineStr">
        <is>
          <t>Norway</t>
        </is>
      </c>
      <c r="F846" t="inlineStr">
        <is>
          <t>Stavanger</t>
        </is>
      </c>
      <c r="G846" t="inlineStr">
        <is>
          <t>Europe</t>
        </is>
      </c>
      <c r="H846" t="inlineStr">
        <is>
          <t>https://www.topuniversities.com/sites/default/files/220318112016am666420stavanger-90x90.jpg</t>
        </is>
      </c>
      <c r="I846" t="inlineStr">
        <is>
          <t>/universities/university-stavanger</t>
        </is>
      </c>
      <c r="J846" t="inlineStr">
        <is>
          <t>3997045</t>
        </is>
      </c>
      <c r="K846" t="inlineStr">
        <is>
          <t>296528</t>
        </is>
      </c>
      <c r="L846" t="inlineStr">
        <is>
          <t>1436</t>
        </is>
      </c>
      <c r="M846" t="n">
        <v>0</v>
      </c>
      <c r="N846" t="inlineStr">
        <is>
          <t>801-850</t>
        </is>
      </c>
      <c r="O846" t="inlineStr"/>
      <c r="P846" t="b">
        <v>0</v>
      </c>
      <c r="Q846" t="b">
        <v>0</v>
      </c>
      <c r="R846" t="n">
        <v>0</v>
      </c>
      <c r="S846" t="inlineStr">
        <is>
          <t>601+</t>
        </is>
      </c>
      <c r="T846" t="n">
        <v>7.1</v>
      </c>
      <c r="U846" t="inlineStr">
        <is>
          <t>701+</t>
        </is>
      </c>
      <c r="V846" t="n">
        <v>5</v>
      </c>
      <c r="W846" t="inlineStr">
        <is>
          <t>108</t>
        </is>
      </c>
      <c r="X846" t="n">
        <v>84.59999999999999</v>
      </c>
      <c r="Y846" t="inlineStr">
        <is>
          <t>601+</t>
        </is>
      </c>
      <c r="Z846" t="n">
        <v>5.8</v>
      </c>
      <c r="AA846" t="inlineStr">
        <is>
          <t>701+</t>
        </is>
      </c>
      <c r="AB846" t="n">
        <v>10</v>
      </c>
      <c r="AC846" t="inlineStr">
        <is>
          <t>n/a</t>
        </is>
      </c>
      <c r="AD846" t="inlineStr"/>
      <c r="AE846" t="inlineStr">
        <is>
          <t>489</t>
        </is>
      </c>
      <c r="AF846" t="n">
        <v>69.59999999999999</v>
      </c>
      <c r="AG846" t="inlineStr">
        <is>
          <t>n/a</t>
        </is>
      </c>
      <c r="AH846" t="inlineStr"/>
      <c r="AI846" t="inlineStr">
        <is>
          <t>701+</t>
        </is>
      </c>
      <c r="AJ846" t="n">
        <v>5.1</v>
      </c>
      <c r="AK846" t="inlineStr"/>
      <c r="AL846" t="inlineStr"/>
      <c r="AM846" t="inlineStr"/>
      <c r="AN846" t="inlineStr"/>
      <c r="AO846" t="inlineStr"/>
      <c r="AP846" t="inlineStr">
        <is>
          <t>{"Research &amp; Discovery": [{"indicator_id": "76", "indicator_name": "Academic Reputation", "rank": "601+", "score": "7.1"}, {"indicator_id": "73", "indicator_name": "Citations per Faculty", "rank": "701+", "score": "5"}], "Learning Experience": [{"indicator_id": "36", "indicator_name": "Faculty Student Ratio", "rank": "108", "score": "84.6"}], "Employability": [{"indicator_id": "77", "indicator_name": "Employer Reputation", "rank": "601+", "score": "5.8"}, {"indicator_id": "3819456", "indicator_name": "Employment Outcomes", "rank": "701+", "score": "10"}], "Global Engagement": [{"indicator_id": "14", "indicator_name": "International Student Ratio", "rank": "n/a", "score": "n/a"}, {"indicator_id": "15", "indicator_name": "International Research Network", "rank": "489", "score": "69.6"}, {"indicator_id": "18", "indicator_name": "International Faculty Ratio", "rank": "n/a", "score": "n/a"}], "Sustainability": [{"indicator_id": "3897497", "indicator_name": "Sustainability Score", "rank": "701+", "score": "5.1"}]}</t>
        </is>
      </c>
      <c r="AQ8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47">
      <c r="A847" t="n">
        <v>846</v>
      </c>
      <c r="B847" t="inlineStr"/>
      <c r="C847" t="inlineStr">
        <is>
          <t>University of Ulsan</t>
        </is>
      </c>
      <c r="D847" t="inlineStr">
        <is>
          <t>Ulsan, South Korea</t>
        </is>
      </c>
      <c r="E847" t="inlineStr">
        <is>
          <t>South Korea</t>
        </is>
      </c>
      <c r="F847" t="inlineStr">
        <is>
          <t>Ulsan</t>
        </is>
      </c>
      <c r="G847" t="inlineStr">
        <is>
          <t>Asia</t>
        </is>
      </c>
      <c r="H847" t="inlineStr">
        <is>
          <t>https://www.topuniversities.com/sites/default/files/university-of-ulsan_1111_medium.jpg</t>
        </is>
      </c>
      <c r="I847" t="inlineStr">
        <is>
          <t>/universities/university-ulsan</t>
        </is>
      </c>
      <c r="J847" t="inlineStr">
        <is>
          <t>3997057</t>
        </is>
      </c>
      <c r="K847" t="inlineStr">
        <is>
          <t>297163</t>
        </is>
      </c>
      <c r="L847" t="inlineStr">
        <is>
          <t>1111</t>
        </is>
      </c>
      <c r="M847" t="n">
        <v>0</v>
      </c>
      <c r="N847" t="inlineStr">
        <is>
          <t>801-850</t>
        </is>
      </c>
      <c r="O847" t="inlineStr"/>
      <c r="P847" t="b">
        <v>0</v>
      </c>
      <c r="Q847" t="b">
        <v>0</v>
      </c>
      <c r="R847" t="n">
        <v>0</v>
      </c>
      <c r="S847" t="inlineStr">
        <is>
          <t>601+</t>
        </is>
      </c>
      <c r="T847" t="n">
        <v>5</v>
      </c>
      <c r="U847" t="inlineStr">
        <is>
          <t>392</t>
        </is>
      </c>
      <c r="V847" t="n">
        <v>33.6</v>
      </c>
      <c r="W847" t="inlineStr">
        <is>
          <t>241</t>
        </is>
      </c>
      <c r="X847" t="n">
        <v>60</v>
      </c>
      <c r="Y847" t="inlineStr">
        <is>
          <t>601+</t>
        </is>
      </c>
      <c r="Z847" t="n">
        <v>2.3</v>
      </c>
      <c r="AA847" t="inlineStr">
        <is>
          <t>701+</t>
        </is>
      </c>
      <c r="AB847" t="n">
        <v>3.8</v>
      </c>
      <c r="AC847" t="inlineStr">
        <is>
          <t>701+</t>
        </is>
      </c>
      <c r="AD847" t="n">
        <v>2.4</v>
      </c>
      <c r="AE847" t="inlineStr">
        <is>
          <t>701+</t>
        </is>
      </c>
      <c r="AF847" t="n">
        <v>28.8</v>
      </c>
      <c r="AG847" t="inlineStr">
        <is>
          <t>701+</t>
        </is>
      </c>
      <c r="AH847" t="n">
        <v>2</v>
      </c>
      <c r="AI847" t="inlineStr">
        <is>
          <t>701+</t>
        </is>
      </c>
      <c r="AJ847" t="n">
        <v>5.6</v>
      </c>
      <c r="AK847" t="inlineStr"/>
      <c r="AL847" t="inlineStr"/>
      <c r="AM847" t="inlineStr"/>
      <c r="AN847" t="inlineStr"/>
      <c r="AO847" t="inlineStr"/>
      <c r="AP847" t="inlineStr">
        <is>
          <t>{"Research &amp; Discovery": [{"indicator_id": "76", "indicator_name": "Academic Reputation", "rank": "601+", "score": "5"}, {"indicator_id": "73", "indicator_name": "Citations per Faculty", "rank": "392", "score": "33.6"}], "Learning Experience": [{"indicator_id": "36", "indicator_name": "Faculty Student Ratio", "rank": "241", "score": "60"}], "Employability": [{"indicator_id": "77", "indicator_name": "Employer Reputation", "rank": "601+", "score": "2.3"}, {"indicator_id": "3819456", "indicator_name": "Employment Outcomes", "rank": "701+", "score": "3.8"}], "Global Engagement": [{"indicator_id": "14", "indicator_name": "International Student Ratio", "rank": "701+", "score": "2.4"}, {"indicator_id": "15", "indicator_name": "International Research Network", "rank": "701+", "score": "28.8"}, {"indicator_id": "18", "indicator_name": "International Faculty Ratio", "rank": "701+", "score": "2"}], "Sustainability": [{"indicator_id": "3897497", "indicator_name": "Sustainability Score", "rank": "701+", "score": "5.6"}]}</t>
        </is>
      </c>
      <c r="AQ8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48">
      <c r="A848" t="n">
        <v>847</v>
      </c>
      <c r="B848" t="inlineStr"/>
      <c r="C848" t="inlineStr">
        <is>
          <t>Università degli Studi di Perugia</t>
        </is>
      </c>
      <c r="D848" t="inlineStr">
        <is>
          <t>Perugia, Italy</t>
        </is>
      </c>
      <c r="E848" t="inlineStr">
        <is>
          <t>Italy</t>
        </is>
      </c>
      <c r="F848" t="inlineStr">
        <is>
          <t>Perugia</t>
        </is>
      </c>
      <c r="G848" t="inlineStr">
        <is>
          <t>Europe</t>
        </is>
      </c>
      <c r="H848" t="inlineStr">
        <is>
          <t>https://www.topuniversities.com/sites/default/files/universit-degli-studi-di-perugia_497_medium.jpg</t>
        </is>
      </c>
      <c r="I848" t="inlineStr">
        <is>
          <t>/universities/universita-degli-studi-di-perugia</t>
        </is>
      </c>
      <c r="J848" t="inlineStr">
        <is>
          <t>3997074</t>
        </is>
      </c>
      <c r="K848" t="inlineStr">
        <is>
          <t>297567</t>
        </is>
      </c>
      <c r="L848" t="inlineStr">
        <is>
          <t>497</t>
        </is>
      </c>
      <c r="M848" t="n">
        <v>0</v>
      </c>
      <c r="N848" t="inlineStr">
        <is>
          <t>801-850</t>
        </is>
      </c>
      <c r="O848" t="inlineStr"/>
      <c r="P848" t="b">
        <v>0</v>
      </c>
      <c r="Q848" t="b">
        <v>0</v>
      </c>
      <c r="R848" t="n">
        <v>0</v>
      </c>
      <c r="S848" t="inlineStr">
        <is>
          <t>601+</t>
        </is>
      </c>
      <c r="T848" t="n">
        <v>9.1</v>
      </c>
      <c r="U848" t="inlineStr">
        <is>
          <t>341</t>
        </is>
      </c>
      <c r="V848" t="n">
        <v>40.9</v>
      </c>
      <c r="W848" t="inlineStr">
        <is>
          <t>701+</t>
        </is>
      </c>
      <c r="X848" t="n">
        <v>3.5</v>
      </c>
      <c r="Y848" t="inlineStr">
        <is>
          <t>601+</t>
        </is>
      </c>
      <c r="Z848" t="n">
        <v>2.3</v>
      </c>
      <c r="AA848" t="inlineStr">
        <is>
          <t>701+</t>
        </is>
      </c>
      <c r="AB848" t="n">
        <v>1.7</v>
      </c>
      <c r="AC848" t="inlineStr">
        <is>
          <t>701+</t>
        </is>
      </c>
      <c r="AD848" t="n">
        <v>5.4</v>
      </c>
      <c r="AE848" t="inlineStr">
        <is>
          <t>542</t>
        </is>
      </c>
      <c r="AF848" t="n">
        <v>65.90000000000001</v>
      </c>
      <c r="AG848" t="inlineStr">
        <is>
          <t>701+</t>
        </is>
      </c>
      <c r="AH848" t="n">
        <v>6.4</v>
      </c>
      <c r="AI848">
        <f>632</f>
        <v/>
      </c>
      <c r="AJ848" t="n">
        <v>11.5</v>
      </c>
      <c r="AK848" t="inlineStr"/>
      <c r="AL848" t="inlineStr"/>
      <c r="AM848" t="inlineStr"/>
      <c r="AN848" t="inlineStr"/>
      <c r="AO848" t="inlineStr"/>
      <c r="AP848" t="inlineStr">
        <is>
          <t>{"Research &amp; Discovery": [{"indicator_id": "76", "indicator_name": "Academic Reputation", "rank": "601+", "score": "9.1"}, {"indicator_id": "73", "indicator_name": "Citations per Faculty", "rank": "341", "score": "40.9"}], "Learning Experience": [{"indicator_id": "36", "indicator_name": "Faculty Student Ratio", "rank": "701+", "score": "3.5"}], "Employability": [{"indicator_id": "77", "indicator_name": "Employer Reputation", "rank": "601+", "score": "2.3"}, {"indicator_id": "3819456", "indicator_name": "Employment Outcomes", "rank": "701+", "score": "1.7"}], "Global Engagement": [{"indicator_id": "14", "indicator_name": "International Student Ratio", "rank": "701+", "score": "5.4"}, {"indicator_id": "15", "indicator_name": "International Research Network", "rank": "542", "score": "65.9"}, {"indicator_id": "18", "indicator_name": "International Faculty Ratio", "rank": "701+", "score": "6.4"}], "Sustainability": [{"indicator_id": "3897497", "indicator_name": "Sustainability Score", "rank": "=632", "score": "11.5"}]}</t>
        </is>
      </c>
      <c r="AQ8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49">
      <c r="A849" t="n">
        <v>848</v>
      </c>
      <c r="B849" t="inlineStr"/>
      <c r="C849" t="inlineStr">
        <is>
          <t>Universität Duisburg-Essen</t>
        </is>
      </c>
      <c r="D849" t="inlineStr">
        <is>
          <t>Duisburg, Germany</t>
        </is>
      </c>
      <c r="E849" t="inlineStr">
        <is>
          <t>Germany</t>
        </is>
      </c>
      <c r="F849" t="inlineStr">
        <is>
          <t>Duisburg</t>
        </is>
      </c>
      <c r="G849" t="inlineStr">
        <is>
          <t>Europe</t>
        </is>
      </c>
      <c r="H849" t="inlineStr">
        <is>
          <t>https://www.topuniversities.com/sites/default/files/universitt-duisburg-essen_199_medium.jpg</t>
        </is>
      </c>
      <c r="I849" t="inlineStr">
        <is>
          <t>/universities/universitat-duisburg-essen</t>
        </is>
      </c>
      <c r="J849" t="inlineStr">
        <is>
          <t>3997078</t>
        </is>
      </c>
      <c r="K849" t="inlineStr">
        <is>
          <t>294436</t>
        </is>
      </c>
      <c r="L849" t="inlineStr">
        <is>
          <t>199</t>
        </is>
      </c>
      <c r="M849" t="n">
        <v>0</v>
      </c>
      <c r="N849" t="inlineStr">
        <is>
          <t>801-850</t>
        </is>
      </c>
      <c r="O849" t="inlineStr"/>
      <c r="P849" t="b">
        <v>0</v>
      </c>
      <c r="Q849" t="b">
        <v>0</v>
      </c>
      <c r="R849" t="n">
        <v>0</v>
      </c>
      <c r="S849" t="inlineStr">
        <is>
          <t>601+</t>
        </is>
      </c>
      <c r="T849" t="n">
        <v>11.3</v>
      </c>
      <c r="U849" t="inlineStr">
        <is>
          <t>701+</t>
        </is>
      </c>
      <c r="V849" t="n">
        <v>11.2</v>
      </c>
      <c r="W849" t="inlineStr">
        <is>
          <t>701+</t>
        </is>
      </c>
      <c r="X849" t="n">
        <v>13.2</v>
      </c>
      <c r="Y849" t="inlineStr">
        <is>
          <t>601+</t>
        </is>
      </c>
      <c r="Z849" t="n">
        <v>4.2</v>
      </c>
      <c r="AA849" t="inlineStr">
        <is>
          <t>701+</t>
        </is>
      </c>
      <c r="AB849" t="n">
        <v>12.2</v>
      </c>
      <c r="AC849" t="inlineStr">
        <is>
          <t>355</t>
        </is>
      </c>
      <c r="AD849" t="n">
        <v>39.4</v>
      </c>
      <c r="AE849" t="inlineStr">
        <is>
          <t>298</t>
        </is>
      </c>
      <c r="AF849" t="n">
        <v>81.40000000000001</v>
      </c>
      <c r="AG849" t="inlineStr">
        <is>
          <t>457</t>
        </is>
      </c>
      <c r="AH849" t="n">
        <v>35</v>
      </c>
      <c r="AI849" t="inlineStr">
        <is>
          <t>701+</t>
        </is>
      </c>
      <c r="AJ849" t="n">
        <v>5.9</v>
      </c>
      <c r="AK849" t="inlineStr"/>
      <c r="AL849" t="inlineStr"/>
      <c r="AM849" t="inlineStr"/>
      <c r="AN849" t="inlineStr"/>
      <c r="AO849" t="inlineStr"/>
      <c r="AP849" t="inlineStr">
        <is>
          <t>{"Research &amp; Discovery": [{"indicator_id": "76", "indicator_name": "Academic Reputation", "rank": "601+", "score": "11.3"}, {"indicator_id": "73", "indicator_name": "Citations per Faculty", "rank": "701+", "score": "11.2"}], "Learning Experience": [{"indicator_id": "36", "indicator_name": "Faculty Student Ratio", "rank": "701+", "score": "13.2"}], "Employability": [{"indicator_id": "77", "indicator_name": "Employer Reputation", "rank": "601+", "score": "4.2"}, {"indicator_id": "3819456", "indicator_name": "Employment Outcomes", "rank": "701+", "score": "12.2"}], "Global Engagement": [{"indicator_id": "14", "indicator_name": "International Student Ratio", "rank": "355", "score": "39.4"}, {"indicator_id": "15", "indicator_name": "International Research Network", "rank": "298", "score": "81.4"}, {"indicator_id": "18", "indicator_name": "International Faculty Ratio", "rank": "457", "score": "35"}], "Sustainability": [{"indicator_id": "3897497", "indicator_name": "Sustainability Score", "rank": "701+", "score": "5.9"}]}</t>
        </is>
      </c>
      <c r="AQ8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50">
      <c r="A850" t="n">
        <v>849</v>
      </c>
      <c r="B850" t="inlineStr"/>
      <c r="C850" t="inlineStr">
        <is>
          <t>Universität Rostock</t>
        </is>
      </c>
      <c r="D850" t="inlineStr">
        <is>
          <t>Rostock, Germany</t>
        </is>
      </c>
      <c r="E850" t="inlineStr">
        <is>
          <t>Germany</t>
        </is>
      </c>
      <c r="F850" t="inlineStr">
        <is>
          <t>Rostock</t>
        </is>
      </c>
      <c r="G850" t="inlineStr">
        <is>
          <t>Europe</t>
        </is>
      </c>
      <c r="H850" t="inlineStr">
        <is>
          <t>https://www.topuniversities.com/sites/default/files/universitt-rostock_592560cf2aeae70239af4fdb_medium.jpg</t>
        </is>
      </c>
      <c r="I850" t="inlineStr">
        <is>
          <t>/universities/universitat-rostock</t>
        </is>
      </c>
      <c r="J850" t="inlineStr">
        <is>
          <t>3997080</t>
        </is>
      </c>
      <c r="K850" t="inlineStr">
        <is>
          <t>296569</t>
        </is>
      </c>
      <c r="L850" t="inlineStr">
        <is>
          <t>1368</t>
        </is>
      </c>
      <c r="M850" t="n">
        <v>0</v>
      </c>
      <c r="N850" t="inlineStr">
        <is>
          <t>801-850</t>
        </is>
      </c>
      <c r="O850" t="inlineStr"/>
      <c r="P850" t="b">
        <v>0</v>
      </c>
      <c r="Q850" t="b">
        <v>0</v>
      </c>
      <c r="R850" t="n">
        <v>0</v>
      </c>
      <c r="S850" t="inlineStr">
        <is>
          <t>601+</t>
        </is>
      </c>
      <c r="T850" t="n">
        <v>7.3</v>
      </c>
      <c r="U850" t="inlineStr">
        <is>
          <t>701+</t>
        </is>
      </c>
      <c r="V850" t="n">
        <v>5.2</v>
      </c>
      <c r="W850" t="inlineStr">
        <is>
          <t>110</t>
        </is>
      </c>
      <c r="X850" t="n">
        <v>84.40000000000001</v>
      </c>
      <c r="Y850" t="inlineStr">
        <is>
          <t>601+</t>
        </is>
      </c>
      <c r="Z850" t="n">
        <v>2.9</v>
      </c>
      <c r="AA850" t="inlineStr">
        <is>
          <t>701+</t>
        </is>
      </c>
      <c r="AB850" t="n">
        <v>4.4</v>
      </c>
      <c r="AC850" t="inlineStr">
        <is>
          <t>657</t>
        </is>
      </c>
      <c r="AD850" t="n">
        <v>13.2</v>
      </c>
      <c r="AE850" t="inlineStr">
        <is>
          <t>501</t>
        </is>
      </c>
      <c r="AF850" t="n">
        <v>68.8</v>
      </c>
      <c r="AG850" t="inlineStr">
        <is>
          <t>n/a</t>
        </is>
      </c>
      <c r="AH850" t="inlineStr"/>
      <c r="AI850" t="inlineStr">
        <is>
          <t>701+</t>
        </is>
      </c>
      <c r="AJ850" t="n">
        <v>3.4</v>
      </c>
      <c r="AK850" t="inlineStr"/>
      <c r="AL850" t="inlineStr"/>
      <c r="AM850" t="inlineStr"/>
      <c r="AN850" t="inlineStr"/>
      <c r="AO850" t="inlineStr"/>
      <c r="AP850" t="inlineStr">
        <is>
          <t>{"Research &amp; Discovery": [{"indicator_id": "76", "indicator_name": "Academic Reputation", "rank": "601+", "score": "7.3"}, {"indicator_id": "73", "indicator_name": "Citations per Faculty", "rank": "701+", "score": "5.2"}], "Learning Experience": [{"indicator_id": "36", "indicator_name": "Faculty Student Ratio", "rank": "110", "score": "84.4"}], "Employability": [{"indicator_id": "77", "indicator_name": "Employer Reputation", "rank": "601+", "score": "2.9"}, {"indicator_id": "3819456", "indicator_name": "Employment Outcomes", "rank": "701+", "score": "4.4"}], "Global Engagement": [{"indicator_id": "14", "indicator_name": "International Student Ratio", "rank": "657", "score": "13.2"}, {"indicator_id": "15", "indicator_name": "International Research Network", "rank": "501", "score": "68.8"}, {"indicator_id": "18", "indicator_name": "International Faculty Ratio", "rank": "n/a", "score": "n/a"}], "Sustainability": [{"indicator_id": "3897497", "indicator_name": "Sustainability Score", "rank": "701+", "score": "3.4"}]}</t>
        </is>
      </c>
      <c r="AQ8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51">
      <c r="A851" t="n">
        <v>850</v>
      </c>
      <c r="B851" t="inlineStr"/>
      <c r="C851" t="inlineStr">
        <is>
          <t>Université de Lorraine</t>
        </is>
      </c>
      <c r="D851" t="inlineStr">
        <is>
          <t>Nancy, France</t>
        </is>
      </c>
      <c r="E851" t="inlineStr">
        <is>
          <t>France</t>
        </is>
      </c>
      <c r="F851" t="inlineStr">
        <is>
          <t>Nancy</t>
        </is>
      </c>
      <c r="G851" t="inlineStr">
        <is>
          <t>Europe</t>
        </is>
      </c>
      <c r="H851" t="inlineStr">
        <is>
          <t>https://www.topuniversities.com/sites/default/files/universit-de-lorraine_592560cf2aeae70239af4c2f_medium.jpg</t>
        </is>
      </c>
      <c r="I851" t="inlineStr">
        <is>
          <t>/universities/universite-de-lorraine</t>
        </is>
      </c>
      <c r="J851" t="inlineStr">
        <is>
          <t>3997093</t>
        </is>
      </c>
      <c r="K851" t="inlineStr">
        <is>
          <t>294830</t>
        </is>
      </c>
      <c r="L851" t="inlineStr">
        <is>
          <t>428</t>
        </is>
      </c>
      <c r="M851" t="n">
        <v>0</v>
      </c>
      <c r="N851" t="inlineStr">
        <is>
          <t>801-850</t>
        </is>
      </c>
      <c r="O851" t="inlineStr"/>
      <c r="P851" t="b">
        <v>0</v>
      </c>
      <c r="Q851" t="b">
        <v>0</v>
      </c>
      <c r="R851" t="n">
        <v>0</v>
      </c>
      <c r="S851" t="inlineStr">
        <is>
          <t>601+</t>
        </is>
      </c>
      <c r="T851" t="n">
        <v>13.6</v>
      </c>
      <c r="U851" t="inlineStr">
        <is>
          <t>668</t>
        </is>
      </c>
      <c r="V851" t="n">
        <v>12.9</v>
      </c>
      <c r="W851" t="inlineStr">
        <is>
          <t>701+</t>
        </is>
      </c>
      <c r="X851" t="n">
        <v>7</v>
      </c>
      <c r="Y851" t="inlineStr">
        <is>
          <t>601+</t>
        </is>
      </c>
      <c r="Z851" t="n">
        <v>3.3</v>
      </c>
      <c r="AA851" t="inlineStr">
        <is>
          <t>669</t>
        </is>
      </c>
      <c r="AB851" t="n">
        <v>14.8</v>
      </c>
      <c r="AC851" t="inlineStr">
        <is>
          <t>453</t>
        </is>
      </c>
      <c r="AD851" t="n">
        <v>27.4</v>
      </c>
      <c r="AE851" t="inlineStr">
        <is>
          <t>59</t>
        </is>
      </c>
      <c r="AF851" t="n">
        <v>95.90000000000001</v>
      </c>
      <c r="AG851" t="inlineStr">
        <is>
          <t>512</t>
        </is>
      </c>
      <c r="AH851" t="n">
        <v>27.6</v>
      </c>
      <c r="AI851">
        <f>623</f>
        <v/>
      </c>
      <c r="AJ851" t="n">
        <v>11.8</v>
      </c>
      <c r="AK851" t="inlineStr"/>
      <c r="AL851" t="inlineStr"/>
      <c r="AM851" t="inlineStr"/>
      <c r="AN851" t="inlineStr"/>
      <c r="AO851" t="inlineStr"/>
      <c r="AP851" t="inlineStr">
        <is>
          <t>{"Research &amp; Discovery": [{"indicator_id": "76", "indicator_name": "Academic Reputation", "rank": "601+", "score": "13.6"}, {"indicator_id": "73", "indicator_name": "Citations per Faculty", "rank": "668", "score": "12.9"}], "Learning Experience": [{"indicator_id": "36", "indicator_name": "Faculty Student Ratio", "rank": "701+", "score": "7"}], "Employability": [{"indicator_id": "77", "indicator_name": "Employer Reputation", "rank": "601+", "score": "3.3"}, {"indicator_id": "3819456", "indicator_name": "Employment Outcomes", "rank": "669", "score": "14.8"}], "Global Engagement": [{"indicator_id": "14", "indicator_name": "International Student Ratio", "rank": "453", "score": "27.4"}, {"indicator_id": "15", "indicator_name": "International Research Network", "rank": "59", "score": "95.9"}, {"indicator_id": "18", "indicator_name": "International Faculty Ratio", "rank": "512", "score": "27.6"}], "Sustainability": [{"indicator_id": "3897497", "indicator_name": "Sustainability Score", "rank": "=623", "score": "11.8"}]}</t>
        </is>
      </c>
      <c r="AQ8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52">
      <c r="A852" t="n">
        <v>851</v>
      </c>
      <c r="B852" t="inlineStr"/>
      <c r="C852" t="inlineStr">
        <is>
          <t>Wuhan University of Technology</t>
        </is>
      </c>
      <c r="D852" t="inlineStr">
        <is>
          <t>Wuhan, China (Mainland)</t>
        </is>
      </c>
      <c r="E852" t="inlineStr">
        <is>
          <t>China (Mainland)</t>
        </is>
      </c>
      <c r="F852" t="inlineStr">
        <is>
          <t>Wuhan</t>
        </is>
      </c>
      <c r="G852" t="inlineStr">
        <is>
          <t>Asia</t>
        </is>
      </c>
      <c r="H852" t="inlineStr">
        <is>
          <t>https://www.topuniversities.com/sites/default/files/wuhan-university-of-technology_890_medium.jpg</t>
        </is>
      </c>
      <c r="I852" t="inlineStr">
        <is>
          <t>/universities/wuhan-university-technology</t>
        </is>
      </c>
      <c r="J852" t="inlineStr">
        <is>
          <t>3997121</t>
        </is>
      </c>
      <c r="K852" t="inlineStr">
        <is>
          <t>296816</t>
        </is>
      </c>
      <c r="L852" t="inlineStr">
        <is>
          <t>890</t>
        </is>
      </c>
      <c r="M852" t="n">
        <v>0</v>
      </c>
      <c r="N852" t="inlineStr">
        <is>
          <t>801-850</t>
        </is>
      </c>
      <c r="O852" t="inlineStr"/>
      <c r="P852" t="b">
        <v>0</v>
      </c>
      <c r="Q852" t="b">
        <v>0</v>
      </c>
      <c r="R852" t="n">
        <v>0</v>
      </c>
      <c r="S852" t="inlineStr">
        <is>
          <t>601+</t>
        </is>
      </c>
      <c r="T852" t="n">
        <v>6.9</v>
      </c>
      <c r="U852" t="inlineStr">
        <is>
          <t>290</t>
        </is>
      </c>
      <c r="V852" t="n">
        <v>47</v>
      </c>
      <c r="W852" t="inlineStr">
        <is>
          <t>701+</t>
        </is>
      </c>
      <c r="X852" t="n">
        <v>11.5</v>
      </c>
      <c r="Y852" t="inlineStr">
        <is>
          <t>601+</t>
        </is>
      </c>
      <c r="Z852" t="n">
        <v>2.5</v>
      </c>
      <c r="AA852" t="inlineStr">
        <is>
          <t>701+</t>
        </is>
      </c>
      <c r="AB852" t="n">
        <v>5.8</v>
      </c>
      <c r="AC852" t="inlineStr">
        <is>
          <t>701+</t>
        </is>
      </c>
      <c r="AD852" t="n">
        <v>2.5</v>
      </c>
      <c r="AE852" t="inlineStr">
        <is>
          <t>701+</t>
        </is>
      </c>
      <c r="AF852" t="n">
        <v>51</v>
      </c>
      <c r="AG852" t="inlineStr">
        <is>
          <t>n/a</t>
        </is>
      </c>
      <c r="AH852" t="inlineStr"/>
      <c r="AI852" t="inlineStr">
        <is>
          <t>701+</t>
        </is>
      </c>
      <c r="AJ852" t="n">
        <v>1.5</v>
      </c>
      <c r="AK852" t="inlineStr"/>
      <c r="AL852" t="inlineStr"/>
      <c r="AM852" t="inlineStr"/>
      <c r="AN852" t="inlineStr"/>
      <c r="AO852" t="inlineStr"/>
      <c r="AP852" t="inlineStr">
        <is>
          <t>{"Research &amp; Discovery": [{"indicator_id": "76", "indicator_name": "Academic Reputation", "rank": "601+", "score": "6.9"}, {"indicator_id": "73", "indicator_name": "Citations per Faculty", "rank": "290", "score": "47"}], "Learning Experience": [{"indicator_id": "36", "indicator_name": "Faculty Student Ratio", "rank": "701+", "score": "11.5"}], "Employability": [{"indicator_id": "77", "indicator_name": "Employer Reputation", "rank": "601+", "score": "2.5"}, {"indicator_id": "3819456", "indicator_name": "Employment Outcomes", "rank": "701+", "score": "5.8"}], "Global Engagement": [{"indicator_id": "14", "indicator_name": "International Student Ratio", "rank": "701+", "score": "2.5"}, {"indicator_id": "15", "indicator_name": "International Research Network", "rank": "701+", "score": "51"}, {"indicator_id": "18", "indicator_name": "International Faculty Ratio", "rank": "n/a", "score": "n/a"}], "Sustainability": [{"indicator_id": "3897497", "indicator_name": "Sustainability Score", "rank": "701+", "score": "1.5"}]}</t>
        </is>
      </c>
      <c r="AQ8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53">
      <c r="A853" t="n">
        <v>852</v>
      </c>
      <c r="B853" t="inlineStr"/>
      <c r="C853" t="inlineStr">
        <is>
          <t>AGH University of Krakow</t>
        </is>
      </c>
      <c r="D853" t="inlineStr">
        <is>
          <t>Krakow, Poland</t>
        </is>
      </c>
      <c r="E853" t="inlineStr">
        <is>
          <t>Poland</t>
        </is>
      </c>
      <c r="F853" t="inlineStr">
        <is>
          <t>Krakow</t>
        </is>
      </c>
      <c r="G853" t="inlineStr">
        <is>
          <t>Europe</t>
        </is>
      </c>
      <c r="H853" t="inlineStr">
        <is>
          <t>https://www.topuniversities.com/sites/default/files/agh-university-of-science-and-technology_1461_medium.jpg</t>
        </is>
      </c>
      <c r="I853" t="inlineStr">
        <is>
          <t>/universities/agh-university-krakow</t>
        </is>
      </c>
      <c r="J853" t="inlineStr">
        <is>
          <t>3996234</t>
        </is>
      </c>
      <c r="K853" t="inlineStr">
        <is>
          <t>296504</t>
        </is>
      </c>
      <c r="L853" t="inlineStr">
        <is>
          <t>1461</t>
        </is>
      </c>
      <c r="M853" t="n">
        <v>0</v>
      </c>
      <c r="N853" t="inlineStr">
        <is>
          <t>851-900</t>
        </is>
      </c>
      <c r="O853" t="inlineStr"/>
      <c r="P853" t="b">
        <v>0</v>
      </c>
      <c r="Q853" t="b">
        <v>0</v>
      </c>
      <c r="R853" t="n">
        <v>0</v>
      </c>
      <c r="S853" t="inlineStr">
        <is>
          <t>601+</t>
        </is>
      </c>
      <c r="T853" t="n">
        <v>9.6</v>
      </c>
      <c r="U853" t="inlineStr">
        <is>
          <t>701+</t>
        </is>
      </c>
      <c r="V853" t="n">
        <v>6.5</v>
      </c>
      <c r="W853" t="inlineStr">
        <is>
          <t>376</t>
        </is>
      </c>
      <c r="X853" t="n">
        <v>41.5</v>
      </c>
      <c r="Y853" t="inlineStr">
        <is>
          <t>587</t>
        </is>
      </c>
      <c r="Z853" t="n">
        <v>13.9</v>
      </c>
      <c r="AA853" t="inlineStr">
        <is>
          <t>701+</t>
        </is>
      </c>
      <c r="AB853" t="n">
        <v>3.2</v>
      </c>
      <c r="AC853" t="inlineStr">
        <is>
          <t>701+</t>
        </is>
      </c>
      <c r="AD853" t="n">
        <v>5.3</v>
      </c>
      <c r="AE853" t="inlineStr">
        <is>
          <t>395</t>
        </is>
      </c>
      <c r="AF853" t="n">
        <v>75.59999999999999</v>
      </c>
      <c r="AG853" t="inlineStr">
        <is>
          <t>701+</t>
        </is>
      </c>
      <c r="AH853" t="n">
        <v>2.9</v>
      </c>
      <c r="AI853" t="inlineStr">
        <is>
          <t>701+</t>
        </is>
      </c>
      <c r="AJ853" t="n">
        <v>1.7</v>
      </c>
      <c r="AK853" t="inlineStr"/>
      <c r="AL853" t="inlineStr"/>
      <c r="AM853" t="inlineStr"/>
      <c r="AN853" t="inlineStr"/>
      <c r="AO853" t="inlineStr"/>
      <c r="AP853" t="inlineStr">
        <is>
          <t>{"Research &amp; Discovery": [{"indicator_id": "76", "indicator_name": "Academic Reputation", "rank": "601+", "score": "9.6"}, {"indicator_id": "73", "indicator_name": "Citations per Faculty", "rank": "701+", "score": "6.5"}], "Learning Experience": [{"indicator_id": "36", "indicator_name": "Faculty Student Ratio", "rank": "376", "score": "41.5"}], "Employability": [{"indicator_id": "77", "indicator_name": "Employer Reputation", "rank": "587", "score": "13.9"}, {"indicator_id": "3819456", "indicator_name": "Employment Outcomes", "rank": "701+", "score": "3.2"}], "Global Engagement": [{"indicator_id": "14", "indicator_name": "International Student Ratio", "rank": "701+", "score": "5.3"}, {"indicator_id": "15", "indicator_name": "International Research Network", "rank": "395", "score": "75.6"}, {"indicator_id": "18", "indicator_name": "International Faculty Ratio", "rank": "701+", "score": "2.9"}], "Sustainability": [{"indicator_id": "3897497", "indicator_name": "Sustainability Score", "rank": "701+", "score": "1.7"}]}</t>
        </is>
      </c>
      <c r="AQ8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54">
      <c r="A854" t="n">
        <v>853</v>
      </c>
      <c r="B854" t="inlineStr"/>
      <c r="C854" t="inlineStr">
        <is>
          <t>Al-Quds University</t>
        </is>
      </c>
      <c r="D854" t="inlineStr">
        <is>
          <t>East Jerusalem, Palestine</t>
        </is>
      </c>
      <c r="E854" t="inlineStr">
        <is>
          <t>Palestine</t>
        </is>
      </c>
      <c r="F854" t="inlineStr">
        <is>
          <t>East Jerusalem</t>
        </is>
      </c>
      <c r="G854" t="inlineStr">
        <is>
          <t>Asia</t>
        </is>
      </c>
      <c r="H854" t="inlineStr">
        <is>
          <t>https://www.topuniversities.com/sites/default/files/al-quds-university-the-arab-university-in-jerusalem_592560cf2aeae70239af5474_medium.jpg</t>
        </is>
      </c>
      <c r="I854" t="inlineStr">
        <is>
          <t>/universities/al-quds-university</t>
        </is>
      </c>
      <c r="J854" t="inlineStr">
        <is>
          <t>3996243</t>
        </is>
      </c>
      <c r="K854" t="inlineStr">
        <is>
          <t>293355</t>
        </is>
      </c>
      <c r="L854" t="inlineStr">
        <is>
          <t>2543</t>
        </is>
      </c>
      <c r="M854" t="n">
        <v>1</v>
      </c>
      <c r="N854" t="inlineStr">
        <is>
          <t>851-900</t>
        </is>
      </c>
      <c r="O854" t="inlineStr">
        <is>
          <t>5</t>
        </is>
      </c>
      <c r="P854" t="b">
        <v>0</v>
      </c>
      <c r="Q854" t="b">
        <v>0</v>
      </c>
      <c r="R854" t="n">
        <v>0</v>
      </c>
      <c r="S854" t="inlineStr">
        <is>
          <t>601+</t>
        </is>
      </c>
      <c r="T854" t="n">
        <v>5.8</v>
      </c>
      <c r="U854" t="inlineStr">
        <is>
          <t>701+</t>
        </is>
      </c>
      <c r="V854" t="n">
        <v>1.7</v>
      </c>
      <c r="W854" t="inlineStr">
        <is>
          <t>701+</t>
        </is>
      </c>
      <c r="X854" t="n">
        <v>12.7</v>
      </c>
      <c r="Y854" t="inlineStr">
        <is>
          <t>568</t>
        </is>
      </c>
      <c r="Z854" t="n">
        <v>14.6</v>
      </c>
      <c r="AA854" t="inlineStr">
        <is>
          <t>482</t>
        </is>
      </c>
      <c r="AB854" t="n">
        <v>23.5</v>
      </c>
      <c r="AC854" t="inlineStr">
        <is>
          <t>222</t>
        </is>
      </c>
      <c r="AD854" t="n">
        <v>66.8</v>
      </c>
      <c r="AE854" t="inlineStr">
        <is>
          <t>701+</t>
        </is>
      </c>
      <c r="AF854" t="n">
        <v>30.6</v>
      </c>
      <c r="AG854" t="inlineStr">
        <is>
          <t>318</t>
        </is>
      </c>
      <c r="AH854" t="n">
        <v>61.5</v>
      </c>
      <c r="AI854" t="inlineStr">
        <is>
          <t>701+</t>
        </is>
      </c>
      <c r="AJ854" t="n">
        <v>3</v>
      </c>
      <c r="AK854" t="inlineStr"/>
      <c r="AL854" t="inlineStr"/>
      <c r="AM854" t="inlineStr"/>
      <c r="AN854" t="inlineStr"/>
      <c r="AO854" t="inlineStr"/>
      <c r="AP854" t="inlineStr">
        <is>
          <t>{"Research &amp; Discovery": [{"indicator_id": "76", "indicator_name": "Academic Reputation", "rank": "601+", "score": "5.8"}, {"indicator_id": "73", "indicator_name": "Citations per Faculty", "rank": "701+", "score": "1.7"}], "Learning Experience": [{"indicator_id": "36", "indicator_name": "Faculty Student Ratio", "rank": "701+", "score": "12.7"}], "Employability": [{"indicator_id": "77", "indicator_name": "Employer Reputation", "rank": "568", "score": "14.6"}, {"indicator_id": "3819456", "indicator_name": "Employment Outcomes", "rank": "482", "score": "23.5"}], "Global Engagement": [{"indicator_id": "14", "indicator_name": "International Student Ratio", "rank": "222", "score": "66.8"}, {"indicator_id": "15", "indicator_name": "International Research Network", "rank": "701+", "score": "30.6"}, {"indicator_id": "18", "indicator_name": "International Faculty Ratio", "rank": "318", "score": "61.5"}], "Sustainability": [{"indicator_id": "3897497", "indicator_name": "Sustainability Score", "rank": "701+", "score": "3"}]}</t>
        </is>
      </c>
      <c r="AQ8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55">
      <c r="A855" t="n">
        <v>854</v>
      </c>
      <c r="B855" t="inlineStr"/>
      <c r="C855" t="inlineStr">
        <is>
          <t>Applied Science Private University - Jordan</t>
        </is>
      </c>
      <c r="D855" t="inlineStr">
        <is>
          <t>Amman, Jordan</t>
        </is>
      </c>
      <c r="E855" t="inlineStr">
        <is>
          <t>Jordan</t>
        </is>
      </c>
      <c r="F855" t="inlineStr">
        <is>
          <t>Amman</t>
        </is>
      </c>
      <c r="G855" t="inlineStr">
        <is>
          <t>Asia</t>
        </is>
      </c>
      <c r="H855" t="inlineStr">
        <is>
          <t>https://www.topuniversities.com/sites/default/files/applied-science-private-university-jordan_592560cf2aeae70239af59fc_medium.jpg</t>
        </is>
      </c>
      <c r="I855" t="inlineStr">
        <is>
          <t>/universities/applied-science-private-university-jordan</t>
        </is>
      </c>
      <c r="J855" t="inlineStr">
        <is>
          <t>3996258</t>
        </is>
      </c>
      <c r="K855" t="inlineStr">
        <is>
          <t>295478</t>
        </is>
      </c>
      <c r="L855" t="inlineStr">
        <is>
          <t>23993</t>
        </is>
      </c>
      <c r="M855" t="n">
        <v>1</v>
      </c>
      <c r="N855" t="inlineStr">
        <is>
          <t>851-900</t>
        </is>
      </c>
      <c r="O855" t="inlineStr">
        <is>
          <t>6</t>
        </is>
      </c>
      <c r="P855" t="b">
        <v>0</v>
      </c>
      <c r="Q855" t="b">
        <v>0</v>
      </c>
      <c r="R855" t="n">
        <v>0</v>
      </c>
      <c r="S855" t="inlineStr">
        <is>
          <t>601+</t>
        </is>
      </c>
      <c r="T855" t="n">
        <v>9.9</v>
      </c>
      <c r="U855" t="inlineStr">
        <is>
          <t>701+</t>
        </is>
      </c>
      <c r="V855" t="n">
        <v>3.1</v>
      </c>
      <c r="W855" t="inlineStr">
        <is>
          <t>541</t>
        </is>
      </c>
      <c r="X855" t="n">
        <v>28.6</v>
      </c>
      <c r="Y855" t="inlineStr">
        <is>
          <t>542</t>
        </is>
      </c>
      <c r="Z855" t="n">
        <v>15.7</v>
      </c>
      <c r="AA855" t="inlineStr">
        <is>
          <t>701+</t>
        </is>
      </c>
      <c r="AB855" t="n">
        <v>4.6</v>
      </c>
      <c r="AC855" t="inlineStr">
        <is>
          <t>248</t>
        </is>
      </c>
      <c r="AD855" t="n">
        <v>59.7</v>
      </c>
      <c r="AE855" t="inlineStr">
        <is>
          <t>701+</t>
        </is>
      </c>
      <c r="AF855" t="n">
        <v>10.4</v>
      </c>
      <c r="AG855" t="inlineStr">
        <is>
          <t>422</t>
        </is>
      </c>
      <c r="AH855" t="n">
        <v>39.3</v>
      </c>
      <c r="AI855" t="inlineStr">
        <is>
          <t>701+</t>
        </is>
      </c>
      <c r="AJ855" t="n">
        <v>1.8</v>
      </c>
      <c r="AK855" t="inlineStr"/>
      <c r="AL855" t="inlineStr"/>
      <c r="AM855" t="inlineStr"/>
      <c r="AN855" t="inlineStr"/>
      <c r="AO855" t="inlineStr"/>
      <c r="AP855" t="inlineStr">
        <is>
          <t>{"Research &amp; Discovery": [{"indicator_id": "76", "indicator_name": "Academic Reputation", "rank": "601+", "score": "9.9"}, {"indicator_id": "73", "indicator_name": "Citations per Faculty", "rank": "701+", "score": "3.1"}], "Learning Experience": [{"indicator_id": "36", "indicator_name": "Faculty Student Ratio", "rank": "541", "score": "28.6"}], "Employability": [{"indicator_id": "77", "indicator_name": "Employer Reputation", "rank": "542", "score": "15.7"}, {"indicator_id": "3819456", "indicator_name": "Employment Outcomes", "rank": "701+", "score": "4.6"}], "Global Engagement": [{"indicator_id": "14", "indicator_name": "International Student Ratio", "rank": "248", "score": "59.7"}, {"indicator_id": "15", "indicator_name": "International Research Network", "rank": "701+", "score": "10.4"}, {"indicator_id": "18", "indicator_name": "International Faculty Ratio", "rank": "422", "score": "39.3"}], "Sustainability": [{"indicator_id": "3897497", "indicator_name": "Sustainability Score", "rank": "701+", "score": "1.8"}]}</t>
        </is>
      </c>
      <c r="AQ8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56">
      <c r="A856" t="n">
        <v>855</v>
      </c>
      <c r="B856" t="inlineStr"/>
      <c r="C856" t="inlineStr">
        <is>
          <t>CY Cergy Paris University</t>
        </is>
      </c>
      <c r="D856" t="inlineStr">
        <is>
          <t>Paris, France</t>
        </is>
      </c>
      <c r="E856" t="inlineStr">
        <is>
          <t>France</t>
        </is>
      </c>
      <c r="F856" t="inlineStr">
        <is>
          <t>Paris</t>
        </is>
      </c>
      <c r="G856" t="inlineStr">
        <is>
          <t>Europe</t>
        </is>
      </c>
      <c r="H856" t="inlineStr">
        <is>
          <t>https://www.topuniversities.com/sites/default/files/Webp.net-resizeimage-2021-05-14T142106.589-90x90.jpg</t>
        </is>
      </c>
      <c r="I856" t="inlineStr">
        <is>
          <t>/universities/cy-cergy-paris-university</t>
        </is>
      </c>
      <c r="J856" t="inlineStr">
        <is>
          <t>3996305</t>
        </is>
      </c>
      <c r="K856" t="inlineStr">
        <is>
          <t>3740455</t>
        </is>
      </c>
      <c r="L856" t="inlineStr">
        <is>
          <t>50330</t>
        </is>
      </c>
      <c r="M856" t="n">
        <v>0</v>
      </c>
      <c r="N856" t="inlineStr">
        <is>
          <t>851-900</t>
        </is>
      </c>
      <c r="O856" t="inlineStr"/>
      <c r="P856" t="b">
        <v>0</v>
      </c>
      <c r="Q856" t="b">
        <v>0</v>
      </c>
      <c r="R856" t="n">
        <v>0</v>
      </c>
      <c r="S856" t="inlineStr">
        <is>
          <t>601+</t>
        </is>
      </c>
      <c r="T856" t="n">
        <v>3.7</v>
      </c>
      <c r="U856" t="inlineStr">
        <is>
          <t>701+</t>
        </is>
      </c>
      <c r="V856" t="n">
        <v>5</v>
      </c>
      <c r="W856" t="inlineStr">
        <is>
          <t>317</t>
        </is>
      </c>
      <c r="X856" t="n">
        <v>49.5</v>
      </c>
      <c r="Y856" t="inlineStr">
        <is>
          <t>601+</t>
        </is>
      </c>
      <c r="Z856" t="n">
        <v>2.5</v>
      </c>
      <c r="AA856" t="inlineStr">
        <is>
          <t>701+</t>
        </is>
      </c>
      <c r="AB856" t="n">
        <v>1.5</v>
      </c>
      <c r="AC856" t="inlineStr">
        <is>
          <t>320</t>
        </is>
      </c>
      <c r="AD856" t="n">
        <v>45.9</v>
      </c>
      <c r="AE856" t="inlineStr">
        <is>
          <t>701+</t>
        </is>
      </c>
      <c r="AF856" t="n">
        <v>46</v>
      </c>
      <c r="AG856" t="inlineStr">
        <is>
          <t>378</t>
        </is>
      </c>
      <c r="AH856" t="n">
        <v>47.2</v>
      </c>
      <c r="AI856" t="inlineStr">
        <is>
          <t>701+</t>
        </is>
      </c>
      <c r="AJ856" t="n">
        <v>1.4</v>
      </c>
      <c r="AK856" t="inlineStr"/>
      <c r="AL856" t="inlineStr"/>
      <c r="AM856" t="inlineStr"/>
      <c r="AN856" t="inlineStr"/>
      <c r="AO856" t="inlineStr"/>
      <c r="AP856" t="inlineStr">
        <is>
          <t>{"Research &amp; Discovery": [{"indicator_id": "76", "indicator_name": "Academic Reputation", "rank": "601+", "score": "3.7"}, {"indicator_id": "73", "indicator_name": "Citations per Faculty", "rank": "701+", "score": "5"}], "Learning Experience": [{"indicator_id": "36", "indicator_name": "Faculty Student Ratio", "rank": "317", "score": "49.5"}], "Employability": [{"indicator_id": "77", "indicator_name": "Employer Reputation", "rank": "601+", "score": "2.5"}, {"indicator_id": "3819456", "indicator_name": "Employment Outcomes", "rank": "701+", "score": "1.5"}], "Global Engagement": [{"indicator_id": "14", "indicator_name": "International Student Ratio", "rank": "320", "score": "45.9"}, {"indicator_id": "15", "indicator_name": "International Research Network", "rank": "701+", "score": "46"}, {"indicator_id": "18", "indicator_name": "International Faculty Ratio", "rank": "378", "score": "47.2"}], "Sustainability": [{"indicator_id": "3897497", "indicator_name": "Sustainability Score", "rank": "701+", "score": "1.4"}]}</t>
        </is>
      </c>
      <c r="AQ8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57">
      <c r="A857" t="n">
        <v>856</v>
      </c>
      <c r="B857" t="inlineStr"/>
      <c r="C857" t="inlineStr">
        <is>
          <t>Charles Sturt University</t>
        </is>
      </c>
      <c r="D857" t="inlineStr">
        <is>
          <t>Bathurst, Australia</t>
        </is>
      </c>
      <c r="E857" t="inlineStr">
        <is>
          <t>Australia</t>
        </is>
      </c>
      <c r="F857" t="inlineStr">
        <is>
          <t>Bathurst</t>
        </is>
      </c>
      <c r="G857" t="inlineStr">
        <is>
          <t>Oceania</t>
        </is>
      </c>
      <c r="H857" t="inlineStr">
        <is>
          <t>https://www.topuniversities.com/sites/default/files/charles-sturt-university-_592560cf2aeae70239af4dcc_medium.jpg</t>
        </is>
      </c>
      <c r="I857" t="inlineStr">
        <is>
          <t>/universities/charles-sturt-university</t>
        </is>
      </c>
      <c r="J857" t="inlineStr">
        <is>
          <t>3996320</t>
        </is>
      </c>
      <c r="K857" t="inlineStr">
        <is>
          <t>296822</t>
        </is>
      </c>
      <c r="L857" t="inlineStr">
        <is>
          <t>840</t>
        </is>
      </c>
      <c r="M857" t="n">
        <v>0</v>
      </c>
      <c r="N857" t="inlineStr">
        <is>
          <t>851-900</t>
        </is>
      </c>
      <c r="O857" t="inlineStr"/>
      <c r="P857" t="b">
        <v>0</v>
      </c>
      <c r="Q857" t="b">
        <v>0</v>
      </c>
      <c r="R857" t="n">
        <v>0</v>
      </c>
      <c r="S857" t="inlineStr">
        <is>
          <t>601+</t>
        </is>
      </c>
      <c r="T857" t="n">
        <v>5.1</v>
      </c>
      <c r="U857" t="inlineStr">
        <is>
          <t>701+</t>
        </is>
      </c>
      <c r="V857" t="n">
        <v>8.1</v>
      </c>
      <c r="W857" t="inlineStr">
        <is>
          <t>701+</t>
        </is>
      </c>
      <c r="X857" t="n">
        <v>8.199999999999999</v>
      </c>
      <c r="Y857" t="inlineStr">
        <is>
          <t>601+</t>
        </is>
      </c>
      <c r="Z857" t="n">
        <v>5.4</v>
      </c>
      <c r="AA857" t="inlineStr">
        <is>
          <t>701+</t>
        </is>
      </c>
      <c r="AB857" t="n">
        <v>7.4</v>
      </c>
      <c r="AC857" t="inlineStr">
        <is>
          <t>303</t>
        </is>
      </c>
      <c r="AD857" t="n">
        <v>47.9</v>
      </c>
      <c r="AE857" t="inlineStr">
        <is>
          <t>701+</t>
        </is>
      </c>
      <c r="AF857" t="n">
        <v>53.4</v>
      </c>
      <c r="AG857" t="inlineStr">
        <is>
          <t>395</t>
        </is>
      </c>
      <c r="AH857" t="n">
        <v>45.4</v>
      </c>
      <c r="AI857" t="inlineStr">
        <is>
          <t>357</t>
        </is>
      </c>
      <c r="AJ857" t="n">
        <v>41.7</v>
      </c>
      <c r="AK857" t="inlineStr"/>
      <c r="AL857" t="inlineStr"/>
      <c r="AM857" t="inlineStr"/>
      <c r="AN857" t="inlineStr"/>
      <c r="AO857" t="inlineStr"/>
      <c r="AP857" t="inlineStr">
        <is>
          <t>{"Research &amp; Discovery": [{"indicator_id": "76", "indicator_name": "Academic Reputation", "rank": "601+", "score": "5.1"}, {"indicator_id": "73", "indicator_name": "Citations per Faculty", "rank": "701+", "score": "8.1"}], "Learning Experience": [{"indicator_id": "36", "indicator_name": "Faculty Student Ratio", "rank": "701+", "score": "8.2"}], "Employability": [{"indicator_id": "77", "indicator_name": "Employer Reputation", "rank": "601+", "score": "5.4"}, {"indicator_id": "3819456", "indicator_name": "Employment Outcomes", "rank": "701+", "score": "7.4"}], "Global Engagement": [{"indicator_id": "14", "indicator_name": "International Student Ratio", "rank": "303", "score": "47.9"}, {"indicator_id": "15", "indicator_name": "International Research Network", "rank": "701+", "score": "53.4"}, {"indicator_id": "18", "indicator_name": "International Faculty Ratio", "rank": "395", "score": "45.4"}], "Sustainability": [{"indicator_id": "3897497", "indicator_name": "Sustainability Score", "rank": "357", "score": "41.7"}]}</t>
        </is>
      </c>
      <c r="AQ8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58">
      <c r="A858" t="n">
        <v>857</v>
      </c>
      <c r="B858" t="inlineStr"/>
      <c r="C858" t="inlineStr">
        <is>
          <t>Chonnam National University</t>
        </is>
      </c>
      <c r="D858" t="inlineStr">
        <is>
          <t>Gwangju, South Korea</t>
        </is>
      </c>
      <c r="E858" t="inlineStr">
        <is>
          <t>South Korea</t>
        </is>
      </c>
      <c r="F858" t="inlineStr">
        <is>
          <t>Gwangju</t>
        </is>
      </c>
      <c r="G858" t="inlineStr">
        <is>
          <t>Asia</t>
        </is>
      </c>
      <c r="H858" t="inlineStr">
        <is>
          <t>https://www.topuniversities.com/sites/default/files/chonnam-national-university_125_medium.jpg</t>
        </is>
      </c>
      <c r="I858" t="inlineStr">
        <is>
          <t>/universities/chonnam-national-university</t>
        </is>
      </c>
      <c r="J858" t="inlineStr">
        <is>
          <t>3996329</t>
        </is>
      </c>
      <c r="K858" t="inlineStr">
        <is>
          <t>294532</t>
        </is>
      </c>
      <c r="L858" t="inlineStr">
        <is>
          <t>125</t>
        </is>
      </c>
      <c r="M858" t="n">
        <v>0</v>
      </c>
      <c r="N858" t="inlineStr">
        <is>
          <t>851-900</t>
        </is>
      </c>
      <c r="O858" t="inlineStr"/>
      <c r="P858" t="b">
        <v>0</v>
      </c>
      <c r="Q858" t="b">
        <v>0</v>
      </c>
      <c r="R858" t="n">
        <v>0</v>
      </c>
      <c r="S858" t="inlineStr">
        <is>
          <t>601+</t>
        </is>
      </c>
      <c r="T858" t="n">
        <v>9.300000000000001</v>
      </c>
      <c r="U858" t="inlineStr">
        <is>
          <t>682</t>
        </is>
      </c>
      <c r="V858" t="n">
        <v>12.4</v>
      </c>
      <c r="W858" t="inlineStr">
        <is>
          <t>341</t>
        </is>
      </c>
      <c r="X858" t="n">
        <v>45.4</v>
      </c>
      <c r="Y858" t="inlineStr">
        <is>
          <t>601+</t>
        </is>
      </c>
      <c r="Z858" t="n">
        <v>4.7</v>
      </c>
      <c r="AA858" t="inlineStr">
        <is>
          <t>701+</t>
        </is>
      </c>
      <c r="AB858" t="n">
        <v>4.7</v>
      </c>
      <c r="AC858" t="inlineStr">
        <is>
          <t>701+</t>
        </is>
      </c>
      <c r="AD858" t="n">
        <v>7.3</v>
      </c>
      <c r="AE858" t="inlineStr">
        <is>
          <t>701+</t>
        </is>
      </c>
      <c r="AF858" t="n">
        <v>28.5</v>
      </c>
      <c r="AG858" t="inlineStr">
        <is>
          <t>701+</t>
        </is>
      </c>
      <c r="AH858" t="n">
        <v>9</v>
      </c>
      <c r="AI858">
        <f>348</f>
        <v/>
      </c>
      <c r="AJ858" t="n">
        <v>44.3</v>
      </c>
      <c r="AK858" t="inlineStr"/>
      <c r="AL858" t="inlineStr"/>
      <c r="AM858" t="inlineStr"/>
      <c r="AN858" t="inlineStr"/>
      <c r="AO858" t="inlineStr"/>
      <c r="AP858" t="inlineStr">
        <is>
          <t>{"Research &amp; Discovery": [{"indicator_id": "76", "indicator_name": "Academic Reputation", "rank": "601+", "score": "9.3"}, {"indicator_id": "73", "indicator_name": "Citations per Faculty", "rank": "682", "score": "12.4"}], "Learning Experience": [{"indicator_id": "36", "indicator_name": "Faculty Student Ratio", "rank": "341", "score": "45.4"}], "Employability": [{"indicator_id": "77", "indicator_name": "Employer Reputation", "rank": "601+", "score": "4.7"}, {"indicator_id": "3819456", "indicator_name": "Employment Outcomes", "rank": "701+", "score": "4.7"}], "Global Engagement": [{"indicator_id": "14", "indicator_name": "International Student Ratio", "rank": "701+", "score": "7.3"}, {"indicator_id": "15", "indicator_name": "International Research Network", "rank": "701+", "score": "28.5"}, {"indicator_id": "18", "indicator_name": "International Faculty Ratio", "rank": "701+", "score": "9"}], "Sustainability": [{"indicator_id": "3897497", "indicator_name": "Sustainability Score", "rank": "=348", "score": "44.3"}]}</t>
        </is>
      </c>
      <c r="AQ8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59">
      <c r="A859" t="n">
        <v>858</v>
      </c>
      <c r="B859" t="inlineStr"/>
      <c r="C859" t="inlineStr">
        <is>
          <t>Chungnam National University</t>
        </is>
      </c>
      <c r="D859" t="inlineStr">
        <is>
          <t>Daejeon, South Korea</t>
        </is>
      </c>
      <c r="E859" t="inlineStr">
        <is>
          <t>South Korea</t>
        </is>
      </c>
      <c r="F859" t="inlineStr">
        <is>
          <t>Daejeon</t>
        </is>
      </c>
      <c r="G859" t="inlineStr">
        <is>
          <t>Asia</t>
        </is>
      </c>
      <c r="H859" t="inlineStr">
        <is>
          <t>https://www.topuniversities.com/sites/default/files/chungnam-national-university_592560cf2aeae70239af4b02_medium.jpg</t>
        </is>
      </c>
      <c r="I859" t="inlineStr">
        <is>
          <t>/universities/chungnam-national-university</t>
        </is>
      </c>
      <c r="J859" t="inlineStr">
        <is>
          <t>3996332</t>
        </is>
      </c>
      <c r="K859" t="inlineStr">
        <is>
          <t>294530</t>
        </is>
      </c>
      <c r="L859" t="inlineStr">
        <is>
          <t>127</t>
        </is>
      </c>
      <c r="M859" t="n">
        <v>0</v>
      </c>
      <c r="N859" t="inlineStr">
        <is>
          <t>851-900</t>
        </is>
      </c>
      <c r="O859" t="inlineStr"/>
      <c r="P859" t="b">
        <v>0</v>
      </c>
      <c r="Q859" t="b">
        <v>0</v>
      </c>
      <c r="R859" t="n">
        <v>0</v>
      </c>
      <c r="S859" t="inlineStr">
        <is>
          <t>601+</t>
        </is>
      </c>
      <c r="T859" t="n">
        <v>8.800000000000001</v>
      </c>
      <c r="U859" t="inlineStr">
        <is>
          <t>701+</t>
        </is>
      </c>
      <c r="V859" t="n">
        <v>10.7</v>
      </c>
      <c r="W859" t="inlineStr">
        <is>
          <t>334</t>
        </is>
      </c>
      <c r="X859" t="n">
        <v>46.3</v>
      </c>
      <c r="Y859" t="inlineStr">
        <is>
          <t>601+</t>
        </is>
      </c>
      <c r="Z859" t="n">
        <v>7.8</v>
      </c>
      <c r="AA859" t="inlineStr">
        <is>
          <t>701+</t>
        </is>
      </c>
      <c r="AB859" t="n">
        <v>5</v>
      </c>
      <c r="AC859" t="inlineStr">
        <is>
          <t>701+</t>
        </is>
      </c>
      <c r="AD859" t="n">
        <v>9.199999999999999</v>
      </c>
      <c r="AE859" t="inlineStr">
        <is>
          <t>701+</t>
        </is>
      </c>
      <c r="AF859" t="n">
        <v>32.7</v>
      </c>
      <c r="AG859" t="inlineStr">
        <is>
          <t>701+</t>
        </is>
      </c>
      <c r="AH859" t="n">
        <v>7.2</v>
      </c>
      <c r="AI859">
        <f>483</f>
        <v/>
      </c>
      <c r="AJ859" t="n">
        <v>25.7</v>
      </c>
      <c r="AK859" t="inlineStr"/>
      <c r="AL859" t="inlineStr"/>
      <c r="AM859" t="inlineStr"/>
      <c r="AN859" t="inlineStr"/>
      <c r="AO859" t="inlineStr"/>
      <c r="AP859" t="inlineStr">
        <is>
          <t>{"Research &amp; Discovery": [{"indicator_id": "76", "indicator_name": "Academic Reputation", "rank": "601+", "score": "8.8"}, {"indicator_id": "73", "indicator_name": "Citations per Faculty", "rank": "701+", "score": "10.7"}], "Learning Experience": [{"indicator_id": "36", "indicator_name": "Faculty Student Ratio", "rank": "334", "score": "46.3"}], "Employability": [{"indicator_id": "77", "indicator_name": "Employer Reputation", "rank": "601+", "score": "7.8"}, {"indicator_id": "3819456", "indicator_name": "Employment Outcomes", "rank": "701+", "score": "5"}], "Global Engagement": [{"indicator_id": "14", "indicator_name": "International Student Ratio", "rank": "701+", "score": "9.2"}, {"indicator_id": "15", "indicator_name": "International Research Network", "rank": "701+", "score": "32.7"}, {"indicator_id": "18", "indicator_name": "International Faculty Ratio", "rank": "701+", "score": "7.2"}], "Sustainability": [{"indicator_id": "3897497", "indicator_name": "Sustainability Score", "rank": "=483", "score": "25.7"}]}</t>
        </is>
      </c>
      <c r="AQ8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60">
      <c r="A860" t="n">
        <v>859</v>
      </c>
      <c r="B860" t="inlineStr"/>
      <c r="C860" t="inlineStr">
        <is>
          <t>Clarkson University</t>
        </is>
      </c>
      <c r="D860" t="inlineStr">
        <is>
          <t>Potsdam, United States</t>
        </is>
      </c>
      <c r="E860" t="inlineStr">
        <is>
          <t>United States</t>
        </is>
      </c>
      <c r="F860" t="inlineStr">
        <is>
          <t>Potsdam</t>
        </is>
      </c>
      <c r="G860" t="inlineStr">
        <is>
          <t>North America</t>
        </is>
      </c>
      <c r="H860" t="inlineStr">
        <is>
          <t>https://www.topuniversities.com/sites/default/files/clarkson-university_592560cf2aeae70239af5181_medium.jpg</t>
        </is>
      </c>
      <c r="I860" t="inlineStr">
        <is>
          <t>/universities/clarkson-university</t>
        </is>
      </c>
      <c r="J860" t="inlineStr">
        <is>
          <t>3996334</t>
        </is>
      </c>
      <c r="K860" t="inlineStr">
        <is>
          <t>297397</t>
        </is>
      </c>
      <c r="L860" t="inlineStr">
        <is>
          <t>1790</t>
        </is>
      </c>
      <c r="M860" t="n">
        <v>0</v>
      </c>
      <c r="N860" t="inlineStr">
        <is>
          <t>851-900</t>
        </is>
      </c>
      <c r="O860" t="inlineStr"/>
      <c r="P860" t="b">
        <v>0</v>
      </c>
      <c r="Q860" t="b">
        <v>0</v>
      </c>
      <c r="R860" t="n">
        <v>0</v>
      </c>
      <c r="S860" t="inlineStr">
        <is>
          <t>601+</t>
        </is>
      </c>
      <c r="T860" t="n">
        <v>1.3</v>
      </c>
      <c r="U860" t="inlineStr">
        <is>
          <t>329</t>
        </is>
      </c>
      <c r="V860" t="n">
        <v>41.8</v>
      </c>
      <c r="W860" t="inlineStr">
        <is>
          <t>701+</t>
        </is>
      </c>
      <c r="X860" t="n">
        <v>13.5</v>
      </c>
      <c r="Y860" t="inlineStr">
        <is>
          <t>601+</t>
        </is>
      </c>
      <c r="Z860" t="n">
        <v>1.9</v>
      </c>
      <c r="AA860" t="inlineStr">
        <is>
          <t>701+</t>
        </is>
      </c>
      <c r="AB860" t="n">
        <v>7.9</v>
      </c>
      <c r="AC860" t="inlineStr">
        <is>
          <t>623</t>
        </is>
      </c>
      <c r="AD860" t="n">
        <v>15</v>
      </c>
      <c r="AE860" t="inlineStr">
        <is>
          <t>701+</t>
        </is>
      </c>
      <c r="AF860" t="n">
        <v>30.6</v>
      </c>
      <c r="AG860" t="inlineStr">
        <is>
          <t>374</t>
        </is>
      </c>
      <c r="AH860" t="n">
        <v>48.5</v>
      </c>
      <c r="AI860" t="inlineStr">
        <is>
          <t>701+</t>
        </is>
      </c>
      <c r="AJ860" t="n">
        <v>1.2</v>
      </c>
      <c r="AK860" t="inlineStr"/>
      <c r="AL860" t="inlineStr"/>
      <c r="AM860" t="inlineStr"/>
      <c r="AN860" t="inlineStr"/>
      <c r="AO860" t="inlineStr"/>
      <c r="AP860" t="inlineStr">
        <is>
          <t>{"Research &amp; Discovery": [{"indicator_id": "76", "indicator_name": "Academic Reputation", "rank": "601+", "score": "1.3"}, {"indicator_id": "73", "indicator_name": "Citations per Faculty", "rank": "329", "score": "41.8"}], "Learning Experience": [{"indicator_id": "36", "indicator_name": "Faculty Student Ratio", "rank": "701+", "score": "13.5"}], "Employability": [{"indicator_id": "77", "indicator_name": "Employer Reputation", "rank": "601+", "score": "1.9"}, {"indicator_id": "3819456", "indicator_name": "Employment Outcomes", "rank": "701+", "score": "7.9"}], "Global Engagement": [{"indicator_id": "14", "indicator_name": "International Student Ratio", "rank": "623", "score": "15"}, {"indicator_id": "15", "indicator_name": "International Research Network", "rank": "701+", "score": "30.6"}, {"indicator_id": "18", "indicator_name": "International Faculty Ratio", "rank": "374", "score": "48.5"}], "Sustainability": [{"indicator_id": "3897497", "indicator_name": "Sustainability Score", "rank": "701+", "score": "1.2"}]}</t>
        </is>
      </c>
      <c r="AQ8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61">
      <c r="A861" t="n">
        <v>860</v>
      </c>
      <c r="B861" t="inlineStr"/>
      <c r="C861" t="inlineStr">
        <is>
          <t>Donghua University</t>
        </is>
      </c>
      <c r="D861" t="inlineStr">
        <is>
          <t>Shanghai, China (Mainland)</t>
        </is>
      </c>
      <c r="E861" t="inlineStr">
        <is>
          <t>China (Mainland)</t>
        </is>
      </c>
      <c r="F861" t="inlineStr">
        <is>
          <t>Shanghai</t>
        </is>
      </c>
      <c r="G861" t="inlineStr">
        <is>
          <t>Asia</t>
        </is>
      </c>
      <c r="H861" t="inlineStr">
        <is>
          <t>https://www.topuniversities.com/sites/default/files/donghua-university_592560cf2aeae70239af526e_medium.jpg</t>
        </is>
      </c>
      <c r="I861" t="inlineStr">
        <is>
          <t>/universities/donghua-university</t>
        </is>
      </c>
      <c r="J861" t="inlineStr">
        <is>
          <t>3996355</t>
        </is>
      </c>
      <c r="K861" t="inlineStr">
        <is>
          <t>294997</t>
        </is>
      </c>
      <c r="L861" t="inlineStr">
        <is>
          <t>2027</t>
        </is>
      </c>
      <c r="M861" t="n">
        <v>0</v>
      </c>
      <c r="N861" t="inlineStr">
        <is>
          <t>851-900</t>
        </is>
      </c>
      <c r="O861" t="inlineStr"/>
      <c r="P861" t="b">
        <v>0</v>
      </c>
      <c r="Q861" t="b">
        <v>0</v>
      </c>
      <c r="R861" t="n">
        <v>0</v>
      </c>
      <c r="S861" t="inlineStr">
        <is>
          <t>601+</t>
        </is>
      </c>
      <c r="T861" t="n">
        <v>3.8</v>
      </c>
      <c r="U861" t="inlineStr">
        <is>
          <t>286</t>
        </is>
      </c>
      <c r="V861" t="n">
        <v>47.3</v>
      </c>
      <c r="W861" t="inlineStr">
        <is>
          <t>582</t>
        </is>
      </c>
      <c r="X861" t="n">
        <v>25.5</v>
      </c>
      <c r="Y861" t="inlineStr">
        <is>
          <t>601+</t>
        </is>
      </c>
      <c r="Z861" t="n">
        <v>1.6</v>
      </c>
      <c r="AA861" t="inlineStr">
        <is>
          <t>701+</t>
        </is>
      </c>
      <c r="AB861" t="n">
        <v>3.7</v>
      </c>
      <c r="AC861" t="inlineStr">
        <is>
          <t>701+</t>
        </is>
      </c>
      <c r="AD861" t="n">
        <v>3.1</v>
      </c>
      <c r="AE861" t="inlineStr">
        <is>
          <t>701+</t>
        </is>
      </c>
      <c r="AF861" t="n">
        <v>31.1</v>
      </c>
      <c r="AG861" t="inlineStr">
        <is>
          <t>701+</t>
        </is>
      </c>
      <c r="AH861" t="n">
        <v>2.2</v>
      </c>
      <c r="AI861" t="inlineStr">
        <is>
          <t>701+</t>
        </is>
      </c>
      <c r="AJ861" t="n">
        <v>1.1</v>
      </c>
      <c r="AK861" t="inlineStr"/>
      <c r="AL861" t="inlineStr"/>
      <c r="AM861" t="inlineStr"/>
      <c r="AN861" t="inlineStr"/>
      <c r="AO861" t="inlineStr"/>
      <c r="AP861" t="inlineStr">
        <is>
          <t>{"Research &amp; Discovery": [{"indicator_id": "76", "indicator_name": "Academic Reputation", "rank": "601+", "score": "3.8"}, {"indicator_id": "73", "indicator_name": "Citations per Faculty", "rank": "286", "score": "47.3"}], "Learning Experience": [{"indicator_id": "36", "indicator_name": "Faculty Student Ratio", "rank": "582", "score": "25.5"}], "Employability": [{"indicator_id": "77", "indicator_name": "Employer Reputation", "rank": "601+", "score": "1.6"}, {"indicator_id": "3819456", "indicator_name": "Employment Outcomes", "rank": "701+", "score": "3.7"}], "Global Engagement": [{"indicator_id": "14", "indicator_name": "International Student Ratio", "rank": "701+", "score": "3.1"}, {"indicator_id": "15", "indicator_name": "International Research Network", "rank": "701+", "score": "31.1"}, {"indicator_id": "18", "indicator_name": "International Faculty Ratio", "rank": "701+", "score": "2.2"}], "Sustainability": [{"indicator_id": "3897497", "indicator_name": "Sustainability Score", "rank": "701+", "score": "1.1"}]}</t>
        </is>
      </c>
      <c r="AQ8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62">
      <c r="A862" t="n">
        <v>861</v>
      </c>
      <c r="B862" t="inlineStr"/>
      <c r="C862" t="inlineStr">
        <is>
          <t>Georgia State University</t>
        </is>
      </c>
      <c r="D862" t="inlineStr">
        <is>
          <t>Atlanta, United States</t>
        </is>
      </c>
      <c r="E862" t="inlineStr">
        <is>
          <t>United States</t>
        </is>
      </c>
      <c r="F862" t="inlineStr">
        <is>
          <t>Atlanta</t>
        </is>
      </c>
      <c r="G862" t="inlineStr">
        <is>
          <t>North America</t>
        </is>
      </c>
      <c r="H862" t="inlineStr">
        <is>
          <t>https://www.topuniversities.com/sites/default/files/georgia-state-university_592560cf2aeae70239af4b65_medium.jpg</t>
        </is>
      </c>
      <c r="I862" t="inlineStr">
        <is>
          <t>/universities/georgia-state-university</t>
        </is>
      </c>
      <c r="J862" t="inlineStr">
        <is>
          <t>3996386</t>
        </is>
      </c>
      <c r="K862" t="inlineStr">
        <is>
          <t>294343</t>
        </is>
      </c>
      <c r="L862" t="inlineStr">
        <is>
          <t>226</t>
        </is>
      </c>
      <c r="M862" t="n">
        <v>0</v>
      </c>
      <c r="N862" t="inlineStr">
        <is>
          <t>851-900</t>
        </is>
      </c>
      <c r="O862" t="inlineStr"/>
      <c r="P862" t="b">
        <v>0</v>
      </c>
      <c r="Q862" t="b">
        <v>0</v>
      </c>
      <c r="R862" t="n">
        <v>0</v>
      </c>
      <c r="S862" t="inlineStr">
        <is>
          <t>601+</t>
        </is>
      </c>
      <c r="T862" t="n">
        <v>11.3</v>
      </c>
      <c r="U862" t="inlineStr">
        <is>
          <t>526</t>
        </is>
      </c>
      <c r="V862" t="n">
        <v>22.4</v>
      </c>
      <c r="W862" t="inlineStr">
        <is>
          <t>701+</t>
        </is>
      </c>
      <c r="X862" t="n">
        <v>4.3</v>
      </c>
      <c r="Y862" t="inlineStr">
        <is>
          <t>580</t>
        </is>
      </c>
      <c r="Z862" t="n">
        <v>14.2</v>
      </c>
      <c r="AA862" t="inlineStr">
        <is>
          <t>599</t>
        </is>
      </c>
      <c r="AB862" t="n">
        <v>18.2</v>
      </c>
      <c r="AC862" t="inlineStr">
        <is>
          <t>701+</t>
        </is>
      </c>
      <c r="AD862" t="n">
        <v>10.4</v>
      </c>
      <c r="AE862" t="inlineStr">
        <is>
          <t>600</t>
        </is>
      </c>
      <c r="AF862" t="n">
        <v>62.3</v>
      </c>
      <c r="AG862" t="inlineStr">
        <is>
          <t>701+</t>
        </is>
      </c>
      <c r="AH862" t="n">
        <v>4.8</v>
      </c>
      <c r="AI862" t="inlineStr">
        <is>
          <t>701+</t>
        </is>
      </c>
      <c r="AJ862" t="n">
        <v>7.2</v>
      </c>
      <c r="AK862" t="inlineStr"/>
      <c r="AL862" t="inlineStr"/>
      <c r="AM862" t="inlineStr"/>
      <c r="AN862" t="inlineStr"/>
      <c r="AO862" t="inlineStr"/>
      <c r="AP862" t="inlineStr">
        <is>
          <t>{"Research &amp; Discovery": [{"indicator_id": "76", "indicator_name": "Academic Reputation", "rank": "601+", "score": "11.3"}, {"indicator_id": "73", "indicator_name": "Citations per Faculty", "rank": "526", "score": "22.4"}], "Learning Experience": [{"indicator_id": "36", "indicator_name": "Faculty Student Ratio", "rank": "701+", "score": "4.3"}], "Employability": [{"indicator_id": "77", "indicator_name": "Employer Reputation", "rank": "580", "score": "14.2"}, {"indicator_id": "3819456", "indicator_name": "Employment Outcomes", "rank": "599", "score": "18.2"}], "Global Engagement": [{"indicator_id": "14", "indicator_name": "International Student Ratio", "rank": "701+", "score": "10.4"}, {"indicator_id": "15", "indicator_name": "International Research Network", "rank": "600", "score": "62.3"}, {"indicator_id": "18", "indicator_name": "International Faculty Ratio", "rank": "701+", "score": "4.8"}], "Sustainability": [{"indicator_id": "3897497", "indicator_name": "Sustainability Score", "rank": "701+", "score": "7.2"}]}</t>
        </is>
      </c>
      <c r="AQ8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63">
      <c r="A863" t="n">
        <v>862</v>
      </c>
      <c r="B863" t="inlineStr"/>
      <c r="C863" t="inlineStr">
        <is>
          <t>Gulf University for Science and Technology</t>
        </is>
      </c>
      <c r="D863" t="inlineStr">
        <is>
          <t>Kuwait City, Kuwait</t>
        </is>
      </c>
      <c r="E863" t="inlineStr">
        <is>
          <t>Kuwait</t>
        </is>
      </c>
      <c r="F863" t="inlineStr">
        <is>
          <t>Kuwait City</t>
        </is>
      </c>
      <c r="G863" t="inlineStr">
        <is>
          <t>Asia</t>
        </is>
      </c>
      <c r="H863" t="inlineStr">
        <is>
          <t>https://www.topuniversities.com/sites/default/files/240211051651am186387GUST-Logo200x200-90x90.jpg</t>
        </is>
      </c>
      <c r="I863" t="inlineStr">
        <is>
          <t>/universities/gulf-university-science-technology</t>
        </is>
      </c>
      <c r="J863" t="inlineStr">
        <is>
          <t>3996230</t>
        </is>
      </c>
      <c r="K863" t="inlineStr">
        <is>
          <t>295902</t>
        </is>
      </c>
      <c r="L863" t="inlineStr">
        <is>
          <t>20253</t>
        </is>
      </c>
      <c r="M863" t="n">
        <v>1</v>
      </c>
      <c r="N863" t="inlineStr">
        <is>
          <t>851-900</t>
        </is>
      </c>
      <c r="O863" t="inlineStr">
        <is>
          <t>6</t>
        </is>
      </c>
      <c r="P863" t="b">
        <v>0</v>
      </c>
      <c r="Q863" t="b">
        <v>0</v>
      </c>
      <c r="R863" t="n">
        <v>0</v>
      </c>
      <c r="S863" t="inlineStr">
        <is>
          <t>597</t>
        </is>
      </c>
      <c r="T863" t="n">
        <v>14.6</v>
      </c>
      <c r="U863" t="inlineStr">
        <is>
          <t>701+</t>
        </is>
      </c>
      <c r="V863" t="n">
        <v>4.8</v>
      </c>
      <c r="W863" t="inlineStr">
        <is>
          <t>701+</t>
        </is>
      </c>
      <c r="X863" t="n">
        <v>11.2</v>
      </c>
      <c r="Y863" t="inlineStr">
        <is>
          <t>601+</t>
        </is>
      </c>
      <c r="Z863" t="n">
        <v>9.300000000000001</v>
      </c>
      <c r="AA863" t="inlineStr">
        <is>
          <t>701+</t>
        </is>
      </c>
      <c r="AB863" t="n">
        <v>11</v>
      </c>
      <c r="AC863" t="inlineStr">
        <is>
          <t>448</t>
        </is>
      </c>
      <c r="AD863" t="n">
        <v>27.7</v>
      </c>
      <c r="AE863" t="inlineStr">
        <is>
          <t>701+</t>
        </is>
      </c>
      <c r="AF863" t="n">
        <v>9.300000000000001</v>
      </c>
      <c r="AG863" t="inlineStr">
        <is>
          <t>18</t>
        </is>
      </c>
      <c r="AH863" t="n">
        <v>100</v>
      </c>
      <c r="AI863" t="inlineStr">
        <is>
          <t>701+</t>
        </is>
      </c>
      <c r="AJ863" t="n">
        <v>1.1</v>
      </c>
      <c r="AK863" t="inlineStr"/>
      <c r="AL863" t="inlineStr"/>
      <c r="AM863" t="inlineStr"/>
      <c r="AN863" t="inlineStr"/>
      <c r="AO863" t="inlineStr"/>
      <c r="AP863" t="inlineStr">
        <is>
          <t>{"Research &amp; Discovery": [{"indicator_id": "76", "indicator_name": "Academic Reputation", "rank": "597", "score": "14.6"}, {"indicator_id": "73", "indicator_name": "Citations per Faculty", "rank": "701+", "score": "4.8"}], "Learning Experience": [{"indicator_id": "36", "indicator_name": "Faculty Student Ratio", "rank": "701+", "score": "11.2"}], "Employability": [{"indicator_id": "77", "indicator_name": "Employer Reputation", "rank": "601+", "score": "9.3"}, {"indicator_id": "3819456", "indicator_name": "Employment Outcomes", "rank": "701+", "score": "11"}], "Global Engagement": [{"indicator_id": "14", "indicator_name": "International Student Ratio", "rank": "448", "score": "27.7"}, {"indicator_id": "15", "indicator_name": "International Research Network", "rank": "701+", "score": "9.3"}, {"indicator_id": "18", "indicator_name": "International Faculty Ratio", "rank": "18", "score": "100"}], "Sustainability": [{"indicator_id": "3897497", "indicator_name": "Sustainability Score", "rank": "701+", "score": "1.1"}]}</t>
        </is>
      </c>
      <c r="AQ8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64">
      <c r="A864" t="n">
        <v>863</v>
      </c>
      <c r="B864" t="inlineStr"/>
      <c r="C864" t="inlineStr">
        <is>
          <t>Jamia Millia Islamia</t>
        </is>
      </c>
      <c r="D864" t="inlineStr">
        <is>
          <t>New Delhi, India</t>
        </is>
      </c>
      <c r="E864" t="inlineStr">
        <is>
          <t>India</t>
        </is>
      </c>
      <c r="F864" t="inlineStr">
        <is>
          <t>New Delhi</t>
        </is>
      </c>
      <c r="G864" t="inlineStr">
        <is>
          <t>Asia</t>
        </is>
      </c>
      <c r="H864" t="inlineStr">
        <is>
          <t>https://www.topuniversities.com/sites/default/files/jamia-millia-islamia-new-delhi_592560e19988f300e2320f1d_medium.jpg</t>
        </is>
      </c>
      <c r="I864" t="inlineStr">
        <is>
          <t>/universities/jamia-millia-islamia</t>
        </is>
      </c>
      <c r="J864" t="inlineStr">
        <is>
          <t>3996449</t>
        </is>
      </c>
      <c r="K864" t="inlineStr">
        <is>
          <t>295742</t>
        </is>
      </c>
      <c r="L864" t="inlineStr">
        <is>
          <t>22908</t>
        </is>
      </c>
      <c r="M864" t="n">
        <v>0</v>
      </c>
      <c r="N864" t="inlineStr">
        <is>
          <t>851-900</t>
        </is>
      </c>
      <c r="O864" t="inlineStr"/>
      <c r="P864" t="b">
        <v>0</v>
      </c>
      <c r="Q864" t="b">
        <v>0</v>
      </c>
      <c r="R864" t="n">
        <v>0</v>
      </c>
      <c r="S864" t="inlineStr">
        <is>
          <t>601+</t>
        </is>
      </c>
      <c r="T864" t="n">
        <v>9.300000000000001</v>
      </c>
      <c r="U864" t="inlineStr">
        <is>
          <t>486</t>
        </is>
      </c>
      <c r="V864" t="n">
        <v>26</v>
      </c>
      <c r="W864" t="inlineStr">
        <is>
          <t>470</t>
        </is>
      </c>
      <c r="X864" t="n">
        <v>33.6</v>
      </c>
      <c r="Y864" t="inlineStr">
        <is>
          <t>601+</t>
        </is>
      </c>
      <c r="Z864" t="n">
        <v>3.1</v>
      </c>
      <c r="AA864" t="inlineStr">
        <is>
          <t>701+</t>
        </is>
      </c>
      <c r="AB864" t="n">
        <v>1.9</v>
      </c>
      <c r="AC864" t="inlineStr">
        <is>
          <t>701+</t>
        </is>
      </c>
      <c r="AD864" t="n">
        <v>5.2</v>
      </c>
      <c r="AE864" t="inlineStr">
        <is>
          <t>701+</t>
        </is>
      </c>
      <c r="AF864" t="n">
        <v>43</v>
      </c>
      <c r="AG864" t="inlineStr">
        <is>
          <t>701+</t>
        </is>
      </c>
      <c r="AH864" t="n">
        <v>3.2</v>
      </c>
      <c r="AI864" t="inlineStr">
        <is>
          <t>701+</t>
        </is>
      </c>
      <c r="AJ864" t="n">
        <v>1.6</v>
      </c>
      <c r="AK864" t="inlineStr"/>
      <c r="AL864" t="inlineStr"/>
      <c r="AM864" t="inlineStr"/>
      <c r="AN864" t="inlineStr"/>
      <c r="AO864" t="inlineStr"/>
      <c r="AP864" t="inlineStr">
        <is>
          <t>{"Research &amp; Discovery": [{"indicator_id": "76", "indicator_name": "Academic Reputation", "rank": "601+", "score": "9.3"}, {"indicator_id": "73", "indicator_name": "Citations per Faculty", "rank": "486", "score": "26"}], "Learning Experience": [{"indicator_id": "36", "indicator_name": "Faculty Student Ratio", "rank": "470", "score": "33.6"}], "Employability": [{"indicator_id": "77", "indicator_name": "Employer Reputation", "rank": "601+", "score": "3.1"}, {"indicator_id": "3819456", "indicator_name": "Employment Outcomes", "rank": "701+", "score": "1.9"}], "Global Engagement": [{"indicator_id": "14", "indicator_name": "International Student Ratio", "rank": "701+", "score": "5.2"}, {"indicator_id": "15", "indicator_name": "International Research Network", "rank": "701+", "score": "43"}, {"indicator_id": "18", "indicator_name": "International Faculty Ratio", "rank": "701+", "score": "3.2"}], "Sustainability": [{"indicator_id": "3897497", "indicator_name": "Sustainability Score", "rank": "701+", "score": "1.6"}]}</t>
        </is>
      </c>
      <c r="AQ8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65">
      <c r="A865" t="n">
        <v>864</v>
      </c>
      <c r="B865" t="inlineStr"/>
      <c r="C865" t="inlineStr">
        <is>
          <t xml:space="preserve">Kansas State University </t>
        </is>
      </c>
      <c r="D865" t="inlineStr">
        <is>
          <t>Manhattan, United States</t>
        </is>
      </c>
      <c r="E865" t="inlineStr">
        <is>
          <t>United States</t>
        </is>
      </c>
      <c r="F865" t="inlineStr">
        <is>
          <t>Manhattan</t>
        </is>
      </c>
      <c r="G865" t="inlineStr">
        <is>
          <t>North America</t>
        </is>
      </c>
      <c r="H865" t="inlineStr">
        <is>
          <t>https://www.topuniversities.com/sites/default/files/kansas-state-university_1912_medium.jpg</t>
        </is>
      </c>
      <c r="I865" t="inlineStr">
        <is>
          <t>/universities/kansas-state-university</t>
        </is>
      </c>
      <c r="J865" t="inlineStr">
        <is>
          <t>3996460</t>
        </is>
      </c>
      <c r="K865" t="inlineStr">
        <is>
          <t>294883</t>
        </is>
      </c>
      <c r="L865" t="inlineStr">
        <is>
          <t>1912</t>
        </is>
      </c>
      <c r="M865" t="n">
        <v>0</v>
      </c>
      <c r="N865" t="inlineStr">
        <is>
          <t>851-900</t>
        </is>
      </c>
      <c r="O865" t="inlineStr"/>
      <c r="P865" t="b">
        <v>0</v>
      </c>
      <c r="Q865" t="b">
        <v>0</v>
      </c>
      <c r="R865" t="n">
        <v>0</v>
      </c>
      <c r="S865" t="inlineStr">
        <is>
          <t>601+</t>
        </is>
      </c>
      <c r="T865" t="n">
        <v>8.199999999999999</v>
      </c>
      <c r="U865" t="inlineStr">
        <is>
          <t>531</t>
        </is>
      </c>
      <c r="V865" t="n">
        <v>22.1</v>
      </c>
      <c r="W865" t="inlineStr">
        <is>
          <t>701+</t>
        </is>
      </c>
      <c r="X865" t="n">
        <v>10.3</v>
      </c>
      <c r="Y865" t="inlineStr">
        <is>
          <t>601+</t>
        </is>
      </c>
      <c r="Z865" t="n">
        <v>6.7</v>
      </c>
      <c r="AA865" t="inlineStr">
        <is>
          <t>701+</t>
        </is>
      </c>
      <c r="AB865" t="n">
        <v>13.5</v>
      </c>
      <c r="AC865" t="inlineStr">
        <is>
          <t>701+</t>
        </is>
      </c>
      <c r="AD865" t="n">
        <v>4.6</v>
      </c>
      <c r="AE865" t="inlineStr">
        <is>
          <t>411</t>
        </is>
      </c>
      <c r="AF865" t="n">
        <v>74.90000000000001</v>
      </c>
      <c r="AG865" t="inlineStr">
        <is>
          <t>701+</t>
        </is>
      </c>
      <c r="AH865" t="n">
        <v>10.1</v>
      </c>
      <c r="AI865" t="inlineStr">
        <is>
          <t>660</t>
        </is>
      </c>
      <c r="AJ865" t="n">
        <v>10.2</v>
      </c>
      <c r="AK865" t="inlineStr"/>
      <c r="AL865" t="inlineStr"/>
      <c r="AM865" t="inlineStr"/>
      <c r="AN865" t="inlineStr"/>
      <c r="AO865" t="inlineStr"/>
      <c r="AP865" t="inlineStr">
        <is>
          <t>{"Research &amp; Discovery": [{"indicator_id": "76", "indicator_name": "Academic Reputation", "rank": "601+", "score": "8.2"}, {"indicator_id": "73", "indicator_name": "Citations per Faculty", "rank": "531", "score": "22.1"}], "Learning Experience": [{"indicator_id": "36", "indicator_name": "Faculty Student Ratio", "rank": "701+", "score": "10.3"}], "Employability": [{"indicator_id": "77", "indicator_name": "Employer Reputation", "rank": "601+", "score": "6.7"}, {"indicator_id": "3819456", "indicator_name": "Employment Outcomes", "rank": "701+", "score": "13.5"}], "Global Engagement": [{"indicator_id": "14", "indicator_name": "International Student Ratio", "rank": "701+", "score": "4.6"}, {"indicator_id": "15", "indicator_name": "International Research Network", "rank": "411", "score": "74.9"}, {"indicator_id": "18", "indicator_name": "International Faculty Ratio", "rank": "701+", "score": "10.1"}], "Sustainability": [{"indicator_id": "3897497", "indicator_name": "Sustainability Score", "rank": "660", "score": "10.2"}]}</t>
        </is>
      </c>
      <c r="AQ8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66">
      <c r="A866" t="n">
        <v>865</v>
      </c>
      <c r="B866" t="inlineStr"/>
      <c r="C866" t="inlineStr">
        <is>
          <t>Abylkas Saginov Karaganda Technical University</t>
        </is>
      </c>
      <c r="D866" t="inlineStr">
        <is>
          <t>Karaganda, Kazakhstan</t>
        </is>
      </c>
      <c r="E866" t="inlineStr">
        <is>
          <t>Kazakhstan</t>
        </is>
      </c>
      <c r="F866" t="inlineStr">
        <is>
          <t>Karaganda</t>
        </is>
      </c>
      <c r="G866" t="inlineStr">
        <is>
          <t>Asia</t>
        </is>
      </c>
      <c r="H866" t="inlineStr">
        <is>
          <t>https://www.topuniversities.com/sites/default/files/250128094927am939606WhatsApp-Image-2025-01-28-at-14.47.21-90x90.jpg</t>
        </is>
      </c>
      <c r="I866" t="inlineStr">
        <is>
          <t>/universities/abylkas-saginov-karaganda-technical-university</t>
        </is>
      </c>
      <c r="J866" t="inlineStr">
        <is>
          <t>3996461</t>
        </is>
      </c>
      <c r="K866" t="inlineStr">
        <is>
          <t>293626</t>
        </is>
      </c>
      <c r="L866" t="inlineStr">
        <is>
          <t>14129</t>
        </is>
      </c>
      <c r="M866" t="n">
        <v>0</v>
      </c>
      <c r="N866" t="inlineStr">
        <is>
          <t>851-900</t>
        </is>
      </c>
      <c r="O866" t="inlineStr">
        <is>
          <t>4</t>
        </is>
      </c>
      <c r="P866" t="b">
        <v>0</v>
      </c>
      <c r="Q866" t="b">
        <v>0</v>
      </c>
      <c r="R866" t="n">
        <v>0</v>
      </c>
      <c r="S866" t="inlineStr">
        <is>
          <t>601+</t>
        </is>
      </c>
      <c r="T866" t="n">
        <v>9.699999999999999</v>
      </c>
      <c r="U866" t="inlineStr">
        <is>
          <t>701+</t>
        </is>
      </c>
      <c r="V866" t="n">
        <v>1.1</v>
      </c>
      <c r="W866" t="inlineStr">
        <is>
          <t>109</t>
        </is>
      </c>
      <c r="X866" t="n">
        <v>84.59999999999999</v>
      </c>
      <c r="Y866" t="inlineStr">
        <is>
          <t>601+</t>
        </is>
      </c>
      <c r="Z866" t="n">
        <v>7.7</v>
      </c>
      <c r="AA866" t="inlineStr">
        <is>
          <t>701+</t>
        </is>
      </c>
      <c r="AB866" t="n">
        <v>5.8</v>
      </c>
      <c r="AC866" t="inlineStr">
        <is>
          <t>572</t>
        </is>
      </c>
      <c r="AD866" t="n">
        <v>18.8</v>
      </c>
      <c r="AE866" t="inlineStr">
        <is>
          <t>701+</t>
        </is>
      </c>
      <c r="AF866" t="n">
        <v>2.4</v>
      </c>
      <c r="AG866" t="inlineStr">
        <is>
          <t>701+</t>
        </is>
      </c>
      <c r="AH866" t="n">
        <v>10</v>
      </c>
      <c r="AI866" t="inlineStr">
        <is>
          <t>701+</t>
        </is>
      </c>
      <c r="AJ866" t="n">
        <v>1.2</v>
      </c>
      <c r="AK866" t="inlineStr"/>
      <c r="AL866" t="inlineStr"/>
      <c r="AM866" t="inlineStr"/>
      <c r="AN866" t="inlineStr"/>
      <c r="AO866" t="inlineStr"/>
      <c r="AP866" t="inlineStr">
        <is>
          <t>{"Research &amp; Discovery": [{"indicator_id": "76", "indicator_name": "Academic Reputation", "rank": "601+", "score": "9.7"}, {"indicator_id": "73", "indicator_name": "Citations per Faculty", "rank": "701+", "score": "1.1"}], "Learning Experience": [{"indicator_id": "36", "indicator_name": "Faculty Student Ratio", "rank": "109", "score": "84.6"}], "Employability": [{"indicator_id": "77", "indicator_name": "Employer Reputation", "rank": "601+", "score": "7.7"}, {"indicator_id": "3819456", "indicator_name": "Employment Outcomes", "rank": "701+", "score": "5.8"}], "Global Engagement": [{"indicator_id": "14", "indicator_name": "International Student Ratio", "rank": "572", "score": "18.8"}, {"indicator_id": "15", "indicator_name": "International Research Network", "rank": "701+", "score": "2.4"}, {"indicator_id": "18", "indicator_name": "International Faculty Ratio", "rank": "701+", "score": "10"}], "Sustainability": [{"indicator_id": "3897497", "indicator_name": "Sustainability Score", "rank": "701+", "score": "1.2"}]}</t>
        </is>
      </c>
      <c r="AQ8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67">
      <c r="A867" t="n">
        <v>866</v>
      </c>
      <c r="B867" t="inlineStr"/>
      <c r="C867" t="inlineStr">
        <is>
          <t>Kyrgyz Russian Slavic University</t>
        </is>
      </c>
      <c r="D867" t="inlineStr">
        <is>
          <t>Bishkek, Kyrgyzstan</t>
        </is>
      </c>
      <c r="E867" t="inlineStr">
        <is>
          <t>Kyrgyzstan</t>
        </is>
      </c>
      <c r="F867" t="inlineStr">
        <is>
          <t>Bishkek</t>
        </is>
      </c>
      <c r="G867" t="inlineStr">
        <is>
          <t>Asia</t>
        </is>
      </c>
      <c r="H867" t="inlineStr">
        <is>
          <t>https://www.topuniversities.com/sites/default/files/231107033117pm997366download--11--90x90.jpg</t>
        </is>
      </c>
      <c r="I867" t="inlineStr">
        <is>
          <t>/universities/kyrgyz-russian-slavic-university</t>
        </is>
      </c>
      <c r="J867" t="inlineStr">
        <is>
          <t>3996484</t>
        </is>
      </c>
      <c r="K867" t="inlineStr">
        <is>
          <t>3935036</t>
        </is>
      </c>
      <c r="L867" t="inlineStr">
        <is>
          <t>25543</t>
        </is>
      </c>
      <c r="M867" t="n">
        <v>0</v>
      </c>
      <c r="N867" t="inlineStr">
        <is>
          <t>851-900</t>
        </is>
      </c>
      <c r="O867" t="inlineStr"/>
      <c r="P867" t="b">
        <v>0</v>
      </c>
      <c r="Q867" t="b">
        <v>0</v>
      </c>
      <c r="R867" t="n">
        <v>0</v>
      </c>
      <c r="S867" t="inlineStr">
        <is>
          <t>601+</t>
        </is>
      </c>
      <c r="T867" t="n">
        <v>9.300000000000001</v>
      </c>
      <c r="U867" t="inlineStr">
        <is>
          <t>701+</t>
        </is>
      </c>
      <c r="V867" t="n">
        <v>1</v>
      </c>
      <c r="W867" t="inlineStr">
        <is>
          <t>26</t>
        </is>
      </c>
      <c r="X867" t="n">
        <v>99.8</v>
      </c>
      <c r="Y867" t="inlineStr">
        <is>
          <t>601+</t>
        </is>
      </c>
      <c r="Z867" t="n">
        <v>7</v>
      </c>
      <c r="AA867" t="inlineStr">
        <is>
          <t>470</t>
        </is>
      </c>
      <c r="AB867" t="n">
        <v>24.1</v>
      </c>
      <c r="AC867" t="inlineStr">
        <is>
          <t>n/a</t>
        </is>
      </c>
      <c r="AD867" t="inlineStr"/>
      <c r="AE867" t="inlineStr">
        <is>
          <t>701+</t>
        </is>
      </c>
      <c r="AF867" t="n">
        <v>3.1</v>
      </c>
      <c r="AG867" t="inlineStr">
        <is>
          <t>n/a</t>
        </is>
      </c>
      <c r="AH867" t="inlineStr"/>
      <c r="AI867" t="inlineStr">
        <is>
          <t>n/a</t>
        </is>
      </c>
      <c r="AJ867" t="inlineStr"/>
      <c r="AK867" t="inlineStr"/>
      <c r="AL867" t="inlineStr"/>
      <c r="AM867" t="inlineStr"/>
      <c r="AN867" t="inlineStr"/>
      <c r="AO867" t="inlineStr"/>
      <c r="AP867" t="inlineStr">
        <is>
          <t>{"Research &amp; Discovery": [{"indicator_id": "76", "indicator_name": "Academic Reputation", "rank": "601+", "score": "9.3"}, {"indicator_id": "73", "indicator_name": "Citations per Faculty", "rank": "701+", "score": "1"}], "Learning Experience": [{"indicator_id": "36", "indicator_name": "Faculty Student Ratio", "rank": "26", "score": "99.8"}], "Employability": [{"indicator_id": "77", "indicator_name": "Employer Reputation", "rank": "601+", "score": "7"}, {"indicator_id": "3819456", "indicator_name": "Employment Outcomes", "rank": "470", "score": "24.1"}], "Global Engagement": [{"indicator_id": "14", "indicator_name": "International Student Ratio", "rank": "n/a", "score": "n/a"}, {"indicator_id": "15", "indicator_name": "International Research Network", "rank": "701+", "score": "3.1"}, {"indicator_id": "18", "indicator_name": "International Faculty Ratio", "rank": "n/a", "score": "n/a"}], "Sustainability": [{"indicator_id": "3897497", "indicator_name": "Sustainability Score", "rank": "n/a", "score": "n/a"}]}</t>
        </is>
      </c>
      <c r="AQ8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68">
      <c r="A868" t="n">
        <v>867</v>
      </c>
      <c r="B868" t="inlineStr"/>
      <c r="C868" t="inlineStr">
        <is>
          <t>Mendel University in Brno</t>
        </is>
      </c>
      <c r="D868" t="inlineStr">
        <is>
          <t>Brno, Czechia</t>
        </is>
      </c>
      <c r="E868" t="inlineStr">
        <is>
          <t>Czechia</t>
        </is>
      </c>
      <c r="F868" t="inlineStr">
        <is>
          <t>Brno</t>
        </is>
      </c>
      <c r="G868" t="inlineStr">
        <is>
          <t>Europe</t>
        </is>
      </c>
      <c r="H868" t="inlineStr">
        <is>
          <t>https://www.topuniversities.com/sites/default/files/mendel-university-in-brno_592560e59988f300e2321bf0_medium.jpg</t>
        </is>
      </c>
      <c r="I868" t="inlineStr">
        <is>
          <t>/universities/mendel-university-brno</t>
        </is>
      </c>
      <c r="J868" t="inlineStr">
        <is>
          <t>3996517</t>
        </is>
      </c>
      <c r="K868" t="inlineStr">
        <is>
          <t>371309</t>
        </is>
      </c>
      <c r="L868" t="inlineStr">
        <is>
          <t>25669</t>
        </is>
      </c>
      <c r="M868" t="n">
        <v>0</v>
      </c>
      <c r="N868" t="inlineStr">
        <is>
          <t>851-900</t>
        </is>
      </c>
      <c r="O868" t="inlineStr"/>
      <c r="P868" t="b">
        <v>0</v>
      </c>
      <c r="Q868" t="b">
        <v>0</v>
      </c>
      <c r="R868" t="n">
        <v>0</v>
      </c>
      <c r="S868" t="inlineStr">
        <is>
          <t>601+</t>
        </is>
      </c>
      <c r="T868" t="n">
        <v>6.2</v>
      </c>
      <c r="U868" t="inlineStr">
        <is>
          <t>701+</t>
        </is>
      </c>
      <c r="V868" t="n">
        <v>4.1</v>
      </c>
      <c r="W868" t="inlineStr">
        <is>
          <t>276</t>
        </is>
      </c>
      <c r="X868" t="n">
        <v>55.1</v>
      </c>
      <c r="Y868" t="inlineStr">
        <is>
          <t>601+</t>
        </is>
      </c>
      <c r="Z868" t="n">
        <v>6.5</v>
      </c>
      <c r="AA868" t="inlineStr">
        <is>
          <t>701+</t>
        </is>
      </c>
      <c r="AB868" t="n">
        <v>3.8</v>
      </c>
      <c r="AC868" t="inlineStr">
        <is>
          <t>413</t>
        </is>
      </c>
      <c r="AD868" t="n">
        <v>32.1</v>
      </c>
      <c r="AE868" t="inlineStr">
        <is>
          <t>643</t>
        </is>
      </c>
      <c r="AF868" t="n">
        <v>59.1</v>
      </c>
      <c r="AG868" t="inlineStr">
        <is>
          <t>701+</t>
        </is>
      </c>
      <c r="AH868" t="n">
        <v>11.2</v>
      </c>
      <c r="AI868" t="inlineStr">
        <is>
          <t>701+</t>
        </is>
      </c>
      <c r="AJ868" t="n">
        <v>1.2</v>
      </c>
      <c r="AK868" t="inlineStr"/>
      <c r="AL868" t="inlineStr"/>
      <c r="AM868" t="inlineStr"/>
      <c r="AN868" t="inlineStr"/>
      <c r="AO868" t="inlineStr"/>
      <c r="AP868" t="inlineStr">
        <is>
          <t>{"Research &amp; Discovery": [{"indicator_id": "76", "indicator_name": "Academic Reputation", "rank": "601+", "score": "6.2"}, {"indicator_id": "73", "indicator_name": "Citations per Faculty", "rank": "701+", "score": "4.1"}], "Learning Experience": [{"indicator_id": "36", "indicator_name": "Faculty Student Ratio", "rank": "276", "score": "55.1"}], "Employability": [{"indicator_id": "77", "indicator_name": "Employer Reputation", "rank": "601+", "score": "6.5"}, {"indicator_id": "3819456", "indicator_name": "Employment Outcomes", "rank": "701+", "score": "3.8"}], "Global Engagement": [{"indicator_id": "14", "indicator_name": "International Student Ratio", "rank": "413", "score": "32.1"}, {"indicator_id": "15", "indicator_name": "International Research Network", "rank": "643", "score": "59.1"}, {"indicator_id": "18", "indicator_name": "International Faculty Ratio", "rank": "701+", "score": "11.2"}], "Sustainability": [{"indicator_id": "3897497", "indicator_name": "Sustainability Score", "rank": "701+", "score": "1.2"}]}</t>
        </is>
      </c>
      <c r="AQ8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69">
      <c r="A869" t="n">
        <v>868</v>
      </c>
      <c r="B869" t="inlineStr"/>
      <c r="C869" t="inlineStr">
        <is>
          <t>Nagasaki University</t>
        </is>
      </c>
      <c r="D869" t="inlineStr">
        <is>
          <t>Nagasaki City, Japan</t>
        </is>
      </c>
      <c r="E869" t="inlineStr">
        <is>
          <t>Japan</t>
        </is>
      </c>
      <c r="F869" t="inlineStr">
        <is>
          <t>Nagasaki City</t>
        </is>
      </c>
      <c r="G869" t="inlineStr">
        <is>
          <t>Asia</t>
        </is>
      </c>
      <c r="H869" t="inlineStr">
        <is>
          <t>https://www.topuniversities.com/sites/default/files/nagasaki-university_592560cf2aeae70239af4c2d_medium.jpg</t>
        </is>
      </c>
      <c r="I869" t="inlineStr">
        <is>
          <t>/universities/nagasaki-university</t>
        </is>
      </c>
      <c r="J869" t="inlineStr">
        <is>
          <t>3996532</t>
        </is>
      </c>
      <c r="K869" t="inlineStr">
        <is>
          <t>294833</t>
        </is>
      </c>
      <c r="L869" t="inlineStr">
        <is>
          <t>426</t>
        </is>
      </c>
      <c r="M869" t="n">
        <v>0</v>
      </c>
      <c r="N869" t="inlineStr">
        <is>
          <t>851-900</t>
        </is>
      </c>
      <c r="O869" t="inlineStr"/>
      <c r="P869" t="b">
        <v>0</v>
      </c>
      <c r="Q869" t="b">
        <v>0</v>
      </c>
      <c r="R869" t="n">
        <v>0</v>
      </c>
      <c r="S869" t="inlineStr">
        <is>
          <t>601+</t>
        </is>
      </c>
      <c r="T869" t="n">
        <v>6.9</v>
      </c>
      <c r="U869" t="inlineStr">
        <is>
          <t>701+</t>
        </is>
      </c>
      <c r="V869" t="n">
        <v>6.3</v>
      </c>
      <c r="W869" t="inlineStr">
        <is>
          <t>127</t>
        </is>
      </c>
      <c r="X869" t="n">
        <v>81</v>
      </c>
      <c r="Y869" t="inlineStr">
        <is>
          <t>601+</t>
        </is>
      </c>
      <c r="Z869" t="n">
        <v>2.3</v>
      </c>
      <c r="AA869" t="inlineStr">
        <is>
          <t>701+</t>
        </is>
      </c>
      <c r="AB869" t="n">
        <v>3</v>
      </c>
      <c r="AC869" t="inlineStr">
        <is>
          <t>701+</t>
        </is>
      </c>
      <c r="AD869" t="n">
        <v>4.7</v>
      </c>
      <c r="AE869" t="inlineStr">
        <is>
          <t>701+</t>
        </is>
      </c>
      <c r="AF869" t="n">
        <v>49.2</v>
      </c>
      <c r="AG869" t="inlineStr">
        <is>
          <t>701+</t>
        </is>
      </c>
      <c r="AH869" t="n">
        <v>5.8</v>
      </c>
      <c r="AI869" t="inlineStr">
        <is>
          <t>701+</t>
        </is>
      </c>
      <c r="AJ869" t="n">
        <v>2.1</v>
      </c>
      <c r="AK869" t="inlineStr"/>
      <c r="AL869" t="inlineStr"/>
      <c r="AM869" t="inlineStr"/>
      <c r="AN869" t="inlineStr"/>
      <c r="AO869" t="inlineStr"/>
      <c r="AP869" t="inlineStr">
        <is>
          <t>{"Research &amp; Discovery": [{"indicator_id": "76", "indicator_name": "Academic Reputation", "rank": "601+", "score": "6.9"}, {"indicator_id": "73", "indicator_name": "Citations per Faculty", "rank": "701+", "score": "6.3"}], "Learning Experience": [{"indicator_id": "36", "indicator_name": "Faculty Student Ratio", "rank": "127", "score": "81"}], "Employability": [{"indicator_id": "77", "indicator_name": "Employer Reputation", "rank": "601+", "score": "2.3"}, {"indicator_id": "3819456", "indicator_name": "Employment Outcomes", "rank": "701+", "score": "3"}], "Global Engagement": [{"indicator_id": "14", "indicator_name": "International Student Ratio", "rank": "701+", "score": "4.7"}, {"indicator_id": "15", "indicator_name": "International Research Network", "rank": "701+", "score": "49.2"}, {"indicator_id": "18", "indicator_name": "International Faculty Ratio", "rank": "701+", "score": "5.8"}], "Sustainability": [{"indicator_id": "3897497", "indicator_name": "Sustainability Score", "rank": "701+", "score": "2.1"}]}</t>
        </is>
      </c>
      <c r="AQ8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70">
      <c r="A870" t="n">
        <v>869</v>
      </c>
      <c r="B870" t="inlineStr"/>
      <c r="C870" t="inlineStr">
        <is>
          <t>North-West University</t>
        </is>
      </c>
      <c r="D870" t="inlineStr">
        <is>
          <t>Potchefstroom, South Africa</t>
        </is>
      </c>
      <c r="E870" t="inlineStr">
        <is>
          <t>South Africa</t>
        </is>
      </c>
      <c r="F870" t="inlineStr">
        <is>
          <t>Potchefstroom</t>
        </is>
      </c>
      <c r="G870" t="inlineStr">
        <is>
          <t>Africa</t>
        </is>
      </c>
      <c r="H870" t="inlineStr">
        <is>
          <t>https://www.topuniversities.com/sites/default/files/north-west-university_592560cf2aeae70239af4f48_medium.jpg</t>
        </is>
      </c>
      <c r="I870" t="inlineStr">
        <is>
          <t>/universities/north-west-university</t>
        </is>
      </c>
      <c r="J870" t="inlineStr">
        <is>
          <t>3996558</t>
        </is>
      </c>
      <c r="K870" t="inlineStr">
        <is>
          <t>296681</t>
        </is>
      </c>
      <c r="L870" t="inlineStr">
        <is>
          <t>1221</t>
        </is>
      </c>
      <c r="M870" t="n">
        <v>0</v>
      </c>
      <c r="N870" t="inlineStr">
        <is>
          <t>851-900</t>
        </is>
      </c>
      <c r="O870" t="inlineStr"/>
      <c r="P870" t="b">
        <v>0</v>
      </c>
      <c r="Q870" t="b">
        <v>0</v>
      </c>
      <c r="R870" t="n">
        <v>0</v>
      </c>
      <c r="S870" t="inlineStr">
        <is>
          <t>601+</t>
        </is>
      </c>
      <c r="T870" t="n">
        <v>7.4</v>
      </c>
      <c r="U870" t="inlineStr">
        <is>
          <t>638</t>
        </is>
      </c>
      <c r="V870" t="n">
        <v>14.9</v>
      </c>
      <c r="W870" t="inlineStr">
        <is>
          <t>701+</t>
        </is>
      </c>
      <c r="X870" t="n">
        <v>4.9</v>
      </c>
      <c r="Y870" t="inlineStr">
        <is>
          <t>601+</t>
        </is>
      </c>
      <c r="Z870" t="n">
        <v>11</v>
      </c>
      <c r="AA870" t="inlineStr">
        <is>
          <t>619</t>
        </is>
      </c>
      <c r="AB870" t="n">
        <v>16.7</v>
      </c>
      <c r="AC870" t="inlineStr">
        <is>
          <t>701+</t>
        </is>
      </c>
      <c r="AD870" t="n">
        <v>2</v>
      </c>
      <c r="AE870" t="inlineStr">
        <is>
          <t>122</t>
        </is>
      </c>
      <c r="AF870" t="n">
        <v>92.90000000000001</v>
      </c>
      <c r="AG870" t="inlineStr">
        <is>
          <t>701+</t>
        </is>
      </c>
      <c r="AH870" t="n">
        <v>6.6</v>
      </c>
      <c r="AI870">
        <f>456</f>
        <v/>
      </c>
      <c r="AJ870" t="n">
        <v>28.4</v>
      </c>
      <c r="AK870" t="inlineStr"/>
      <c r="AL870" t="inlineStr"/>
      <c r="AM870" t="inlineStr"/>
      <c r="AN870" t="inlineStr"/>
      <c r="AO870" t="inlineStr"/>
      <c r="AP870" t="inlineStr">
        <is>
          <t>{"Research &amp; Discovery": [{"indicator_id": "76", "indicator_name": "Academic Reputation", "rank": "601+", "score": "7.4"}, {"indicator_id": "73", "indicator_name": "Citations per Faculty", "rank": "638", "score": "14.9"}], "Learning Experience": [{"indicator_id": "36", "indicator_name": "Faculty Student Ratio", "rank": "701+", "score": "4.9"}], "Employability": [{"indicator_id": "77", "indicator_name": "Employer Reputation", "rank": "601+", "score": "11"}, {"indicator_id": "3819456", "indicator_name": "Employment Outcomes", "rank": "619", "score": "16.7"}], "Global Engagement": [{"indicator_id": "14", "indicator_name": "International Student Ratio", "rank": "701+", "score": "2"}, {"indicator_id": "15", "indicator_name": "International Research Network", "rank": "122", "score": "92.9"}, {"indicator_id": "18", "indicator_name": "International Faculty Ratio", "rank": "701+", "score": "6.6"}], "Sustainability": [{"indicator_id": "3897497", "indicator_name": "Sustainability Score", "rank": "=456", "score": "28.4"}]}</t>
        </is>
      </c>
      <c r="AQ8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71">
      <c r="A871" t="n">
        <v>870</v>
      </c>
      <c r="B871" t="inlineStr"/>
      <c r="C871" t="inlineStr">
        <is>
          <t>Northwest Agriculture and Forestry University</t>
        </is>
      </c>
      <c r="D871" t="inlineStr">
        <is>
          <t>Yangling, China (Mainland)</t>
        </is>
      </c>
      <c r="E871" t="inlineStr">
        <is>
          <t>China (Mainland)</t>
        </is>
      </c>
      <c r="F871" t="inlineStr">
        <is>
          <t>Yangling</t>
        </is>
      </c>
      <c r="G871" t="inlineStr">
        <is>
          <t>Asia</t>
        </is>
      </c>
      <c r="H871" t="inlineStr">
        <is>
          <t>https://www.topuniversities.com/sites/default/files/northwest-agriculture-and-forestry-university_592560cf2aeae70239af4df6_medium.jpg</t>
        </is>
      </c>
      <c r="I871" t="inlineStr">
        <is>
          <t>/universities/northwest-agriculture-forestry-university</t>
        </is>
      </c>
      <c r="J871" t="inlineStr">
        <is>
          <t>3996562</t>
        </is>
      </c>
      <c r="K871" t="inlineStr">
        <is>
          <t>297007</t>
        </is>
      </c>
      <c r="L871" t="inlineStr">
        <is>
          <t>883</t>
        </is>
      </c>
      <c r="M871" t="n">
        <v>0</v>
      </c>
      <c r="N871" t="inlineStr">
        <is>
          <t>851-900</t>
        </is>
      </c>
      <c r="O871" t="inlineStr"/>
      <c r="P871" t="b">
        <v>0</v>
      </c>
      <c r="Q871" t="b">
        <v>0</v>
      </c>
      <c r="R871" t="n">
        <v>0</v>
      </c>
      <c r="S871" t="inlineStr">
        <is>
          <t>601+</t>
        </is>
      </c>
      <c r="T871" t="n">
        <v>4.5</v>
      </c>
      <c r="U871" t="inlineStr">
        <is>
          <t>371</t>
        </is>
      </c>
      <c r="V871" t="n">
        <v>36.8</v>
      </c>
      <c r="W871" t="inlineStr">
        <is>
          <t>544</t>
        </is>
      </c>
      <c r="X871" t="n">
        <v>28.5</v>
      </c>
      <c r="Y871" t="inlineStr">
        <is>
          <t>601+</t>
        </is>
      </c>
      <c r="Z871" t="n">
        <v>1.4</v>
      </c>
      <c r="AA871" t="inlineStr">
        <is>
          <t>701+</t>
        </is>
      </c>
      <c r="AB871" t="n">
        <v>3</v>
      </c>
      <c r="AC871" t="inlineStr">
        <is>
          <t>701+</t>
        </is>
      </c>
      <c r="AD871" t="n">
        <v>1.4</v>
      </c>
      <c r="AE871" t="inlineStr">
        <is>
          <t>645</t>
        </is>
      </c>
      <c r="AF871" t="n">
        <v>58.8</v>
      </c>
      <c r="AG871" t="inlineStr">
        <is>
          <t>n/a</t>
        </is>
      </c>
      <c r="AH871" t="inlineStr"/>
      <c r="AI871" t="inlineStr">
        <is>
          <t>701+</t>
        </is>
      </c>
      <c r="AJ871" t="n">
        <v>1.6</v>
      </c>
      <c r="AK871" t="inlineStr"/>
      <c r="AL871" t="inlineStr"/>
      <c r="AM871" t="inlineStr"/>
      <c r="AN871" t="inlineStr"/>
      <c r="AO871" t="inlineStr"/>
      <c r="AP871" t="inlineStr">
        <is>
          <t>{"Research &amp; Discovery": [{"indicator_id": "76", "indicator_name": "Academic Reputation", "rank": "601+", "score": "4.5"}, {"indicator_id": "73", "indicator_name": "Citations per Faculty", "rank": "371", "score": "36.8"}], "Learning Experience": [{"indicator_id": "36", "indicator_name": "Faculty Student Ratio", "rank": "544", "score": "28.5"}], "Employability": [{"indicator_id": "77", "indicator_name": "Employer Reputation", "rank": "601+", "score": "1.4"}, {"indicator_id": "3819456", "indicator_name": "Employment Outcomes", "rank": "701+", "score": "3"}], "Global Engagement": [{"indicator_id": "14", "indicator_name": "International Student Ratio", "rank": "701+", "score": "1.4"}, {"indicator_id": "15", "indicator_name": "International Research Network", "rank": "645", "score": "58.8"}, {"indicator_id": "18", "indicator_name": "International Faculty Ratio", "rank": "n/a", "score": "n/a"}], "Sustainability": [{"indicator_id": "3897497", "indicator_name": "Sustainability Score", "rank": "701+", "score": "1.6"}]}</t>
        </is>
      </c>
      <c r="AQ8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72">
      <c r="A872" t="n">
        <v>871</v>
      </c>
      <c r="B872" t="inlineStr"/>
      <c r="C872" t="inlineStr">
        <is>
          <t>Okayama University</t>
        </is>
      </c>
      <c r="D872" t="inlineStr">
        <is>
          <t>Okayama City, Japan</t>
        </is>
      </c>
      <c r="E872" t="inlineStr">
        <is>
          <t>Japan</t>
        </is>
      </c>
      <c r="F872" t="inlineStr">
        <is>
          <t>Okayama City</t>
        </is>
      </c>
      <c r="G872" t="inlineStr">
        <is>
          <t>Asia</t>
        </is>
      </c>
      <c r="H872" t="inlineStr">
        <is>
          <t>https://www.topuniversities.com/sites/default/files/okayama-university_592560cf2aeae70239af4c55_medium.jpg</t>
        </is>
      </c>
      <c r="I872" t="inlineStr">
        <is>
          <t>/universities/okayama-university</t>
        </is>
      </c>
      <c r="J872" t="inlineStr">
        <is>
          <t>3996574</t>
        </is>
      </c>
      <c r="K872" t="inlineStr">
        <is>
          <t>294737</t>
        </is>
      </c>
      <c r="L872" t="inlineStr">
        <is>
          <t>466</t>
        </is>
      </c>
      <c r="M872" t="n">
        <v>0</v>
      </c>
      <c r="N872" t="inlineStr">
        <is>
          <t>851-900</t>
        </is>
      </c>
      <c r="O872" t="inlineStr"/>
      <c r="P872" t="b">
        <v>0</v>
      </c>
      <c r="Q872" t="b">
        <v>0</v>
      </c>
      <c r="R872" t="n">
        <v>0</v>
      </c>
      <c r="S872" t="inlineStr">
        <is>
          <t>601+</t>
        </is>
      </c>
      <c r="T872" t="n">
        <v>8.9</v>
      </c>
      <c r="U872" t="inlineStr">
        <is>
          <t>701+</t>
        </is>
      </c>
      <c r="V872" t="n">
        <v>7.7</v>
      </c>
      <c r="W872" t="inlineStr">
        <is>
          <t>233</t>
        </is>
      </c>
      <c r="X872" t="n">
        <v>61.3</v>
      </c>
      <c r="Y872" t="inlineStr">
        <is>
          <t>601+</t>
        </is>
      </c>
      <c r="Z872" t="n">
        <v>3.7</v>
      </c>
      <c r="AA872" t="inlineStr">
        <is>
          <t>701+</t>
        </is>
      </c>
      <c r="AB872" t="n">
        <v>2.9</v>
      </c>
      <c r="AC872" t="inlineStr">
        <is>
          <t>701+</t>
        </is>
      </c>
      <c r="AD872" t="n">
        <v>6.3</v>
      </c>
      <c r="AE872" t="inlineStr">
        <is>
          <t>701+</t>
        </is>
      </c>
      <c r="AF872" t="n">
        <v>52.5</v>
      </c>
      <c r="AG872" t="inlineStr">
        <is>
          <t>701+</t>
        </is>
      </c>
      <c r="AH872" t="n">
        <v>6.1</v>
      </c>
      <c r="AI872">
        <f>600</f>
        <v/>
      </c>
      <c r="AJ872" t="n">
        <v>14.5</v>
      </c>
      <c r="AK872" t="inlineStr"/>
      <c r="AL872" t="inlineStr"/>
      <c r="AM872" t="inlineStr"/>
      <c r="AN872" t="inlineStr"/>
      <c r="AO872" t="inlineStr"/>
      <c r="AP872" t="inlineStr">
        <is>
          <t>{"Research &amp; Discovery": [{"indicator_id": "76", "indicator_name": "Academic Reputation", "rank": "601+", "score": "8.9"}, {"indicator_id": "73", "indicator_name": "Citations per Faculty", "rank": "701+", "score": "7.7"}], "Learning Experience": [{"indicator_id": "36", "indicator_name": "Faculty Student Ratio", "rank": "233", "score": "61.3"}], "Employability": [{"indicator_id": "77", "indicator_name": "Employer Reputation", "rank": "601+", "score": "3.7"}, {"indicator_id": "3819456", "indicator_name": "Employment Outcomes", "rank": "701+", "score": "2.9"}], "Global Engagement": [{"indicator_id": "14", "indicator_name": "International Student Ratio", "rank": "701+", "score": "6.3"}, {"indicator_id": "15", "indicator_name": "International Research Network", "rank": "701+", "score": "52.5"}, {"indicator_id": "18", "indicator_name": "International Faculty Ratio", "rank": "701+", "score": "6.1"}], "Sustainability": [{"indicator_id": "3897497", "indicator_name": "Sustainability Score", "rank": "=600", "score": "14.5"}]}</t>
        </is>
      </c>
      <c r="AQ8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73">
      <c r="A873" t="n">
        <v>872</v>
      </c>
      <c r="B873" t="inlineStr"/>
      <c r="C873" t="inlineStr">
        <is>
          <t xml:space="preserve">Oklahoma State University </t>
        </is>
      </c>
      <c r="D873" t="inlineStr">
        <is>
          <t>Stillwater, United States</t>
        </is>
      </c>
      <c r="E873" t="inlineStr">
        <is>
          <t>United States</t>
        </is>
      </c>
      <c r="F873" t="inlineStr">
        <is>
          <t>Stillwater</t>
        </is>
      </c>
      <c r="G873" t="inlineStr">
        <is>
          <t>North America</t>
        </is>
      </c>
      <c r="H873" t="inlineStr">
        <is>
          <t>https://www.topuniversities.com/sites/default/files/oklahoma-state-university-_592560cf2aeae70239af5345_medium.jpg</t>
        </is>
      </c>
      <c r="I873" t="inlineStr">
        <is>
          <t>/universities/oklahoma-state-university</t>
        </is>
      </c>
      <c r="J873" t="inlineStr">
        <is>
          <t>3996575</t>
        </is>
      </c>
      <c r="K873" t="inlineStr">
        <is>
          <t>295202</t>
        </is>
      </c>
      <c r="L873" t="inlineStr">
        <is>
          <t>2241</t>
        </is>
      </c>
      <c r="M873" t="n">
        <v>0</v>
      </c>
      <c r="N873" t="inlineStr">
        <is>
          <t>851-900</t>
        </is>
      </c>
      <c r="O873" t="inlineStr">
        <is>
          <t>5</t>
        </is>
      </c>
      <c r="P873" t="b">
        <v>0</v>
      </c>
      <c r="Q873" t="b">
        <v>0</v>
      </c>
      <c r="R873" t="n">
        <v>0</v>
      </c>
      <c r="S873" t="inlineStr">
        <is>
          <t>601+</t>
        </is>
      </c>
      <c r="T873" t="n">
        <v>8.300000000000001</v>
      </c>
      <c r="U873" t="inlineStr">
        <is>
          <t>663</t>
        </is>
      </c>
      <c r="V873" t="n">
        <v>13.3</v>
      </c>
      <c r="W873" t="inlineStr">
        <is>
          <t>701+</t>
        </is>
      </c>
      <c r="X873" t="n">
        <v>9.199999999999999</v>
      </c>
      <c r="Y873" t="inlineStr">
        <is>
          <t>601+</t>
        </is>
      </c>
      <c r="Z873" t="n">
        <v>8.1</v>
      </c>
      <c r="AA873" t="inlineStr">
        <is>
          <t>610</t>
        </is>
      </c>
      <c r="AB873" t="n">
        <v>17.3</v>
      </c>
      <c r="AC873" t="inlineStr">
        <is>
          <t>701+</t>
        </is>
      </c>
      <c r="AD873" t="n">
        <v>6.1</v>
      </c>
      <c r="AE873" t="inlineStr">
        <is>
          <t>526</t>
        </is>
      </c>
      <c r="AF873" t="n">
        <v>66.8</v>
      </c>
      <c r="AG873" t="inlineStr">
        <is>
          <t>366</t>
        </is>
      </c>
      <c r="AH873" t="n">
        <v>49.9</v>
      </c>
      <c r="AI873">
        <f>680</f>
        <v/>
      </c>
      <c r="AJ873" t="n">
        <v>9.4</v>
      </c>
      <c r="AK873" t="inlineStr"/>
      <c r="AL873" t="inlineStr"/>
      <c r="AM873" t="inlineStr"/>
      <c r="AN873" t="inlineStr"/>
      <c r="AO873" t="inlineStr"/>
      <c r="AP873" t="inlineStr">
        <is>
          <t>{"Research &amp; Discovery": [{"indicator_id": "76", "indicator_name": "Academic Reputation", "rank": "601+", "score": "8.3"}, {"indicator_id": "73", "indicator_name": "Citations per Faculty", "rank": "663", "score": "13.3"}], "Learning Experience": [{"indicator_id": "36", "indicator_name": "Faculty Student Ratio", "rank": "701+", "score": "9.2"}], "Employability": [{"indicator_id": "77", "indicator_name": "Employer Reputation", "rank": "601+", "score": "8.1"}, {"indicator_id": "3819456", "indicator_name": "Employment Outcomes", "rank": "610", "score": "17.3"}], "Global Engagement": [{"indicator_id": "14", "indicator_name": "International Student Ratio", "rank": "701+", "score": "6.1"}, {"indicator_id": "15", "indicator_name": "International Research Network", "rank": "526", "score": "66.8"}, {"indicator_id": "18", "indicator_name": "International Faculty Ratio", "rank": "366", "score": "49.9"}], "Sustainability": [{"indicator_id": "3897497", "indicator_name": "Sustainability Score", "rank": "=680", "score": "9.4"}]}</t>
        </is>
      </c>
      <c r="AQ8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74">
      <c r="A874" t="n">
        <v>873</v>
      </c>
      <c r="B874" t="inlineStr"/>
      <c r="C874" t="inlineStr">
        <is>
          <t>Pavol Jozef Šafárik University in Košice</t>
        </is>
      </c>
      <c r="D874" t="inlineStr">
        <is>
          <t>Košice, Slovakia</t>
        </is>
      </c>
      <c r="E874" t="inlineStr">
        <is>
          <t>Slovakia</t>
        </is>
      </c>
      <c r="F874" t="inlineStr">
        <is>
          <t>Košice</t>
        </is>
      </c>
      <c r="G874" t="inlineStr">
        <is>
          <t>Europe</t>
        </is>
      </c>
      <c r="H874" t="inlineStr">
        <is>
          <t>https://www.topuniversities.com/sites/default/files/pavol-josef-safarik-university_592560e59988f300e2321b52_medium.jpg</t>
        </is>
      </c>
      <c r="I874" t="inlineStr">
        <is>
          <t>/universities/pavol-jozef-safarik-university-kosice</t>
        </is>
      </c>
      <c r="J874" t="inlineStr">
        <is>
          <t>3996581</t>
        </is>
      </c>
      <c r="K874" t="inlineStr">
        <is>
          <t>371278</t>
        </is>
      </c>
      <c r="L874" t="inlineStr">
        <is>
          <t>25598</t>
        </is>
      </c>
      <c r="M874" t="n">
        <v>0</v>
      </c>
      <c r="N874" t="inlineStr">
        <is>
          <t>851-900</t>
        </is>
      </c>
      <c r="O874" t="inlineStr"/>
      <c r="P874" t="b">
        <v>0</v>
      </c>
      <c r="Q874" t="b">
        <v>0</v>
      </c>
      <c r="R874" t="n">
        <v>0</v>
      </c>
      <c r="S874" t="inlineStr">
        <is>
          <t>601+</t>
        </is>
      </c>
      <c r="T874" t="n">
        <v>4.7</v>
      </c>
      <c r="U874" t="inlineStr">
        <is>
          <t>701+</t>
        </is>
      </c>
      <c r="V874" t="n">
        <v>3</v>
      </c>
      <c r="W874" t="inlineStr">
        <is>
          <t>244</t>
        </is>
      </c>
      <c r="X874" t="n">
        <v>59.7</v>
      </c>
      <c r="Y874" t="inlineStr">
        <is>
          <t>601+</t>
        </is>
      </c>
      <c r="Z874" t="n">
        <v>5.1</v>
      </c>
      <c r="AA874" t="inlineStr">
        <is>
          <t>701+</t>
        </is>
      </c>
      <c r="AB874" t="n">
        <v>4.6</v>
      </c>
      <c r="AC874" t="inlineStr">
        <is>
          <t>228</t>
        </is>
      </c>
      <c r="AD874" t="n">
        <v>65.3</v>
      </c>
      <c r="AE874" t="inlineStr">
        <is>
          <t>701+</t>
        </is>
      </c>
      <c r="AF874" t="n">
        <v>41.7</v>
      </c>
      <c r="AG874" t="inlineStr">
        <is>
          <t>701+</t>
        </is>
      </c>
      <c r="AH874" t="n">
        <v>5.1</v>
      </c>
      <c r="AI874" t="inlineStr">
        <is>
          <t>701+</t>
        </is>
      </c>
      <c r="AJ874" t="n">
        <v>1</v>
      </c>
      <c r="AK874" t="inlineStr"/>
      <c r="AL874" t="inlineStr"/>
      <c r="AM874" t="inlineStr"/>
      <c r="AN874" t="inlineStr"/>
      <c r="AO874" t="inlineStr"/>
      <c r="AP874" t="inlineStr">
        <is>
          <t>{"Research &amp; Discovery": [{"indicator_id": "76", "indicator_name": "Academic Reputation", "rank": "601+", "score": "4.7"}, {"indicator_id": "73", "indicator_name": "Citations per Faculty", "rank": "701+", "score": "3"}], "Learning Experience": [{"indicator_id": "36", "indicator_name": "Faculty Student Ratio", "rank": "244", "score": "59.7"}], "Employability": [{"indicator_id": "77", "indicator_name": "Employer Reputation", "rank": "601+", "score": "5.1"}, {"indicator_id": "3819456", "indicator_name": "Employment Outcomes", "rank": "701+", "score": "4.6"}], "Global Engagement": [{"indicator_id": "14", "indicator_name": "International Student Ratio", "rank": "228", "score": "65.3"}, {"indicator_id": "15", "indicator_name": "International Research Network", "rank": "701+", "score": "41.7"}, {"indicator_id": "18", "indicator_name": "International Faculty Ratio", "rank": "701+", "score": "5.1"}], "Sustainability": [{"indicator_id": "3897497", "indicator_name": "Sustainability Score", "rank": "701+", "score": "1"}]}</t>
        </is>
      </c>
      <c r="AQ8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75">
      <c r="A875" t="n">
        <v>874</v>
      </c>
      <c r="B875" t="inlineStr"/>
      <c r="C875" t="inlineStr">
        <is>
          <t>Poznan University of Life Sciences</t>
        </is>
      </c>
      <c r="D875" t="inlineStr">
        <is>
          <t>Poznań, Poland</t>
        </is>
      </c>
      <c r="E875" t="inlineStr">
        <is>
          <t>Poland</t>
        </is>
      </c>
      <c r="F875" t="inlineStr">
        <is>
          <t>Poznań</t>
        </is>
      </c>
      <c r="G875" t="inlineStr">
        <is>
          <t>Europe</t>
        </is>
      </c>
      <c r="H875" t="inlineStr">
        <is>
          <t>https://www.topuniversities.com/sites/default/files/poznan-university-of-life-sciences_592560e59988f300e2321be9_medium.jpg</t>
        </is>
      </c>
      <c r="I875" t="inlineStr">
        <is>
          <t>/universities/poznan-university-life-sciences</t>
        </is>
      </c>
      <c r="J875" t="inlineStr">
        <is>
          <t>3996594</t>
        </is>
      </c>
      <c r="K875" t="inlineStr">
        <is>
          <t>893474</t>
        </is>
      </c>
      <c r="L875" t="inlineStr">
        <is>
          <t>25667</t>
        </is>
      </c>
      <c r="M875" t="n">
        <v>0</v>
      </c>
      <c r="N875" t="inlineStr">
        <is>
          <t>851-900</t>
        </is>
      </c>
      <c r="O875" t="inlineStr"/>
      <c r="P875" t="b">
        <v>0</v>
      </c>
      <c r="Q875" t="b">
        <v>0</v>
      </c>
      <c r="R875" t="n">
        <v>0</v>
      </c>
      <c r="S875" t="inlineStr">
        <is>
          <t>601+</t>
        </is>
      </c>
      <c r="T875" t="n">
        <v>5.6</v>
      </c>
      <c r="U875" t="inlineStr">
        <is>
          <t>701+</t>
        </is>
      </c>
      <c r="V875" t="n">
        <v>6.4</v>
      </c>
      <c r="W875" t="inlineStr">
        <is>
          <t>67</t>
        </is>
      </c>
      <c r="X875" t="n">
        <v>94.3</v>
      </c>
      <c r="Y875" t="inlineStr">
        <is>
          <t>601+</t>
        </is>
      </c>
      <c r="Z875" t="n">
        <v>2.2</v>
      </c>
      <c r="AA875" t="inlineStr">
        <is>
          <t>701+</t>
        </is>
      </c>
      <c r="AB875" t="n">
        <v>3.3</v>
      </c>
      <c r="AC875" t="inlineStr">
        <is>
          <t>701+</t>
        </is>
      </c>
      <c r="AD875" t="n">
        <v>7.9</v>
      </c>
      <c r="AE875" t="inlineStr">
        <is>
          <t>701+</t>
        </is>
      </c>
      <c r="AF875" t="n">
        <v>31</v>
      </c>
      <c r="AG875" t="inlineStr">
        <is>
          <t>701+</t>
        </is>
      </c>
      <c r="AH875" t="n">
        <v>1.9</v>
      </c>
      <c r="AI875" t="inlineStr">
        <is>
          <t>701+</t>
        </is>
      </c>
      <c r="AJ875" t="n">
        <v>1.1</v>
      </c>
      <c r="AK875" t="inlineStr"/>
      <c r="AL875" t="inlineStr"/>
      <c r="AM875" t="inlineStr"/>
      <c r="AN875" t="inlineStr"/>
      <c r="AO875" t="inlineStr"/>
      <c r="AP875" t="inlineStr">
        <is>
          <t>{"Research &amp; Discovery": [{"indicator_id": "76", "indicator_name": "Academic Reputation", "rank": "601+", "score": "5.6"}, {"indicator_id": "73", "indicator_name": "Citations per Faculty", "rank": "701+", "score": "6.4"}], "Learning Experience": [{"indicator_id": "36", "indicator_name": "Faculty Student Ratio", "rank": "67", "score": "94.3"}], "Employability": [{"indicator_id": "77", "indicator_name": "Employer Reputation", "rank": "601+", "score": "2.2"}, {"indicator_id": "3819456", "indicator_name": "Employment Outcomes", "rank": "701+", "score": "3.3"}], "Global Engagement": [{"indicator_id": "14", "indicator_name": "International Student Ratio", "rank": "701+", "score": "7.9"}, {"indicator_id": "15", "indicator_name": "International Research Network", "rank": "701+", "score": "31"}, {"indicator_id": "18", "indicator_name": "International Faculty Ratio", "rank": "701+", "score": "1.9"}], "Sustainability": [{"indicator_id": "3897497", "indicator_name": "Sustainability Score", "rank": "701+", "score": "1.1"}]}</t>
        </is>
      </c>
      <c r="AQ8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76">
      <c r="A876" t="n">
        <v>875</v>
      </c>
      <c r="B876" t="inlineStr"/>
      <c r="C876" t="inlineStr">
        <is>
          <t>Shahid Beheshti University (SBU)</t>
        </is>
      </c>
      <c r="D876" t="inlineStr">
        <is>
          <t>Tehran, Iran</t>
        </is>
      </c>
      <c r="E876" t="inlineStr">
        <is>
          <t>Iran</t>
        </is>
      </c>
      <c r="F876" t="inlineStr">
        <is>
          <t>Tehran</t>
        </is>
      </c>
      <c r="G876" t="inlineStr">
        <is>
          <t>Asia</t>
        </is>
      </c>
      <c r="H876" t="inlineStr">
        <is>
          <t>https://www.topuniversities.com/sites/default/files/shahid-beheshti-university-sbu_592560cf2aeae70239af4e58_medium.jpg</t>
        </is>
      </c>
      <c r="I876" t="inlineStr">
        <is>
          <t>/universities/shahid-beheshti-university-sbu</t>
        </is>
      </c>
      <c r="J876" t="inlineStr">
        <is>
          <t>3996631</t>
        </is>
      </c>
      <c r="K876" t="inlineStr">
        <is>
          <t>296802</t>
        </is>
      </c>
      <c r="L876" t="inlineStr">
        <is>
          <t>979</t>
        </is>
      </c>
      <c r="M876" t="n">
        <v>0</v>
      </c>
      <c r="N876" t="inlineStr">
        <is>
          <t>851-900</t>
        </is>
      </c>
      <c r="O876" t="inlineStr"/>
      <c r="P876" t="b">
        <v>0</v>
      </c>
      <c r="Q876" t="b">
        <v>0</v>
      </c>
      <c r="R876" t="n">
        <v>0</v>
      </c>
      <c r="S876" t="inlineStr">
        <is>
          <t>601+</t>
        </is>
      </c>
      <c r="T876" t="n">
        <v>7.9</v>
      </c>
      <c r="U876" t="inlineStr">
        <is>
          <t>397</t>
        </is>
      </c>
      <c r="V876" t="n">
        <v>33.3</v>
      </c>
      <c r="W876" t="inlineStr">
        <is>
          <t>701+</t>
        </is>
      </c>
      <c r="X876" t="n">
        <v>4.1</v>
      </c>
      <c r="Y876" t="inlineStr">
        <is>
          <t>601+</t>
        </is>
      </c>
      <c r="Z876" t="n">
        <v>7.3</v>
      </c>
      <c r="AA876" t="inlineStr">
        <is>
          <t>582</t>
        </is>
      </c>
      <c r="AB876" t="n">
        <v>19</v>
      </c>
      <c r="AC876" t="inlineStr">
        <is>
          <t>701+</t>
        </is>
      </c>
      <c r="AD876" t="n">
        <v>1.6</v>
      </c>
      <c r="AE876" t="inlineStr">
        <is>
          <t>563</t>
        </is>
      </c>
      <c r="AF876" t="n">
        <v>64.7</v>
      </c>
      <c r="AG876" t="inlineStr">
        <is>
          <t>701+</t>
        </is>
      </c>
      <c r="AH876" t="n">
        <v>1.6</v>
      </c>
      <c r="AI876" t="inlineStr">
        <is>
          <t>701+</t>
        </is>
      </c>
      <c r="AJ876" t="n">
        <v>1.5</v>
      </c>
      <c r="AK876" t="inlineStr"/>
      <c r="AL876" t="inlineStr"/>
      <c r="AM876" t="inlineStr"/>
      <c r="AN876" t="inlineStr"/>
      <c r="AO876" t="inlineStr"/>
      <c r="AP876" t="inlineStr">
        <is>
          <t>{"Research &amp; Discovery": [{"indicator_id": "76", "indicator_name": "Academic Reputation", "rank": "601+", "score": "7.9"}, {"indicator_id": "73", "indicator_name": "Citations per Faculty", "rank": "397", "score": "33.3"}], "Learning Experience": [{"indicator_id": "36", "indicator_name": "Faculty Student Ratio", "rank": "701+", "score": "4.1"}], "Employability": [{"indicator_id": "77", "indicator_name": "Employer Reputation", "rank": "601+", "score": "7.3"}, {"indicator_id": "3819456", "indicator_name": "Employment Outcomes", "rank": "582", "score": "19"}], "Global Engagement": [{"indicator_id": "14", "indicator_name": "International Student Ratio", "rank": "701+", "score": "1.6"}, {"indicator_id": "15", "indicator_name": "International Research Network", "rank": "563", "score": "64.7"}, {"indicator_id": "18", "indicator_name": "International Faculty Ratio", "rank": "701+", "score": "1.6"}], "Sustainability": [{"indicator_id": "3897497", "indicator_name": "Sustainability Score", "rank": "701+", "score": "1.5"}]}</t>
        </is>
      </c>
      <c r="AQ8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77">
      <c r="A877" t="n">
        <v>876</v>
      </c>
      <c r="B877" t="inlineStr"/>
      <c r="C877" t="inlineStr">
        <is>
          <t>Swarthmore College</t>
        </is>
      </c>
      <c r="D877" t="inlineStr">
        <is>
          <t>Philadelphia, United States</t>
        </is>
      </c>
      <c r="E877" t="inlineStr">
        <is>
          <t>United States</t>
        </is>
      </c>
      <c r="F877" t="inlineStr">
        <is>
          <t>Philadelphia</t>
        </is>
      </c>
      <c r="G877" t="inlineStr">
        <is>
          <t>North America</t>
        </is>
      </c>
      <c r="H877" t="inlineStr">
        <is>
          <t>https://www.topuniversities.com/sites/default/files/swarthmore-college_592560cf2aeae70239af5373_medium.jpg</t>
        </is>
      </c>
      <c r="I877" t="inlineStr">
        <is>
          <t>/universities/swarthmore-college</t>
        </is>
      </c>
      <c r="J877" t="inlineStr">
        <is>
          <t>3996679</t>
        </is>
      </c>
      <c r="K877" t="inlineStr">
        <is>
          <t>295248</t>
        </is>
      </c>
      <c r="L877" t="inlineStr">
        <is>
          <t>2288</t>
        </is>
      </c>
      <c r="M877" t="n">
        <v>0</v>
      </c>
      <c r="N877" t="inlineStr">
        <is>
          <t>851-900</t>
        </is>
      </c>
      <c r="O877" t="inlineStr"/>
      <c r="P877" t="b">
        <v>0</v>
      </c>
      <c r="Q877" t="b">
        <v>0</v>
      </c>
      <c r="R877" t="n">
        <v>0</v>
      </c>
      <c r="S877" t="inlineStr">
        <is>
          <t>601+</t>
        </is>
      </c>
      <c r="T877" t="n">
        <v>3.4</v>
      </c>
      <c r="U877" t="inlineStr">
        <is>
          <t>699</t>
        </is>
      </c>
      <c r="V877" t="n">
        <v>11.7</v>
      </c>
      <c r="W877" t="inlineStr">
        <is>
          <t>91</t>
        </is>
      </c>
      <c r="X877" t="n">
        <v>88.8</v>
      </c>
      <c r="Y877" t="inlineStr">
        <is>
          <t>601+</t>
        </is>
      </c>
      <c r="Z877" t="n">
        <v>2.4</v>
      </c>
      <c r="AA877" t="inlineStr">
        <is>
          <t>652</t>
        </is>
      </c>
      <c r="AB877" t="n">
        <v>15.2</v>
      </c>
      <c r="AC877" t="inlineStr">
        <is>
          <t>520</t>
        </is>
      </c>
      <c r="AD877" t="n">
        <v>21.6</v>
      </c>
      <c r="AE877" t="inlineStr">
        <is>
          <t>701+</t>
        </is>
      </c>
      <c r="AF877" t="n">
        <v>12.3</v>
      </c>
      <c r="AG877" t="inlineStr">
        <is>
          <t>701+</t>
        </is>
      </c>
      <c r="AH877" t="n">
        <v>8.699999999999999</v>
      </c>
      <c r="AI877" t="inlineStr">
        <is>
          <t>701+</t>
        </is>
      </c>
      <c r="AJ877" t="n">
        <v>1</v>
      </c>
      <c r="AK877" t="inlineStr"/>
      <c r="AL877" t="inlineStr"/>
      <c r="AM877" t="inlineStr"/>
      <c r="AN877" t="inlineStr"/>
      <c r="AO877" t="inlineStr"/>
      <c r="AP877" t="inlineStr">
        <is>
          <t>{"Research &amp; Discovery": [{"indicator_id": "76", "indicator_name": "Academic Reputation", "rank": "601+", "score": "3.4"}, {"indicator_id": "73", "indicator_name": "Citations per Faculty", "rank": "699", "score": "11.7"}], "Learning Experience": [{"indicator_id": "36", "indicator_name": "Faculty Student Ratio", "rank": "91", "score": "88.8"}], "Employability": [{"indicator_id": "77", "indicator_name": "Employer Reputation", "rank": "601+", "score": "2.4"}, {"indicator_id": "3819456", "indicator_name": "Employment Outcomes", "rank": "652", "score": "15.2"}], "Global Engagement": [{"indicator_id": "14", "indicator_name": "International Student Ratio", "rank": "520", "score": "21.6"}, {"indicator_id": "15", "indicator_name": "International Research Network", "rank": "701+", "score": "12.3"}, {"indicator_id": "18", "indicator_name": "International Faculty Ratio", "rank": "701+", "score": "8.7"}], "Sustainability": [{"indicator_id": "3897497", "indicator_name": "Sustainability Score", "rank": "701+", "score": "1"}]}</t>
        </is>
      </c>
      <c r="AQ8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78">
      <c r="A878" t="n">
        <v>877</v>
      </c>
      <c r="B878" t="inlineStr"/>
      <c r="C878" t="inlineStr">
        <is>
          <t>Technological University Dublin</t>
        </is>
      </c>
      <c r="D878" t="inlineStr">
        <is>
          <t>Dublin, Ireland</t>
        </is>
      </c>
      <c r="E878" t="inlineStr">
        <is>
          <t>Ireland</t>
        </is>
      </c>
      <c r="F878" t="inlineStr">
        <is>
          <t>Dublin</t>
        </is>
      </c>
      <c r="G878" t="inlineStr">
        <is>
          <t>Europe</t>
        </is>
      </c>
      <c r="H878" t="inlineStr">
        <is>
          <t>https://www.topuniversities.com/sites/default/files/technological-university-of-dublin_592560cf2aeae70239af4b28_medium.jpg</t>
        </is>
      </c>
      <c r="I878" t="inlineStr">
        <is>
          <t>/universities/technological-university-dublin</t>
        </is>
      </c>
      <c r="J878" t="inlineStr">
        <is>
          <t>3996698</t>
        </is>
      </c>
      <c r="K878" t="inlineStr">
        <is>
          <t>294493</t>
        </is>
      </c>
      <c r="L878" t="inlineStr">
        <is>
          <t>165</t>
        </is>
      </c>
      <c r="M878" t="n">
        <v>0</v>
      </c>
      <c r="N878" t="inlineStr">
        <is>
          <t>851-900</t>
        </is>
      </c>
      <c r="O878" t="inlineStr"/>
      <c r="P878" t="b">
        <v>0</v>
      </c>
      <c r="Q878" t="b">
        <v>0</v>
      </c>
      <c r="R878" t="n">
        <v>0</v>
      </c>
      <c r="S878" t="inlineStr">
        <is>
          <t>601+</t>
        </is>
      </c>
      <c r="T878" t="n">
        <v>12.6</v>
      </c>
      <c r="U878" t="inlineStr">
        <is>
          <t>701+</t>
        </is>
      </c>
      <c r="V878" t="n">
        <v>3.1</v>
      </c>
      <c r="W878" t="inlineStr">
        <is>
          <t>701+</t>
        </is>
      </c>
      <c r="X878" t="n">
        <v>12.3</v>
      </c>
      <c r="Y878" t="inlineStr">
        <is>
          <t>601+</t>
        </is>
      </c>
      <c r="Z878" t="n">
        <v>13.1</v>
      </c>
      <c r="AA878" t="inlineStr">
        <is>
          <t>631</t>
        </is>
      </c>
      <c r="AB878" t="n">
        <v>16.2</v>
      </c>
      <c r="AC878" t="inlineStr">
        <is>
          <t>362</t>
        </is>
      </c>
      <c r="AD878" t="n">
        <v>38.8</v>
      </c>
      <c r="AE878" t="inlineStr">
        <is>
          <t>701+</t>
        </is>
      </c>
      <c r="AF878" t="n">
        <v>43.9</v>
      </c>
      <c r="AG878" t="inlineStr">
        <is>
          <t>485</t>
        </is>
      </c>
      <c r="AH878" t="n">
        <v>31.8</v>
      </c>
      <c r="AI878" t="inlineStr">
        <is>
          <t>461</t>
        </is>
      </c>
      <c r="AJ878" t="n">
        <v>28.2</v>
      </c>
      <c r="AK878" t="inlineStr"/>
      <c r="AL878" t="inlineStr"/>
      <c r="AM878" t="inlineStr"/>
      <c r="AN878" t="inlineStr"/>
      <c r="AO878" t="inlineStr"/>
      <c r="AP878" t="inlineStr">
        <is>
          <t>{"Research &amp; Discovery": [{"indicator_id": "76", "indicator_name": "Academic Reputation", "rank": "601+", "score": "12.6"}, {"indicator_id": "73", "indicator_name": "Citations per Faculty", "rank": "701+", "score": "3.1"}], "Learning Experience": [{"indicator_id": "36", "indicator_name": "Faculty Student Ratio", "rank": "701+", "score": "12.3"}], "Employability": [{"indicator_id": "77", "indicator_name": "Employer Reputation", "rank": "601+", "score": "13.1"}, {"indicator_id": "3819456", "indicator_name": "Employment Outcomes", "rank": "631", "score": "16.2"}], "Global Engagement": [{"indicator_id": "14", "indicator_name": "International Student Ratio", "rank": "362", "score": "38.8"}, {"indicator_id": "15", "indicator_name": "International Research Network", "rank": "701+", "score": "43.9"}, {"indicator_id": "18", "indicator_name": "International Faculty Ratio", "rank": "485", "score": "31.8"}], "Sustainability": [{"indicator_id": "3897497", "indicator_name": "Sustainability Score", "rank": "461", "score": "28.2"}]}</t>
        </is>
      </c>
      <c r="AQ8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79">
      <c r="A879" t="n">
        <v>878</v>
      </c>
      <c r="B879" t="inlineStr"/>
      <c r="C879" t="inlineStr">
        <is>
          <t>Thapar Institute of Engineering &amp; Technology</t>
        </is>
      </c>
      <c r="D879" t="inlineStr">
        <is>
          <t>Patiala, India</t>
        </is>
      </c>
      <c r="E879" t="inlineStr">
        <is>
          <t>India</t>
        </is>
      </c>
      <c r="F879" t="inlineStr">
        <is>
          <t>Patiala</t>
        </is>
      </c>
      <c r="G879" t="inlineStr">
        <is>
          <t>Asia</t>
        </is>
      </c>
      <c r="H879" t="inlineStr">
        <is>
          <t>https://www.topuniversities.com/sites/default/files/thapar-institute-of-engineering-and-technology-deemed-to-be-university_592560e59988f300e2321c69_medium.jpg</t>
        </is>
      </c>
      <c r="I879" t="inlineStr">
        <is>
          <t>/universities/thapar-institute-engineering-technology</t>
        </is>
      </c>
      <c r="J879" t="inlineStr">
        <is>
          <t>3996703</t>
        </is>
      </c>
      <c r="K879" t="inlineStr">
        <is>
          <t>295579</t>
        </is>
      </c>
      <c r="L879" t="inlineStr">
        <is>
          <t>25737</t>
        </is>
      </c>
      <c r="M879" t="n">
        <v>0</v>
      </c>
      <c r="N879" t="inlineStr">
        <is>
          <t>851-900</t>
        </is>
      </c>
      <c r="O879" t="inlineStr"/>
      <c r="P879" t="b">
        <v>0</v>
      </c>
      <c r="Q879" t="b">
        <v>0</v>
      </c>
      <c r="R879" t="n">
        <v>0</v>
      </c>
      <c r="S879" t="inlineStr">
        <is>
          <t>601+</t>
        </is>
      </c>
      <c r="T879" t="n">
        <v>4.7</v>
      </c>
      <c r="U879" t="inlineStr">
        <is>
          <t>300</t>
        </is>
      </c>
      <c r="V879" t="n">
        <v>46.1</v>
      </c>
      <c r="W879" t="inlineStr">
        <is>
          <t>701+</t>
        </is>
      </c>
      <c r="X879" t="n">
        <v>8.800000000000001</v>
      </c>
      <c r="Y879" t="inlineStr">
        <is>
          <t>601+</t>
        </is>
      </c>
      <c r="Z879" t="n">
        <v>4.4</v>
      </c>
      <c r="AA879" t="inlineStr">
        <is>
          <t>701+</t>
        </is>
      </c>
      <c r="AB879" t="n">
        <v>3.1</v>
      </c>
      <c r="AC879" t="inlineStr">
        <is>
          <t>701+</t>
        </is>
      </c>
      <c r="AD879" t="n">
        <v>1.8</v>
      </c>
      <c r="AE879" t="inlineStr">
        <is>
          <t>701+</t>
        </is>
      </c>
      <c r="AF879" t="n">
        <v>31.1</v>
      </c>
      <c r="AG879" t="inlineStr">
        <is>
          <t>701+</t>
        </is>
      </c>
      <c r="AH879" t="n">
        <v>5.2</v>
      </c>
      <c r="AI879">
        <f>623</f>
        <v/>
      </c>
      <c r="AJ879" t="n">
        <v>11.8</v>
      </c>
      <c r="AK879" t="inlineStr"/>
      <c r="AL879" t="inlineStr"/>
      <c r="AM879" t="inlineStr"/>
      <c r="AN879" t="inlineStr"/>
      <c r="AO879" t="inlineStr"/>
      <c r="AP879" t="inlineStr">
        <is>
          <t>{"Research &amp; Discovery": [{"indicator_id": "76", "indicator_name": "Academic Reputation", "rank": "601+", "score": "4.7"}, {"indicator_id": "73", "indicator_name": "Citations per Faculty", "rank": "300", "score": "46.1"}], "Learning Experience": [{"indicator_id": "36", "indicator_name": "Faculty Student Ratio", "rank": "701+", "score": "8.8"}], "Employability": [{"indicator_id": "77", "indicator_name": "Employer Reputation", "rank": "601+", "score": "4.4"}, {"indicator_id": "3819456", "indicator_name": "Employment Outcomes", "rank": "701+", "score": "3.1"}], "Global Engagement": [{"indicator_id": "14", "indicator_name": "International Student Ratio", "rank": "701+", "score": "1.8"}, {"indicator_id": "15", "indicator_name": "International Research Network", "rank": "701+", "score": "31.1"}, {"indicator_id": "18", "indicator_name": "International Faculty Ratio", "rank": "701+", "score": "5.2"}], "Sustainability": [{"indicator_id": "3897497", "indicator_name": "Sustainability Score", "rank": "=623", "score": "11.8"}]}</t>
        </is>
      </c>
      <c r="AQ8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80">
      <c r="A880" t="n">
        <v>879</v>
      </c>
      <c r="B880" t="inlineStr"/>
      <c r="C880" t="inlineStr">
        <is>
          <t xml:space="preserve">Tokyo University of Agriculture and Technology </t>
        </is>
      </c>
      <c r="D880" t="inlineStr">
        <is>
          <t>Tokyo, Japan</t>
        </is>
      </c>
      <c r="E880" t="inlineStr">
        <is>
          <t>Japan</t>
        </is>
      </c>
      <c r="F880" t="inlineStr">
        <is>
          <t>Tokyo</t>
        </is>
      </c>
      <c r="G880" t="inlineStr">
        <is>
          <t>Asia</t>
        </is>
      </c>
      <c r="H880" t="inlineStr">
        <is>
          <t>https://www.topuniversities.com/sites/default/files/tokyo-university-of-agriculture-and-technology_1030_medium.jpg</t>
        </is>
      </c>
      <c r="I880" t="inlineStr">
        <is>
          <t>/universities/tokyo-university-agriculture-technology</t>
        </is>
      </c>
      <c r="J880" t="inlineStr">
        <is>
          <t>3996721</t>
        </is>
      </c>
      <c r="K880" t="inlineStr">
        <is>
          <t>296772</t>
        </is>
      </c>
      <c r="L880" t="inlineStr">
        <is>
          <t>1030</t>
        </is>
      </c>
      <c r="M880" t="n">
        <v>0</v>
      </c>
      <c r="N880" t="inlineStr">
        <is>
          <t>851-900</t>
        </is>
      </c>
      <c r="O880" t="inlineStr"/>
      <c r="P880" t="b">
        <v>0</v>
      </c>
      <c r="Q880" t="b">
        <v>0</v>
      </c>
      <c r="R880" t="n">
        <v>0</v>
      </c>
      <c r="S880" t="inlineStr">
        <is>
          <t>601+</t>
        </is>
      </c>
      <c r="T880" t="n">
        <v>13.8</v>
      </c>
      <c r="U880" t="inlineStr">
        <is>
          <t>430</t>
        </is>
      </c>
      <c r="V880" t="n">
        <v>30.5</v>
      </c>
      <c r="W880" t="inlineStr">
        <is>
          <t>701+</t>
        </is>
      </c>
      <c r="X880" t="n">
        <v>12.9</v>
      </c>
      <c r="Y880" t="inlineStr">
        <is>
          <t>601+</t>
        </is>
      </c>
      <c r="Z880" t="n">
        <v>7.4</v>
      </c>
      <c r="AA880" t="inlineStr">
        <is>
          <t>701+</t>
        </is>
      </c>
      <c r="AB880" t="n">
        <v>1.9</v>
      </c>
      <c r="AC880" t="inlineStr">
        <is>
          <t>701+</t>
        </is>
      </c>
      <c r="AD880" t="n">
        <v>7.1</v>
      </c>
      <c r="AE880" t="inlineStr">
        <is>
          <t>701+</t>
        </is>
      </c>
      <c r="AF880" t="n">
        <v>40.4</v>
      </c>
      <c r="AG880" t="inlineStr">
        <is>
          <t>701+</t>
        </is>
      </c>
      <c r="AH880" t="n">
        <v>5.4</v>
      </c>
      <c r="AI880" t="inlineStr">
        <is>
          <t>701+</t>
        </is>
      </c>
      <c r="AJ880" t="n">
        <v>1.3</v>
      </c>
      <c r="AK880" t="inlineStr"/>
      <c r="AL880" t="inlineStr"/>
      <c r="AM880" t="inlineStr"/>
      <c r="AN880" t="inlineStr"/>
      <c r="AO880" t="inlineStr"/>
      <c r="AP880" t="inlineStr">
        <is>
          <t>{"Research &amp; Discovery": [{"indicator_id": "76", "indicator_name": "Academic Reputation", "rank": "601+", "score": "13.8"}, {"indicator_id": "73", "indicator_name": "Citations per Faculty", "rank": "430", "score": "30.5"}], "Learning Experience": [{"indicator_id": "36", "indicator_name": "Faculty Student Ratio", "rank": "701+", "score": "12.9"}], "Employability": [{"indicator_id": "77", "indicator_name": "Employer Reputation", "rank": "601+", "score": "7.4"}, {"indicator_id": "3819456", "indicator_name": "Employment Outcomes", "rank": "701+", "score": "1.9"}], "Global Engagement": [{"indicator_id": "14", "indicator_name": "International Student Ratio", "rank": "701+", "score": "7.1"}, {"indicator_id": "15", "indicator_name": "International Research Network", "rank": "701+", "score": "40.4"}, {"indicator_id": "18", "indicator_name": "International Faculty Ratio", "rank": "701+", "score": "5.4"}], "Sustainability": [{"indicator_id": "3897497", "indicator_name": "Sustainability Score", "rank": "701+", "score": "1.3"}]}</t>
        </is>
      </c>
      <c r="AQ8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81">
      <c r="A881" t="n">
        <v>880</v>
      </c>
      <c r="B881" t="inlineStr"/>
      <c r="C881" t="inlineStr">
        <is>
          <t>UNIVERSITY OF GDANSK</t>
        </is>
      </c>
      <c r="D881" t="inlineStr">
        <is>
          <t>Gdańsk, Poland</t>
        </is>
      </c>
      <c r="E881" t="inlineStr">
        <is>
          <t>Poland</t>
        </is>
      </c>
      <c r="F881" t="inlineStr">
        <is>
          <t>Gdańsk</t>
        </is>
      </c>
      <c r="G881" t="inlineStr">
        <is>
          <t>Europe</t>
        </is>
      </c>
      <c r="H881" t="inlineStr">
        <is>
          <t>https://www.topuniversities.com/sites/default/files/university-of-gdansk_592560cf2aeae70239af5043_medium.jpg</t>
        </is>
      </c>
      <c r="I881" t="inlineStr">
        <is>
          <t>/universities/university-gdansk</t>
        </is>
      </c>
      <c r="J881" t="inlineStr">
        <is>
          <t>3996731</t>
        </is>
      </c>
      <c r="K881" t="inlineStr">
        <is>
          <t>296409</t>
        </is>
      </c>
      <c r="L881" t="inlineStr">
        <is>
          <t>1472</t>
        </is>
      </c>
      <c r="M881" t="n">
        <v>0</v>
      </c>
      <c r="N881" t="inlineStr">
        <is>
          <t>851-900</t>
        </is>
      </c>
      <c r="O881" t="inlineStr"/>
      <c r="P881" t="b">
        <v>0</v>
      </c>
      <c r="Q881" t="b">
        <v>0</v>
      </c>
      <c r="R881" t="n">
        <v>0</v>
      </c>
      <c r="S881" t="inlineStr">
        <is>
          <t>601+</t>
        </is>
      </c>
      <c r="T881" t="n">
        <v>12</v>
      </c>
      <c r="U881" t="inlineStr">
        <is>
          <t>701+</t>
        </is>
      </c>
      <c r="V881" t="n">
        <v>3.9</v>
      </c>
      <c r="W881" t="inlineStr">
        <is>
          <t>454</t>
        </is>
      </c>
      <c r="X881" t="n">
        <v>34.9</v>
      </c>
      <c r="Y881" t="inlineStr">
        <is>
          <t>601+</t>
        </is>
      </c>
      <c r="Z881" t="n">
        <v>6.2</v>
      </c>
      <c r="AA881" t="inlineStr">
        <is>
          <t>687</t>
        </is>
      </c>
      <c r="AB881" t="n">
        <v>14.1</v>
      </c>
      <c r="AC881" t="inlineStr">
        <is>
          <t>701+</t>
        </is>
      </c>
      <c r="AD881" t="n">
        <v>2.4</v>
      </c>
      <c r="AE881" t="inlineStr">
        <is>
          <t>476</t>
        </is>
      </c>
      <c r="AF881" t="n">
        <v>70.59999999999999</v>
      </c>
      <c r="AG881" t="inlineStr">
        <is>
          <t>701+</t>
        </is>
      </c>
      <c r="AH881" t="n">
        <v>4.8</v>
      </c>
      <c r="AI881">
        <f>483</f>
        <v/>
      </c>
      <c r="AJ881" t="n">
        <v>25.7</v>
      </c>
      <c r="AK881" t="inlineStr"/>
      <c r="AL881" t="inlineStr"/>
      <c r="AM881" t="inlineStr"/>
      <c r="AN881" t="inlineStr"/>
      <c r="AO881" t="inlineStr"/>
      <c r="AP881" t="inlineStr">
        <is>
          <t>{"Research &amp; Discovery": [{"indicator_id": "76", "indicator_name": "Academic Reputation", "rank": "601+", "score": "12"}, {"indicator_id": "73", "indicator_name": "Citations per Faculty", "rank": "701+", "score": "3.9"}], "Learning Experience": [{"indicator_id": "36", "indicator_name": "Faculty Student Ratio", "rank": "454", "score": "34.9"}], "Employability": [{"indicator_id": "77", "indicator_name": "Employer Reputation", "rank": "601+", "score": "6.2"}, {"indicator_id": "3819456", "indicator_name": "Employment Outcomes", "rank": "687", "score": "14.1"}], "Global Engagement": [{"indicator_id": "14", "indicator_name": "International Student Ratio", "rank": "701+", "score": "2.4"}, {"indicator_id": "15", "indicator_name": "International Research Network", "rank": "476", "score": "70.6"}, {"indicator_id": "18", "indicator_name": "International Faculty Ratio", "rank": "701+", "score": "4.8"}], "Sustainability": [{"indicator_id": "3897497", "indicator_name": "Sustainability Score", "rank": "=483", "score": "25.7"}]}</t>
        </is>
      </c>
      <c r="AQ8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82">
      <c r="A882" t="n">
        <v>881</v>
      </c>
      <c r="B882" t="inlineStr"/>
      <c r="C882" t="inlineStr">
        <is>
          <t>Universidad ORT Uruguay</t>
        </is>
      </c>
      <c r="D882" t="inlineStr">
        <is>
          <t>Montevideo, Uruguay</t>
        </is>
      </c>
      <c r="E882" t="inlineStr">
        <is>
          <t>Uruguay</t>
        </is>
      </c>
      <c r="F882" t="inlineStr">
        <is>
          <t>Montevideo</t>
        </is>
      </c>
      <c r="G882" t="inlineStr">
        <is>
          <t>Latin America</t>
        </is>
      </c>
      <c r="H882" t="inlineStr">
        <is>
          <t>https://www.topuniversities.com/sites/default/files/universidad-ort-uruguay_470_medium.jpg</t>
        </is>
      </c>
      <c r="I882" t="inlineStr">
        <is>
          <t>/universities/universidad-ort-uruguay</t>
        </is>
      </c>
      <c r="J882" t="inlineStr">
        <is>
          <t>3996788</t>
        </is>
      </c>
      <c r="K882" t="inlineStr">
        <is>
          <t>297637</t>
        </is>
      </c>
      <c r="L882" t="inlineStr">
        <is>
          <t>470</t>
        </is>
      </c>
      <c r="M882" t="n">
        <v>1</v>
      </c>
      <c r="N882" t="inlineStr">
        <is>
          <t>851-900</t>
        </is>
      </c>
      <c r="O882" t="inlineStr"/>
      <c r="P882" t="b">
        <v>0</v>
      </c>
      <c r="Q882" t="b">
        <v>0</v>
      </c>
      <c r="R882" t="n">
        <v>0</v>
      </c>
      <c r="S882" t="inlineStr">
        <is>
          <t>601+</t>
        </is>
      </c>
      <c r="T882" t="n">
        <v>11.2</v>
      </c>
      <c r="U882" t="inlineStr">
        <is>
          <t>701+</t>
        </is>
      </c>
      <c r="V882" t="n">
        <v>1.1</v>
      </c>
      <c r="W882" t="inlineStr">
        <is>
          <t>145</t>
        </is>
      </c>
      <c r="X882" t="n">
        <v>79</v>
      </c>
      <c r="Y882" t="inlineStr">
        <is>
          <t>601+</t>
        </is>
      </c>
      <c r="Z882" t="n">
        <v>12.4</v>
      </c>
      <c r="AA882" t="inlineStr">
        <is>
          <t>701+</t>
        </is>
      </c>
      <c r="AB882" t="n">
        <v>5.7</v>
      </c>
      <c r="AC882" t="inlineStr">
        <is>
          <t>701+</t>
        </is>
      </c>
      <c r="AD882" t="n">
        <v>1.9</v>
      </c>
      <c r="AE882" t="inlineStr">
        <is>
          <t>701+</t>
        </is>
      </c>
      <c r="AF882" t="n">
        <v>3.4</v>
      </c>
      <c r="AG882" t="inlineStr">
        <is>
          <t>655</t>
        </is>
      </c>
      <c r="AH882" t="n">
        <v>15.8</v>
      </c>
      <c r="AI882" t="inlineStr">
        <is>
          <t>701+</t>
        </is>
      </c>
      <c r="AJ882" t="n">
        <v>1</v>
      </c>
      <c r="AK882" t="inlineStr"/>
      <c r="AL882" t="inlineStr"/>
      <c r="AM882" t="inlineStr"/>
      <c r="AN882" t="inlineStr"/>
      <c r="AO882" t="inlineStr"/>
      <c r="AP882" t="inlineStr">
        <is>
          <t>{"Research &amp; Discovery": [{"indicator_id": "76", "indicator_name": "Academic Reputation", "rank": "601+", "score": "11.2"}, {"indicator_id": "73", "indicator_name": "Citations per Faculty", "rank": "701+", "score": "1.1"}], "Learning Experience": [{"indicator_id": "36", "indicator_name": "Faculty Student Ratio", "rank": "145", "score": "79"}], "Employability": [{"indicator_id": "77", "indicator_name": "Employer Reputation", "rank": "601+", "score": "12.4"}, {"indicator_id": "3819456", "indicator_name": "Employment Outcomes", "rank": "701+", "score": "5.7"}], "Global Engagement": [{"indicator_id": "14", "indicator_name": "International Student Ratio", "rank": "701+", "score": "1.9"}, {"indicator_id": "15", "indicator_name": "International Research Network", "rank": "701+", "score": "3.4"}, {"indicator_id": "18", "indicator_name": "International Faculty Ratio", "rank": "655", "score": "15.8"}], "Sustainability": [{"indicator_id": "3897497", "indicator_name": "Sustainability Score", "rank": "701+", "score": "1"}]}</t>
        </is>
      </c>
      <c r="AQ8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83">
      <c r="A883" t="n">
        <v>882</v>
      </c>
      <c r="B883" t="inlineStr"/>
      <c r="C883" t="inlineStr">
        <is>
          <t>Universidad de Valladolid</t>
        </is>
      </c>
      <c r="D883" t="inlineStr">
        <is>
          <t>Valladolid, Spain</t>
        </is>
      </c>
      <c r="E883" t="inlineStr">
        <is>
          <t>Spain</t>
        </is>
      </c>
      <c r="F883" t="inlineStr">
        <is>
          <t>Valladolid</t>
        </is>
      </c>
      <c r="G883" t="inlineStr">
        <is>
          <t>Europe</t>
        </is>
      </c>
      <c r="H883" t="inlineStr">
        <is>
          <t>https://www.topuniversities.com/sites/default/files/universidad-de-valladolid_592560cf2aeae70239af507c_medium.jpg</t>
        </is>
      </c>
      <c r="I883" t="inlineStr">
        <is>
          <t>/universities/universidad-de-valladolid</t>
        </is>
      </c>
      <c r="J883" t="inlineStr">
        <is>
          <t>3996837</t>
        </is>
      </c>
      <c r="K883" t="inlineStr">
        <is>
          <t>296399</t>
        </is>
      </c>
      <c r="L883" t="inlineStr">
        <is>
          <t>1529</t>
        </is>
      </c>
      <c r="M883" t="n">
        <v>0</v>
      </c>
      <c r="N883" t="inlineStr">
        <is>
          <t>851-900</t>
        </is>
      </c>
      <c r="O883" t="inlineStr"/>
      <c r="P883" t="b">
        <v>0</v>
      </c>
      <c r="Q883" t="b">
        <v>0</v>
      </c>
      <c r="R883" t="n">
        <v>0</v>
      </c>
      <c r="S883" t="inlineStr">
        <is>
          <t>601+</t>
        </is>
      </c>
      <c r="T883" t="n">
        <v>10.5</v>
      </c>
      <c r="U883" t="inlineStr">
        <is>
          <t>701+</t>
        </is>
      </c>
      <c r="V883" t="n">
        <v>4.3</v>
      </c>
      <c r="W883" t="inlineStr">
        <is>
          <t>460</t>
        </is>
      </c>
      <c r="X883" t="n">
        <v>34.4</v>
      </c>
      <c r="Y883" t="inlineStr">
        <is>
          <t>601+</t>
        </is>
      </c>
      <c r="Z883" t="n">
        <v>3.8</v>
      </c>
      <c r="AA883" t="inlineStr">
        <is>
          <t>701+</t>
        </is>
      </c>
      <c r="AB883" t="n">
        <v>11.9</v>
      </c>
      <c r="AC883" t="inlineStr">
        <is>
          <t>701+</t>
        </is>
      </c>
      <c r="AD883" t="n">
        <v>3.6</v>
      </c>
      <c r="AE883" t="inlineStr">
        <is>
          <t>316</t>
        </is>
      </c>
      <c r="AF883" t="n">
        <v>80.2</v>
      </c>
      <c r="AG883" t="inlineStr">
        <is>
          <t>701+</t>
        </is>
      </c>
      <c r="AH883" t="n">
        <v>7</v>
      </c>
      <c r="AI883" t="inlineStr">
        <is>
          <t>352</t>
        </is>
      </c>
      <c r="AJ883" t="n">
        <v>43.9</v>
      </c>
      <c r="AK883" t="inlineStr"/>
      <c r="AL883" t="inlineStr"/>
      <c r="AM883" t="inlineStr"/>
      <c r="AN883" t="inlineStr"/>
      <c r="AO883" t="inlineStr"/>
      <c r="AP883" t="inlineStr">
        <is>
          <t>{"Research &amp; Discovery": [{"indicator_id": "76", "indicator_name": "Academic Reputation", "rank": "601+", "score": "10.5"}, {"indicator_id": "73", "indicator_name": "Citations per Faculty", "rank": "701+", "score": "4.3"}], "Learning Experience": [{"indicator_id": "36", "indicator_name": "Faculty Student Ratio", "rank": "460", "score": "34.4"}], "Employability": [{"indicator_id": "77", "indicator_name": "Employer Reputation", "rank": "601+", "score": "3.8"}, {"indicator_id": "3819456", "indicator_name": "Employment Outcomes", "rank": "701+", "score": "11.9"}], "Global Engagement": [{"indicator_id": "14", "indicator_name": "International Student Ratio", "rank": "701+", "score": "3.6"}, {"indicator_id": "15", "indicator_name": "International Research Network", "rank": "316", "score": "80.2"}, {"indicator_id": "18", "indicator_name": "International Faculty Ratio", "rank": "701+", "score": "7"}], "Sustainability": [{"indicator_id": "3897497", "indicator_name": "Sustainability Score", "rank": "352", "score": "43.9"}]}</t>
        </is>
      </c>
      <c r="AQ8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84">
      <c r="A884" t="n">
        <v>883</v>
      </c>
      <c r="B884" t="inlineStr"/>
      <c r="C884" t="inlineStr">
        <is>
          <t>Universita' degli Studi di Ferrara</t>
        </is>
      </c>
      <c r="D884" t="inlineStr">
        <is>
          <t>Ferrara, Italy</t>
        </is>
      </c>
      <c r="E884" t="inlineStr">
        <is>
          <t>Italy</t>
        </is>
      </c>
      <c r="F884" t="inlineStr">
        <is>
          <t>Ferrara</t>
        </is>
      </c>
      <c r="G884" t="inlineStr">
        <is>
          <t>Europe</t>
        </is>
      </c>
      <c r="H884" t="inlineStr">
        <is>
          <t>https://www.topuniversities.com/sites/default/files/universita-degli-studi-di-ferrara_592560cf2aeae70239af4ffd_medium.jpg</t>
        </is>
      </c>
      <c r="I884" t="inlineStr">
        <is>
          <t>/universities/universita-degli-studi-di-ferrara</t>
        </is>
      </c>
      <c r="J884" t="inlineStr">
        <is>
          <t>3996875</t>
        </is>
      </c>
      <c r="K884" t="inlineStr">
        <is>
          <t>296561</t>
        </is>
      </c>
      <c r="L884" t="inlineStr">
        <is>
          <t>1402</t>
        </is>
      </c>
      <c r="M884" t="n">
        <v>0</v>
      </c>
      <c r="N884" t="inlineStr">
        <is>
          <t>851-900</t>
        </is>
      </c>
      <c r="O884" t="inlineStr"/>
      <c r="P884" t="b">
        <v>0</v>
      </c>
      <c r="Q884" t="b">
        <v>0</v>
      </c>
      <c r="R884" t="n">
        <v>0</v>
      </c>
      <c r="S884" t="inlineStr">
        <is>
          <t>601+</t>
        </is>
      </c>
      <c r="T884" t="n">
        <v>6.7</v>
      </c>
      <c r="U884" t="inlineStr">
        <is>
          <t>386</t>
        </is>
      </c>
      <c r="V884" t="n">
        <v>34.6</v>
      </c>
      <c r="W884" t="inlineStr">
        <is>
          <t>701+</t>
        </is>
      </c>
      <c r="X884" t="n">
        <v>2.6</v>
      </c>
      <c r="Y884" t="inlineStr">
        <is>
          <t>601+</t>
        </is>
      </c>
      <c r="Z884" t="n">
        <v>2.6</v>
      </c>
      <c r="AA884" t="inlineStr">
        <is>
          <t>701+</t>
        </is>
      </c>
      <c r="AB884" t="n">
        <v>4.1</v>
      </c>
      <c r="AC884" t="inlineStr">
        <is>
          <t>701+</t>
        </is>
      </c>
      <c r="AD884" t="n">
        <v>3.6</v>
      </c>
      <c r="AE884" t="inlineStr">
        <is>
          <t>487</t>
        </is>
      </c>
      <c r="AF884" t="n">
        <v>70</v>
      </c>
      <c r="AG884" t="inlineStr">
        <is>
          <t>701+</t>
        </is>
      </c>
      <c r="AH884" t="n">
        <v>2.9</v>
      </c>
      <c r="AI884">
        <f>468</f>
        <v/>
      </c>
      <c r="AJ884" t="n">
        <v>27.3</v>
      </c>
      <c r="AK884" t="inlineStr"/>
      <c r="AL884" t="inlineStr"/>
      <c r="AM884" t="inlineStr"/>
      <c r="AN884" t="inlineStr"/>
      <c r="AO884" t="inlineStr"/>
      <c r="AP884" t="inlineStr">
        <is>
          <t>{"Research &amp; Discovery": [{"indicator_id": "76", "indicator_name": "Academic Reputation", "rank": "601+", "score": "6.7"}, {"indicator_id": "73", "indicator_name": "Citations per Faculty", "rank": "386", "score": "34.6"}], "Learning Experience": [{"indicator_id": "36", "indicator_name": "Faculty Student Ratio", "rank": "701+", "score": "2.6"}], "Employability": [{"indicator_id": "77", "indicator_name": "Employer Reputation", "rank": "601+", "score": "2.6"}, {"indicator_id": "3819456", "indicator_name": "Employment Outcomes", "rank": "701+", "score": "4.1"}], "Global Engagement": [{"indicator_id": "14", "indicator_name": "International Student Ratio", "rank": "701+", "score": "3.6"}, {"indicator_id": "15", "indicator_name": "International Research Network", "rank": "487", "score": "70"}, {"indicator_id": "18", "indicator_name": "International Faculty Ratio", "rank": "701+", "score": "2.9"}], "Sustainability": [{"indicator_id": "3897497", "indicator_name": "Sustainability Score", "rank": "=468", "score": "27.3"}]}</t>
        </is>
      </c>
      <c r="AQ8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85">
      <c r="A885" t="n">
        <v>884</v>
      </c>
      <c r="B885" t="inlineStr"/>
      <c r="C885" t="inlineStr">
        <is>
          <t>University Duesseldorf</t>
        </is>
      </c>
      <c r="D885" t="inlineStr">
        <is>
          <t>Düsseldorf, Germany</t>
        </is>
      </c>
      <c r="E885" t="inlineStr">
        <is>
          <t>Germany</t>
        </is>
      </c>
      <c r="F885" t="inlineStr">
        <is>
          <t>Düsseldorf</t>
        </is>
      </c>
      <c r="G885" t="inlineStr">
        <is>
          <t>Europe</t>
        </is>
      </c>
      <c r="H885" t="inlineStr">
        <is>
          <t>https://www.topuniversities.com/sites/default/files/university-duesseldorf_171_medium.jpg</t>
        </is>
      </c>
      <c r="I885" t="inlineStr">
        <is>
          <t>/universities/university-duesseldorf</t>
        </is>
      </c>
      <c r="J885" t="inlineStr">
        <is>
          <t>3996900</t>
        </is>
      </c>
      <c r="K885" t="inlineStr">
        <is>
          <t>294487</t>
        </is>
      </c>
      <c r="L885" t="inlineStr">
        <is>
          <t>171</t>
        </is>
      </c>
      <c r="M885" t="n">
        <v>0</v>
      </c>
      <c r="N885" t="inlineStr">
        <is>
          <t>851-900</t>
        </is>
      </c>
      <c r="O885" t="inlineStr"/>
      <c r="P885" t="b">
        <v>0</v>
      </c>
      <c r="Q885" t="b">
        <v>0</v>
      </c>
      <c r="R885" t="n">
        <v>0</v>
      </c>
      <c r="S885" t="inlineStr">
        <is>
          <t>601+</t>
        </is>
      </c>
      <c r="T885" t="n">
        <v>12.3</v>
      </c>
      <c r="U885" t="inlineStr">
        <is>
          <t>701+</t>
        </is>
      </c>
      <c r="V885" t="n">
        <v>7.2</v>
      </c>
      <c r="W885" t="inlineStr">
        <is>
          <t>350</t>
        </is>
      </c>
      <c r="X885" t="n">
        <v>44.3</v>
      </c>
      <c r="Y885" t="inlineStr">
        <is>
          <t>601+</t>
        </is>
      </c>
      <c r="Z885" t="n">
        <v>8.5</v>
      </c>
      <c r="AA885" t="inlineStr">
        <is>
          <t>701+</t>
        </is>
      </c>
      <c r="AB885" t="n">
        <v>3.8</v>
      </c>
      <c r="AC885" t="inlineStr">
        <is>
          <t>639</t>
        </is>
      </c>
      <c r="AD885" t="n">
        <v>14.1</v>
      </c>
      <c r="AE885" t="inlineStr">
        <is>
          <t>536</t>
        </is>
      </c>
      <c r="AF885" t="n">
        <v>66.2</v>
      </c>
      <c r="AG885" t="inlineStr">
        <is>
          <t>n/a</t>
        </is>
      </c>
      <c r="AH885" t="inlineStr"/>
      <c r="AI885" t="inlineStr">
        <is>
          <t>701+</t>
        </is>
      </c>
      <c r="AJ885" t="n">
        <v>2.2</v>
      </c>
      <c r="AK885" t="inlineStr"/>
      <c r="AL885" t="inlineStr"/>
      <c r="AM885" t="inlineStr"/>
      <c r="AN885" t="inlineStr"/>
      <c r="AO885" t="inlineStr"/>
      <c r="AP885" t="inlineStr">
        <is>
          <t>{"Research &amp; Discovery": [{"indicator_id": "76", "indicator_name": "Academic Reputation", "rank": "601+", "score": "12.3"}, {"indicator_id": "73", "indicator_name": "Citations per Faculty", "rank": "701+", "score": "7.2"}], "Learning Experience": [{"indicator_id": "36", "indicator_name": "Faculty Student Ratio", "rank": "350", "score": "44.3"}], "Employability": [{"indicator_id": "77", "indicator_name": "Employer Reputation", "rank": "601+", "score": "8.5"}, {"indicator_id": "3819456", "indicator_name": "Employment Outcomes", "rank": "701+", "score": "3.8"}], "Global Engagement": [{"indicator_id": "14", "indicator_name": "International Student Ratio", "rank": "639", "score": "14.1"}, {"indicator_id": "15", "indicator_name": "International Research Network", "rank": "536", "score": "66.2"}, {"indicator_id": "18", "indicator_name": "International Faculty Ratio", "rank": "n/a", "score": "n/a"}], "Sustainability": [{"indicator_id": "3897497", "indicator_name": "Sustainability Score", "rank": "701+", "score": "2.2"}]}</t>
        </is>
      </c>
      <c r="AQ8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86">
      <c r="A886" t="n">
        <v>885</v>
      </c>
      <c r="B886" t="inlineStr"/>
      <c r="C886" t="inlineStr">
        <is>
          <t>University at Albany SUNY</t>
        </is>
      </c>
      <c r="D886" t="inlineStr">
        <is>
          <t>Albany, United States</t>
        </is>
      </c>
      <c r="E886" t="inlineStr">
        <is>
          <t>United States</t>
        </is>
      </c>
      <c r="F886" t="inlineStr">
        <is>
          <t>Albany</t>
        </is>
      </c>
      <c r="G886" t="inlineStr">
        <is>
          <t>North America</t>
        </is>
      </c>
      <c r="H886" t="inlineStr">
        <is>
          <t>https://www.topuniversities.com/sites/default/files/university-at-albany-suny_1835_medium.jpg</t>
        </is>
      </c>
      <c r="I886" t="inlineStr">
        <is>
          <t>/universities/university-albany-suny</t>
        </is>
      </c>
      <c r="J886" t="inlineStr">
        <is>
          <t>3996905</t>
        </is>
      </c>
      <c r="K886" t="inlineStr">
        <is>
          <t>294711</t>
        </is>
      </c>
      <c r="L886" t="inlineStr">
        <is>
          <t>1835</t>
        </is>
      </c>
      <c r="M886" t="n">
        <v>0</v>
      </c>
      <c r="N886" t="inlineStr">
        <is>
          <t>851-900</t>
        </is>
      </c>
      <c r="O886" t="inlineStr"/>
      <c r="P886" t="b">
        <v>0</v>
      </c>
      <c r="Q886" t="b">
        <v>0</v>
      </c>
      <c r="R886" t="n">
        <v>0</v>
      </c>
      <c r="S886" t="inlineStr">
        <is>
          <t>601+</t>
        </is>
      </c>
      <c r="T886" t="n">
        <v>8.1</v>
      </c>
      <c r="U886" t="inlineStr">
        <is>
          <t>391</t>
        </is>
      </c>
      <c r="V886" t="n">
        <v>33.9</v>
      </c>
      <c r="W886" t="inlineStr">
        <is>
          <t>701+</t>
        </is>
      </c>
      <c r="X886" t="n">
        <v>5.4</v>
      </c>
      <c r="Y886" t="inlineStr">
        <is>
          <t>601+</t>
        </is>
      </c>
      <c r="Z886" t="n">
        <v>4.5</v>
      </c>
      <c r="AA886" t="inlineStr">
        <is>
          <t>701+</t>
        </is>
      </c>
      <c r="AB886" t="n">
        <v>4.2</v>
      </c>
      <c r="AC886" t="inlineStr">
        <is>
          <t>701+</t>
        </is>
      </c>
      <c r="AD886" t="n">
        <v>7.2</v>
      </c>
      <c r="AE886" t="inlineStr">
        <is>
          <t>540</t>
        </is>
      </c>
      <c r="AF886" t="n">
        <v>66</v>
      </c>
      <c r="AG886" t="inlineStr">
        <is>
          <t>701+</t>
        </is>
      </c>
      <c r="AH886" t="n">
        <v>3.9</v>
      </c>
      <c r="AI886">
        <f>606</f>
        <v/>
      </c>
      <c r="AJ886" t="n">
        <v>13.2</v>
      </c>
      <c r="AK886" t="inlineStr"/>
      <c r="AL886" t="inlineStr"/>
      <c r="AM886" t="inlineStr"/>
      <c r="AN886" t="inlineStr"/>
      <c r="AO886" t="inlineStr"/>
      <c r="AP886" t="inlineStr">
        <is>
          <t>{"Research &amp; Discovery": [{"indicator_id": "76", "indicator_name": "Academic Reputation", "rank": "601+", "score": "8.1"}, {"indicator_id": "73", "indicator_name": "Citations per Faculty", "rank": "391", "score": "33.9"}], "Learning Experience": [{"indicator_id": "36", "indicator_name": "Faculty Student Ratio", "rank": "701+", "score": "5.4"}], "Employability": [{"indicator_id": "77", "indicator_name": "Employer Reputation", "rank": "601+", "score": "4.5"}, {"indicator_id": "3819456", "indicator_name": "Employment Outcomes", "rank": "701+", "score": "4.2"}], "Global Engagement": [{"indicator_id": "14", "indicator_name": "International Student Ratio", "rank": "701+", "score": "7.2"}, {"indicator_id": "15", "indicator_name": "International Research Network", "rank": "540", "score": "66"}, {"indicator_id": "18", "indicator_name": "International Faculty Ratio", "rank": "701+", "score": "3.9"}], "Sustainability": [{"indicator_id": "3897497", "indicator_name": "Sustainability Score", "rank": "=606", "score": "13.2"}]}</t>
        </is>
      </c>
      <c r="AQ8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87">
      <c r="A887" t="n">
        <v>886</v>
      </c>
      <c r="B887" t="inlineStr"/>
      <c r="C887" t="inlineStr">
        <is>
          <t>University of Dubai</t>
        </is>
      </c>
      <c r="D887" t="inlineStr">
        <is>
          <t>Dubai, United Arab Emirates</t>
        </is>
      </c>
      <c r="E887" t="inlineStr">
        <is>
          <t>United Arab Emirates</t>
        </is>
      </c>
      <c r="F887" t="inlineStr">
        <is>
          <t>Dubai</t>
        </is>
      </c>
      <c r="G887" t="inlineStr">
        <is>
          <t>Asia</t>
        </is>
      </c>
      <c r="H887" t="inlineStr">
        <is>
          <t>https://www.topuniversities.com/sites/default/files/university-of-dubai_592560df9988f300e2320a7d_medium.jpg</t>
        </is>
      </c>
      <c r="I887" t="inlineStr">
        <is>
          <t>/universities/university-dubai</t>
        </is>
      </c>
      <c r="J887" t="inlineStr">
        <is>
          <t>3996938</t>
        </is>
      </c>
      <c r="K887" t="inlineStr">
        <is>
          <t>297008</t>
        </is>
      </c>
      <c r="L887" t="inlineStr">
        <is>
          <t>19539</t>
        </is>
      </c>
      <c r="M887" t="n">
        <v>0</v>
      </c>
      <c r="N887" t="inlineStr">
        <is>
          <t>851-900</t>
        </is>
      </c>
      <c r="O887" t="inlineStr"/>
      <c r="P887" t="b">
        <v>0</v>
      </c>
      <c r="Q887" t="b">
        <v>0</v>
      </c>
      <c r="R887" t="n">
        <v>0</v>
      </c>
      <c r="S887" t="inlineStr">
        <is>
          <t>601+</t>
        </is>
      </c>
      <c r="T887" t="n">
        <v>5.2</v>
      </c>
      <c r="U887" t="inlineStr">
        <is>
          <t>701+</t>
        </is>
      </c>
      <c r="V887" t="n">
        <v>11</v>
      </c>
      <c r="W887" t="inlineStr">
        <is>
          <t>701+</t>
        </is>
      </c>
      <c r="X887" t="n">
        <v>10.6</v>
      </c>
      <c r="Y887" t="inlineStr">
        <is>
          <t>601+</t>
        </is>
      </c>
      <c r="Z887" t="n">
        <v>4.2</v>
      </c>
      <c r="AA887" t="inlineStr">
        <is>
          <t>701+</t>
        </is>
      </c>
      <c r="AB887" t="n">
        <v>10.2</v>
      </c>
      <c r="AC887" t="inlineStr">
        <is>
          <t>204</t>
        </is>
      </c>
      <c r="AD887" t="n">
        <v>72</v>
      </c>
      <c r="AE887" t="inlineStr">
        <is>
          <t>701+</t>
        </is>
      </c>
      <c r="AF887" t="n">
        <v>8.199999999999999</v>
      </c>
      <c r="AG887">
        <f>1</f>
        <v/>
      </c>
      <c r="AH887" t="n">
        <v>100</v>
      </c>
      <c r="AI887" t="inlineStr">
        <is>
          <t>701+</t>
        </is>
      </c>
      <c r="AJ887" t="n">
        <v>1</v>
      </c>
      <c r="AK887" t="inlineStr"/>
      <c r="AL887" t="inlineStr"/>
      <c r="AM887" t="inlineStr"/>
      <c r="AN887" t="inlineStr"/>
      <c r="AO887" t="inlineStr"/>
      <c r="AP887" t="inlineStr">
        <is>
          <t>{"Research &amp; Discovery": [{"indicator_id": "76", "indicator_name": "Academic Reputation", "rank": "601+", "score": "5.2"}, {"indicator_id": "73", "indicator_name": "Citations per Faculty", "rank": "701+", "score": "11"}], "Learning Experience": [{"indicator_id": "36", "indicator_name": "Faculty Student Ratio", "rank": "701+", "score": "10.6"}], "Employability": [{"indicator_id": "77", "indicator_name": "Employer Reputation", "rank": "601+", "score": "4.2"}, {"indicator_id": "3819456", "indicator_name": "Employment Outcomes", "rank": "701+", "score": "10.2"}], "Global Engagement": [{"indicator_id": "14", "indicator_name": "International Student Ratio", "rank": "204", "score": "72"}, {"indicator_id": "15", "indicator_name": "International Research Network", "rank": "701+", "score": "8.2"}, {"indicator_id": "18", "indicator_name": "International Faculty Ratio", "rank": "=1", "score": "100"}], "Sustainability": [{"indicator_id": "3897497", "indicator_name": "Sustainability Score", "rank": "701+", "score": "1"}]}</t>
        </is>
      </c>
      <c r="AQ8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88">
      <c r="A888" t="n">
        <v>887</v>
      </c>
      <c r="B888" t="inlineStr"/>
      <c r="C888" t="inlineStr">
        <is>
          <t>University of Ghana</t>
        </is>
      </c>
      <c r="D888" t="inlineStr">
        <is>
          <t>Legon, Ghana</t>
        </is>
      </c>
      <c r="E888" t="inlineStr">
        <is>
          <t>Ghana</t>
        </is>
      </c>
      <c r="F888" t="inlineStr">
        <is>
          <t>Legon</t>
        </is>
      </c>
      <c r="G888" t="inlineStr">
        <is>
          <t>Africa</t>
        </is>
      </c>
      <c r="H888" t="inlineStr">
        <is>
          <t>https://www.topuniversities.com/sites/default/files/university-of-ghana_15046_medium.jpg</t>
        </is>
      </c>
      <c r="I888" t="inlineStr">
        <is>
          <t>/universities/university-ghana</t>
        </is>
      </c>
      <c r="J888" t="inlineStr">
        <is>
          <t>3996943</t>
        </is>
      </c>
      <c r="K888" t="inlineStr">
        <is>
          <t>294208</t>
        </is>
      </c>
      <c r="L888" t="inlineStr">
        <is>
          <t>15046</t>
        </is>
      </c>
      <c r="M888" t="n">
        <v>0</v>
      </c>
      <c r="N888" t="inlineStr">
        <is>
          <t>851-900</t>
        </is>
      </c>
      <c r="O888" t="inlineStr"/>
      <c r="P888" t="b">
        <v>0</v>
      </c>
      <c r="Q888" t="b">
        <v>0</v>
      </c>
      <c r="R888" t="n">
        <v>0</v>
      </c>
      <c r="S888" t="inlineStr">
        <is>
          <t>601+</t>
        </is>
      </c>
      <c r="T888" t="n">
        <v>11.5</v>
      </c>
      <c r="U888" t="inlineStr">
        <is>
          <t>701+</t>
        </is>
      </c>
      <c r="V888" t="n">
        <v>5.3</v>
      </c>
      <c r="W888" t="inlineStr">
        <is>
          <t>701+</t>
        </is>
      </c>
      <c r="X888" t="n">
        <v>1.9</v>
      </c>
      <c r="Y888" t="inlineStr">
        <is>
          <t>601+</t>
        </is>
      </c>
      <c r="Z888" t="n">
        <v>7.6</v>
      </c>
      <c r="AA888" t="inlineStr">
        <is>
          <t>51</t>
        </is>
      </c>
      <c r="AB888" t="n">
        <v>95.40000000000001</v>
      </c>
      <c r="AC888" t="inlineStr">
        <is>
          <t>701+</t>
        </is>
      </c>
      <c r="AD888" t="n">
        <v>1.7</v>
      </c>
      <c r="AE888" t="inlineStr">
        <is>
          <t>443</t>
        </is>
      </c>
      <c r="AF888" t="n">
        <v>72.8</v>
      </c>
      <c r="AG888" t="inlineStr">
        <is>
          <t>701+</t>
        </is>
      </c>
      <c r="AH888" t="n">
        <v>4.5</v>
      </c>
      <c r="AI888" t="inlineStr">
        <is>
          <t>701+</t>
        </is>
      </c>
      <c r="AJ888" t="n">
        <v>7.6</v>
      </c>
      <c r="AK888" t="inlineStr"/>
      <c r="AL888" t="inlineStr"/>
      <c r="AM888" t="inlineStr"/>
      <c r="AN888" t="inlineStr"/>
      <c r="AO888" t="inlineStr"/>
      <c r="AP888" t="inlineStr">
        <is>
          <t>{"Research &amp; Discovery": [{"indicator_id": "76", "indicator_name": "Academic Reputation", "rank": "601+", "score": "11.5"}, {"indicator_id": "73", "indicator_name": "Citations per Faculty", "rank": "701+", "score": "5.3"}], "Learning Experience": [{"indicator_id": "36", "indicator_name": "Faculty Student Ratio", "rank": "701+", "score": "1.9"}], "Employability": [{"indicator_id": "77", "indicator_name": "Employer Reputation", "rank": "601+", "score": "7.6"}, {"indicator_id": "3819456", "indicator_name": "Employment Outcomes", "rank": "51", "score": "95.4"}], "Global Engagement": [{"indicator_id": "14", "indicator_name": "International Student Ratio", "rank": "701+", "score": "1.7"}, {"indicator_id": "15", "indicator_name": "International Research Network", "rank": "443", "score": "72.8"}, {"indicator_id": "18", "indicator_name": "International Faculty Ratio", "rank": "701+", "score": "4.5"}], "Sustainability": [{"indicator_id": "3897497", "indicator_name": "Sustainability Score", "rank": "701+", "score": "7.6"}]}</t>
        </is>
      </c>
      <c r="AQ8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89">
      <c r="A889" t="n">
        <v>888</v>
      </c>
      <c r="B889" t="inlineStr"/>
      <c r="C889" t="inlineStr">
        <is>
          <t>Hertfordshire</t>
        </is>
      </c>
      <c r="D889" t="inlineStr">
        <is>
          <t>Hatfield, United Kingdom</t>
        </is>
      </c>
      <c r="E889" t="inlineStr">
        <is>
          <t>United Kingdom</t>
        </is>
      </c>
      <c r="F889" t="inlineStr">
        <is>
          <t>Hatfield</t>
        </is>
      </c>
      <c r="G889" t="inlineStr">
        <is>
          <t>Europe</t>
        </is>
      </c>
      <c r="H889" t="inlineStr">
        <is>
          <t>https://www.topuniversities.com/sites/default/files/241219041312pm322395herts-profile-pic-1080x1080-90x90.jpg</t>
        </is>
      </c>
      <c r="I889" t="inlineStr">
        <is>
          <t>/universities/hertfordshire</t>
        </is>
      </c>
      <c r="J889" t="inlineStr">
        <is>
          <t>3996948</t>
        </is>
      </c>
      <c r="K889" t="inlineStr">
        <is>
          <t>297574</t>
        </is>
      </c>
      <c r="L889" t="inlineStr">
        <is>
          <t>1626</t>
        </is>
      </c>
      <c r="M889" t="n">
        <v>1</v>
      </c>
      <c r="N889" t="inlineStr">
        <is>
          <t>851-900</t>
        </is>
      </c>
      <c r="O889" t="inlineStr">
        <is>
          <t>5</t>
        </is>
      </c>
      <c r="P889" t="b">
        <v>0</v>
      </c>
      <c r="Q889" t="b">
        <v>0</v>
      </c>
      <c r="R889" t="n">
        <v>0</v>
      </c>
      <c r="S889" t="inlineStr">
        <is>
          <t>601+</t>
        </is>
      </c>
      <c r="T889" t="n">
        <v>4.4</v>
      </c>
      <c r="U889" t="inlineStr">
        <is>
          <t>701+</t>
        </is>
      </c>
      <c r="V889" t="n">
        <v>5.2</v>
      </c>
      <c r="W889" t="inlineStr">
        <is>
          <t>701+</t>
        </is>
      </c>
      <c r="X889" t="n">
        <v>5.9</v>
      </c>
      <c r="Y889" t="inlineStr">
        <is>
          <t>601+</t>
        </is>
      </c>
      <c r="Z889" t="n">
        <v>3.7</v>
      </c>
      <c r="AA889" t="inlineStr">
        <is>
          <t>701+</t>
        </is>
      </c>
      <c r="AB889" t="n">
        <v>10.1</v>
      </c>
      <c r="AC889" t="inlineStr">
        <is>
          <t>34</t>
        </is>
      </c>
      <c r="AD889" t="n">
        <v>100</v>
      </c>
      <c r="AE889" t="inlineStr">
        <is>
          <t>647</t>
        </is>
      </c>
      <c r="AF889" t="n">
        <v>58.8</v>
      </c>
      <c r="AG889" t="inlineStr">
        <is>
          <t>316</t>
        </is>
      </c>
      <c r="AH889" t="n">
        <v>62</v>
      </c>
      <c r="AI889" t="inlineStr">
        <is>
          <t>701+</t>
        </is>
      </c>
      <c r="AJ889" t="n">
        <v>2.1</v>
      </c>
      <c r="AK889" t="inlineStr"/>
      <c r="AL889" t="inlineStr"/>
      <c r="AM889" t="inlineStr"/>
      <c r="AN889" t="inlineStr"/>
      <c r="AO889" t="inlineStr"/>
      <c r="AP889" t="inlineStr">
        <is>
          <t>{"Research &amp; Discovery": [{"indicator_id": "76", "indicator_name": "Academic Reputation", "rank": "601+", "score": "4.4"}, {"indicator_id": "73", "indicator_name": "Citations per Faculty", "rank": "701+", "score": "5.2"}], "Learning Experience": [{"indicator_id": "36", "indicator_name": "Faculty Student Ratio", "rank": "701+", "score": "5.9"}], "Employability": [{"indicator_id": "77", "indicator_name": "Employer Reputation", "rank": "601+", "score": "3.7"}, {"indicator_id": "3819456", "indicator_name": "Employment Outcomes", "rank": "701+", "score": "10.1"}], "Global Engagement": [{"indicator_id": "14", "indicator_name": "International Student Ratio", "rank": "34", "score": "100"}, {"indicator_id": "15", "indicator_name": "International Research Network", "rank": "647", "score": "58.8"}, {"indicator_id": "18", "indicator_name": "International Faculty Ratio", "rank": "316", "score": "62"}], "Sustainability": [{"indicator_id": "3897497", "indicator_name": "Sustainability Score", "rank": "701+", "score": "2.1"}]}</t>
        </is>
      </c>
      <c r="AQ8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90">
      <c r="A890" t="n">
        <v>889</v>
      </c>
      <c r="B890" t="inlineStr"/>
      <c r="C890" t="inlineStr">
        <is>
          <t>University of Lincoln</t>
        </is>
      </c>
      <c r="D890" t="inlineStr">
        <is>
          <t>Lincoln, United Kingdom</t>
        </is>
      </c>
      <c r="E890" t="inlineStr">
        <is>
          <t>United Kingdom</t>
        </is>
      </c>
      <c r="F890" t="inlineStr">
        <is>
          <t>Lincoln</t>
        </is>
      </c>
      <c r="G890" t="inlineStr">
        <is>
          <t>Europe</t>
        </is>
      </c>
      <c r="H890" t="inlineStr">
        <is>
          <t>https://www.topuniversities.com/sites/default/files/university-of-lincoln_592560cf2aeae70239af50f6_medium.jpg</t>
        </is>
      </c>
      <c r="I890" t="inlineStr">
        <is>
          <t>/universities/university-lincoln</t>
        </is>
      </c>
      <c r="J890" t="inlineStr">
        <is>
          <t>3996971</t>
        </is>
      </c>
      <c r="K890" t="inlineStr">
        <is>
          <t>296375</t>
        </is>
      </c>
      <c r="L890" t="inlineStr">
        <is>
          <t>1651</t>
        </is>
      </c>
      <c r="M890" t="n">
        <v>0</v>
      </c>
      <c r="N890" t="inlineStr">
        <is>
          <t>851-900</t>
        </is>
      </c>
      <c r="O890" t="inlineStr">
        <is>
          <t>5</t>
        </is>
      </c>
      <c r="P890" t="b">
        <v>0</v>
      </c>
      <c r="Q890" t="b">
        <v>0</v>
      </c>
      <c r="R890" t="n">
        <v>0</v>
      </c>
      <c r="S890" t="inlineStr">
        <is>
          <t>601+</t>
        </is>
      </c>
      <c r="T890" t="n">
        <v>5.9</v>
      </c>
      <c r="U890" t="inlineStr">
        <is>
          <t>701+</t>
        </is>
      </c>
      <c r="V890" t="n">
        <v>9.9</v>
      </c>
      <c r="W890" t="inlineStr">
        <is>
          <t>701+</t>
        </is>
      </c>
      <c r="X890" t="n">
        <v>7.9</v>
      </c>
      <c r="Y890" t="inlineStr">
        <is>
          <t>601+</t>
        </is>
      </c>
      <c r="Z890" t="n">
        <v>4.7</v>
      </c>
      <c r="AA890" t="inlineStr">
        <is>
          <t>701+</t>
        </is>
      </c>
      <c r="AB890" t="n">
        <v>4.8</v>
      </c>
      <c r="AC890" t="inlineStr">
        <is>
          <t>311</t>
        </is>
      </c>
      <c r="AD890" t="n">
        <v>47.2</v>
      </c>
      <c r="AE890" t="inlineStr">
        <is>
          <t>650</t>
        </is>
      </c>
      <c r="AF890" t="n">
        <v>58.5</v>
      </c>
      <c r="AG890" t="inlineStr">
        <is>
          <t>271</t>
        </is>
      </c>
      <c r="AH890" t="n">
        <v>74</v>
      </c>
      <c r="AI890">
        <f>661</f>
        <v/>
      </c>
      <c r="AJ890" t="n">
        <v>10.1</v>
      </c>
      <c r="AK890" t="inlineStr"/>
      <c r="AL890" t="inlineStr"/>
      <c r="AM890" t="inlineStr"/>
      <c r="AN890" t="inlineStr"/>
      <c r="AO890" t="inlineStr"/>
      <c r="AP890" t="inlineStr">
        <is>
          <t>{"Research &amp; Discovery": [{"indicator_id": "76", "indicator_name": "Academic Reputation", "rank": "601+", "score": "5.9"}, {"indicator_id": "73", "indicator_name": "Citations per Faculty", "rank": "701+", "score": "9.9"}], "Learning Experience": [{"indicator_id": "36", "indicator_name": "Faculty Student Ratio", "rank": "701+", "score": "7.9"}], "Employability": [{"indicator_id": "77", "indicator_name": "Employer Reputation", "rank": "601+", "score": "4.7"}, {"indicator_id": "3819456", "indicator_name": "Employment Outcomes", "rank": "701+", "score": "4.8"}], "Global Engagement": [{"indicator_id": "14", "indicator_name": "International Student Ratio", "rank": "311", "score": "47.2"}, {"indicator_id": "15", "indicator_name": "International Research Network", "rank": "650", "score": "58.5"}, {"indicator_id": "18", "indicator_name": "International Faculty Ratio", "rank": "271", "score": "74"}], "Sustainability": [{"indicator_id": "3897497", "indicator_name": "Sustainability Score", "rank": "=661", "score": "10.1"}]}</t>
        </is>
      </c>
      <c r="AQ8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91">
      <c r="A891" t="n">
        <v>890</v>
      </c>
      <c r="B891" t="inlineStr"/>
      <c r="C891" t="inlineStr">
        <is>
          <t>University of Mississippi</t>
        </is>
      </c>
      <c r="D891" t="inlineStr">
        <is>
          <t>Oxford, United States</t>
        </is>
      </c>
      <c r="E891" t="inlineStr">
        <is>
          <t>United States</t>
        </is>
      </c>
      <c r="F891" t="inlineStr">
        <is>
          <t>Oxford</t>
        </is>
      </c>
      <c r="G891" t="inlineStr">
        <is>
          <t>North America</t>
        </is>
      </c>
      <c r="H891" t="inlineStr">
        <is>
          <t>https://www.topuniversities.com/sites/default/files/university-of-mississippi_592560cf2aeae70239af536f_medium.jpg</t>
        </is>
      </c>
      <c r="I891" t="inlineStr">
        <is>
          <t>/universities/university-mississippi</t>
        </is>
      </c>
      <c r="J891" t="inlineStr">
        <is>
          <t>3996985</t>
        </is>
      </c>
      <c r="K891" t="inlineStr">
        <is>
          <t>295244</t>
        </is>
      </c>
      <c r="L891" t="inlineStr">
        <is>
          <t>2284</t>
        </is>
      </c>
      <c r="M891" t="n">
        <v>0</v>
      </c>
      <c r="N891" t="inlineStr">
        <is>
          <t>851-900</t>
        </is>
      </c>
      <c r="O891" t="inlineStr"/>
      <c r="P891" t="b">
        <v>0</v>
      </c>
      <c r="Q891" t="b">
        <v>0</v>
      </c>
      <c r="R891" t="n">
        <v>0</v>
      </c>
      <c r="S891" t="inlineStr">
        <is>
          <t>601+</t>
        </is>
      </c>
      <c r="T891" t="n">
        <v>4.2</v>
      </c>
      <c r="U891" t="inlineStr">
        <is>
          <t>701+</t>
        </is>
      </c>
      <c r="V891" t="n">
        <v>5.5</v>
      </c>
      <c r="W891" t="inlineStr">
        <is>
          <t>118</t>
        </is>
      </c>
      <c r="X891" t="n">
        <v>83</v>
      </c>
      <c r="Y891" t="inlineStr">
        <is>
          <t>601+</t>
        </is>
      </c>
      <c r="Z891" t="n">
        <v>2</v>
      </c>
      <c r="AA891" t="inlineStr">
        <is>
          <t>701+</t>
        </is>
      </c>
      <c r="AB891" t="n">
        <v>3.6</v>
      </c>
      <c r="AC891" t="inlineStr">
        <is>
          <t>701+</t>
        </is>
      </c>
      <c r="AD891" t="n">
        <v>2.9</v>
      </c>
      <c r="AE891" t="inlineStr">
        <is>
          <t>655</t>
        </is>
      </c>
      <c r="AF891" t="n">
        <v>58</v>
      </c>
      <c r="AG891" t="inlineStr">
        <is>
          <t>701+</t>
        </is>
      </c>
      <c r="AH891" t="n">
        <v>6.1</v>
      </c>
      <c r="AI891" t="inlineStr">
        <is>
          <t>701+</t>
        </is>
      </c>
      <c r="AJ891" t="n">
        <v>1.7</v>
      </c>
      <c r="AK891" t="inlineStr"/>
      <c r="AL891" t="inlineStr"/>
      <c r="AM891" t="inlineStr"/>
      <c r="AN891" t="inlineStr"/>
      <c r="AO891" t="inlineStr"/>
      <c r="AP891" t="inlineStr">
        <is>
          <t>{"Research &amp; Discovery": [{"indicator_id": "76", "indicator_name": "Academic Reputation", "rank": "601+", "score": "4.2"}, {"indicator_id": "73", "indicator_name": "Citations per Faculty", "rank": "701+", "score": "5.5"}], "Learning Experience": [{"indicator_id": "36", "indicator_name": "Faculty Student Ratio", "rank": "118", "score": "83"}], "Employability": [{"indicator_id": "77", "indicator_name": "Employer Reputation", "rank": "601+", "score": "2"}, {"indicator_id": "3819456", "indicator_name": "Employment Outcomes", "rank": "701+", "score": "3.6"}], "Global Engagement": [{"indicator_id": "14", "indicator_name": "International Student Ratio", "rank": "701+", "score": "2.9"}, {"indicator_id": "15", "indicator_name": "International Research Network", "rank": "655", "score": "58"}, {"indicator_id": "18", "indicator_name": "International Faculty Ratio", "rank": "701+", "score": "6.1"}], "Sustainability": [{"indicator_id": "3897497", "indicator_name": "Sustainability Score", "rank": "701+", "score": "1.7"}]}</t>
        </is>
      </c>
      <c r="AQ8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92">
      <c r="A892" t="n">
        <v>891</v>
      </c>
      <c r="B892" t="inlineStr"/>
      <c r="C892" t="inlineStr">
        <is>
          <t>University of Palermo</t>
        </is>
      </c>
      <c r="D892" t="inlineStr">
        <is>
          <t>Palermo, Italy</t>
        </is>
      </c>
      <c r="E892" t="inlineStr">
        <is>
          <t>Italy</t>
        </is>
      </c>
      <c r="F892" t="inlineStr">
        <is>
          <t>Palermo</t>
        </is>
      </c>
      <c r="G892" t="inlineStr">
        <is>
          <t>Europe</t>
        </is>
      </c>
      <c r="H892" t="inlineStr">
        <is>
          <t>https://www.topuniversities.com/sites/default/files/university-of-palermo_592560cf2aeae70239af5347_medium.jpg</t>
        </is>
      </c>
      <c r="I892" t="inlineStr">
        <is>
          <t>/universities/university-palermo</t>
        </is>
      </c>
      <c r="J892" t="inlineStr">
        <is>
          <t>3997009</t>
        </is>
      </c>
      <c r="K892" t="inlineStr">
        <is>
          <t>295205</t>
        </is>
      </c>
      <c r="L892" t="inlineStr">
        <is>
          <t>2244</t>
        </is>
      </c>
      <c r="M892" t="n">
        <v>0</v>
      </c>
      <c r="N892" t="inlineStr">
        <is>
          <t>851-900</t>
        </is>
      </c>
      <c r="O892" t="inlineStr"/>
      <c r="P892" t="b">
        <v>0</v>
      </c>
      <c r="Q892" t="b">
        <v>0</v>
      </c>
      <c r="R892" t="n">
        <v>0</v>
      </c>
      <c r="S892" t="inlineStr">
        <is>
          <t>601+</t>
        </is>
      </c>
      <c r="T892" t="n">
        <v>11.1</v>
      </c>
      <c r="U892" t="inlineStr">
        <is>
          <t>408</t>
        </is>
      </c>
      <c r="V892" t="n">
        <v>32.2</v>
      </c>
      <c r="W892" t="inlineStr">
        <is>
          <t>701+</t>
        </is>
      </c>
      <c r="X892" t="n">
        <v>4.4</v>
      </c>
      <c r="Y892" t="inlineStr">
        <is>
          <t>601+</t>
        </is>
      </c>
      <c r="Z892" t="n">
        <v>2.3</v>
      </c>
      <c r="AA892" t="inlineStr">
        <is>
          <t>701+</t>
        </is>
      </c>
      <c r="AB892" t="n">
        <v>4.5</v>
      </c>
      <c r="AC892" t="inlineStr">
        <is>
          <t>701+</t>
        </is>
      </c>
      <c r="AD892" t="n">
        <v>1.9</v>
      </c>
      <c r="AE892" t="inlineStr">
        <is>
          <t>293</t>
        </is>
      </c>
      <c r="AF892" t="n">
        <v>81.59999999999999</v>
      </c>
      <c r="AG892" t="inlineStr">
        <is>
          <t>701+</t>
        </is>
      </c>
      <c r="AH892" t="n">
        <v>2.4</v>
      </c>
      <c r="AI892" t="inlineStr">
        <is>
          <t>701+</t>
        </is>
      </c>
      <c r="AJ892" t="n">
        <v>5.7</v>
      </c>
      <c r="AK892" t="inlineStr"/>
      <c r="AL892" t="inlineStr"/>
      <c r="AM892" t="inlineStr"/>
      <c r="AN892" t="inlineStr"/>
      <c r="AO892" t="inlineStr"/>
      <c r="AP892" t="inlineStr">
        <is>
          <t>{"Research &amp; Discovery": [{"indicator_id": "76", "indicator_name": "Academic Reputation", "rank": "601+", "score": "11.1"}, {"indicator_id": "73", "indicator_name": "Citations per Faculty", "rank": "408", "score": "32.2"}], "Learning Experience": [{"indicator_id": "36", "indicator_name": "Faculty Student Ratio", "rank": "701+", "score": "4.4"}], "Employability": [{"indicator_id": "77", "indicator_name": "Employer Reputation", "rank": "601+", "score": "2.3"}, {"indicator_id": "3819456", "indicator_name": "Employment Outcomes", "rank": "701+", "score": "4.5"}], "Global Engagement": [{"indicator_id": "14", "indicator_name": "International Student Ratio", "rank": "701+", "score": "1.9"}, {"indicator_id": "15", "indicator_name": "International Research Network", "rank": "293", "score": "81.6"}, {"indicator_id": "18", "indicator_name": "International Faculty Ratio", "rank": "701+", "score": "2.4"}], "Sustainability": [{"indicator_id": "3897497", "indicator_name": "Sustainability Score", "rank": "701+", "score": "5.7"}]}</t>
        </is>
      </c>
      <c r="AQ8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93">
      <c r="A893" t="n">
        <v>892</v>
      </c>
      <c r="B893" t="inlineStr"/>
      <c r="C893" t="inlineStr">
        <is>
          <t>University of Santo Tomas</t>
        </is>
      </c>
      <c r="D893" t="inlineStr">
        <is>
          <t>Manila, Philippines</t>
        </is>
      </c>
      <c r="E893" t="inlineStr">
        <is>
          <t>Philippines</t>
        </is>
      </c>
      <c r="F893" t="inlineStr">
        <is>
          <t>Manila</t>
        </is>
      </c>
      <c r="G893" t="inlineStr">
        <is>
          <t>Asia</t>
        </is>
      </c>
      <c r="H893" t="inlineStr">
        <is>
          <t>https://www.topuniversities.com/sites/default/files/university-of-santo-tomas_592560cf2aeae70239af4ca8_medium.jpg</t>
        </is>
      </c>
      <c r="I893" t="inlineStr">
        <is>
          <t>/universities/university-santo-tomas</t>
        </is>
      </c>
      <c r="J893" t="inlineStr">
        <is>
          <t>3997030</t>
        </is>
      </c>
      <c r="K893" t="inlineStr">
        <is>
          <t>297425</t>
        </is>
      </c>
      <c r="L893" t="inlineStr">
        <is>
          <t>549</t>
        </is>
      </c>
      <c r="M893" t="n">
        <v>0</v>
      </c>
      <c r="N893" t="inlineStr">
        <is>
          <t>851-900</t>
        </is>
      </c>
      <c r="O893" t="inlineStr">
        <is>
          <t>5</t>
        </is>
      </c>
      <c r="P893" t="b">
        <v>0</v>
      </c>
      <c r="Q893" t="b">
        <v>0</v>
      </c>
      <c r="R893" t="n">
        <v>0</v>
      </c>
      <c r="S893" t="inlineStr">
        <is>
          <t>601+</t>
        </is>
      </c>
      <c r="T893" t="n">
        <v>12.8</v>
      </c>
      <c r="U893" t="inlineStr">
        <is>
          <t>701+</t>
        </is>
      </c>
      <c r="V893" t="n">
        <v>1.3</v>
      </c>
      <c r="W893" t="inlineStr">
        <is>
          <t>701+</t>
        </is>
      </c>
      <c r="X893" t="n">
        <v>12.5</v>
      </c>
      <c r="Y893" t="inlineStr">
        <is>
          <t>237</t>
        </is>
      </c>
      <c r="Z893" t="n">
        <v>39.9</v>
      </c>
      <c r="AA893" t="inlineStr">
        <is>
          <t>690</t>
        </is>
      </c>
      <c r="AB893" t="n">
        <v>14.1</v>
      </c>
      <c r="AC893" t="inlineStr">
        <is>
          <t>701+</t>
        </is>
      </c>
      <c r="AD893" t="n">
        <v>5.8</v>
      </c>
      <c r="AE893" t="inlineStr">
        <is>
          <t>701+</t>
        </is>
      </c>
      <c r="AF893" t="n">
        <v>18.1</v>
      </c>
      <c r="AG893" t="inlineStr">
        <is>
          <t>459</t>
        </is>
      </c>
      <c r="AH893" t="n">
        <v>34.9</v>
      </c>
      <c r="AI893" t="inlineStr">
        <is>
          <t>701+</t>
        </is>
      </c>
      <c r="AJ893" t="n">
        <v>2.4</v>
      </c>
      <c r="AK893" t="inlineStr"/>
      <c r="AL893" t="inlineStr"/>
      <c r="AM893" t="inlineStr"/>
      <c r="AN893" t="inlineStr"/>
      <c r="AO893" t="inlineStr"/>
      <c r="AP893" t="inlineStr">
        <is>
          <t>{"Research &amp; Discovery": [{"indicator_id": "76", "indicator_name": "Academic Reputation", "rank": "601+", "score": "12.8"}, {"indicator_id": "73", "indicator_name": "Citations per Faculty", "rank": "701+", "score": "1.3"}], "Learning Experience": [{"indicator_id": "36", "indicator_name": "Faculty Student Ratio", "rank": "701+", "score": "12.5"}], "Employability": [{"indicator_id": "77", "indicator_name": "Employer Reputation", "rank": "237", "score": "39.9"}, {"indicator_id": "3819456", "indicator_name": "Employment Outcomes", "rank": "690", "score": "14.1"}], "Global Engagement": [{"indicator_id": "14", "indicator_name": "International Student Ratio", "rank": "701+", "score": "5.8"}, {"indicator_id": "15", "indicator_name": "International Research Network", "rank": "701+", "score": "18.1"}, {"indicator_id": "18", "indicator_name": "International Faculty Ratio", "rank": "459", "score": "34.9"}], "Sustainability": [{"indicator_id": "3897497", "indicator_name": "Sustainability Score", "rank": "701+", "score": "2.4"}]}</t>
        </is>
      </c>
      <c r="AQ8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94">
      <c r="A894" t="n">
        <v>893</v>
      </c>
      <c r="B894" t="inlineStr"/>
      <c r="C894" t="inlineStr">
        <is>
          <t>University of South Africa</t>
        </is>
      </c>
      <c r="D894" t="inlineStr">
        <is>
          <t>Pretoria, South Africa</t>
        </is>
      </c>
      <c r="E894" t="inlineStr">
        <is>
          <t>South Africa</t>
        </is>
      </c>
      <c r="F894" t="inlineStr">
        <is>
          <t>Pretoria</t>
        </is>
      </c>
      <c r="G894" t="inlineStr">
        <is>
          <t>Africa</t>
        </is>
      </c>
      <c r="H894" t="inlineStr">
        <is>
          <t>https://www.topuniversities.com/sites/default/files/university-of-south-africa_592560cf2aeae70239af4f45_medium.jpg</t>
        </is>
      </c>
      <c r="I894" t="inlineStr">
        <is>
          <t>/universities/university-south-africa</t>
        </is>
      </c>
      <c r="J894" t="inlineStr">
        <is>
          <t>3997037</t>
        </is>
      </c>
      <c r="K894" t="inlineStr">
        <is>
          <t>297594</t>
        </is>
      </c>
      <c r="L894" t="inlineStr">
        <is>
          <t>1218</t>
        </is>
      </c>
      <c r="M894" t="n">
        <v>0</v>
      </c>
      <c r="N894" t="inlineStr">
        <is>
          <t>851-900</t>
        </is>
      </c>
      <c r="O894" t="inlineStr"/>
      <c r="P894" t="b">
        <v>0</v>
      </c>
      <c r="Q894" t="b">
        <v>0</v>
      </c>
      <c r="R894" t="n">
        <v>0</v>
      </c>
      <c r="S894" t="inlineStr">
        <is>
          <t>601+</t>
        </is>
      </c>
      <c r="T894" t="n">
        <v>10.6</v>
      </c>
      <c r="U894" t="inlineStr">
        <is>
          <t>701+</t>
        </is>
      </c>
      <c r="V894" t="n">
        <v>7.3</v>
      </c>
      <c r="W894" t="inlineStr">
        <is>
          <t>701+</t>
        </is>
      </c>
      <c r="X894" t="n">
        <v>1.1</v>
      </c>
      <c r="Y894" t="inlineStr">
        <is>
          <t>601+</t>
        </is>
      </c>
      <c r="Z894" t="n">
        <v>7.2</v>
      </c>
      <c r="AA894" t="inlineStr">
        <is>
          <t>65</t>
        </is>
      </c>
      <c r="AB894" t="n">
        <v>92.8</v>
      </c>
      <c r="AC894" t="inlineStr">
        <is>
          <t>701+</t>
        </is>
      </c>
      <c r="AD894" t="n">
        <v>7.3</v>
      </c>
      <c r="AE894" t="inlineStr">
        <is>
          <t>156</t>
        </is>
      </c>
      <c r="AF894" t="n">
        <v>91</v>
      </c>
      <c r="AG894" t="inlineStr">
        <is>
          <t>n/a</t>
        </is>
      </c>
      <c r="AH894" t="inlineStr"/>
      <c r="AI894" t="inlineStr">
        <is>
          <t>701+</t>
        </is>
      </c>
      <c r="AJ894" t="n">
        <v>3.1</v>
      </c>
      <c r="AK894" t="inlineStr"/>
      <c r="AL894" t="inlineStr"/>
      <c r="AM894" t="inlineStr"/>
      <c r="AN894" t="inlineStr"/>
      <c r="AO894" t="inlineStr"/>
      <c r="AP894" t="inlineStr">
        <is>
          <t>{"Research &amp; Discovery": [{"indicator_id": "76", "indicator_name": "Academic Reputation", "rank": "601+", "score": "10.6"}, {"indicator_id": "73", "indicator_name": "Citations per Faculty", "rank": "701+", "score": "7.3"}], "Learning Experience": [{"indicator_id": "36", "indicator_name": "Faculty Student Ratio", "rank": "701+", "score": "1.1"}], "Employability": [{"indicator_id": "77", "indicator_name": "Employer Reputation", "rank": "601+", "score": "7.2"}, {"indicator_id": "3819456", "indicator_name": "Employment Outcomes", "rank": "65", "score": "92.8"}], "Global Engagement": [{"indicator_id": "14", "indicator_name": "International Student Ratio", "rank": "701+", "score": "7.3"}, {"indicator_id": "15", "indicator_name": "International Research Network", "rank": "156", "score": "91"}, {"indicator_id": "18", "indicator_name": "International Faculty Ratio", "rank": "n/a", "score": "n/a"}], "Sustainability": [{"indicator_id": "3897497", "indicator_name": "Sustainability Score", "rank": "701+", "score": "3.1"}]}</t>
        </is>
      </c>
      <c r="AQ8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95">
      <c r="A895" t="n">
        <v>894</v>
      </c>
      <c r="B895" t="inlineStr"/>
      <c r="C895" t="inlineStr">
        <is>
          <t>University of Wroclaw</t>
        </is>
      </c>
      <c r="D895" t="inlineStr">
        <is>
          <t>Wroclaw, Poland</t>
        </is>
      </c>
      <c r="E895" t="inlineStr">
        <is>
          <t>Poland</t>
        </is>
      </c>
      <c r="F895" t="inlineStr">
        <is>
          <t>Wroclaw</t>
        </is>
      </c>
      <c r="G895" t="inlineStr">
        <is>
          <t>Europe</t>
        </is>
      </c>
      <c r="H895" t="inlineStr">
        <is>
          <t>https://www.topuniversities.com/sites/default/files/university-of-wroclaw_1465_medium.jpg</t>
        </is>
      </c>
      <c r="I895" t="inlineStr">
        <is>
          <t>/universities/university-wroclaw</t>
        </is>
      </c>
      <c r="J895" t="inlineStr">
        <is>
          <t>3996220</t>
        </is>
      </c>
      <c r="K895" t="inlineStr">
        <is>
          <t>296500</t>
        </is>
      </c>
      <c r="L895" t="inlineStr">
        <is>
          <t>1465</t>
        </is>
      </c>
      <c r="M895" t="n">
        <v>0</v>
      </c>
      <c r="N895" t="inlineStr">
        <is>
          <t>851-900</t>
        </is>
      </c>
      <c r="O895" t="inlineStr"/>
      <c r="P895" t="b">
        <v>0</v>
      </c>
      <c r="Q895" t="b">
        <v>0</v>
      </c>
      <c r="R895" t="n">
        <v>0</v>
      </c>
      <c r="S895" t="inlineStr">
        <is>
          <t>587</t>
        </is>
      </c>
      <c r="T895" t="n">
        <v>14.9</v>
      </c>
      <c r="U895" t="inlineStr">
        <is>
          <t>701+</t>
        </is>
      </c>
      <c r="V895" t="n">
        <v>3.9</v>
      </c>
      <c r="W895" t="inlineStr">
        <is>
          <t>492</t>
        </is>
      </c>
      <c r="X895" t="n">
        <v>32.1</v>
      </c>
      <c r="Y895" t="inlineStr">
        <is>
          <t>601+</t>
        </is>
      </c>
      <c r="Z895" t="n">
        <v>12.6</v>
      </c>
      <c r="AA895" t="inlineStr">
        <is>
          <t>701+</t>
        </is>
      </c>
      <c r="AB895" t="n">
        <v>12</v>
      </c>
      <c r="AC895" t="inlineStr">
        <is>
          <t>701+</t>
        </is>
      </c>
      <c r="AD895" t="n">
        <v>8.4</v>
      </c>
      <c r="AE895" t="inlineStr">
        <is>
          <t>701+</t>
        </is>
      </c>
      <c r="AF895" t="n">
        <v>54.3</v>
      </c>
      <c r="AG895" t="inlineStr">
        <is>
          <t>701+</t>
        </is>
      </c>
      <c r="AH895" t="n">
        <v>5</v>
      </c>
      <c r="AI895">
        <f>683</f>
        <v/>
      </c>
      <c r="AJ895" t="n">
        <v>9.300000000000001</v>
      </c>
      <c r="AK895" t="inlineStr"/>
      <c r="AL895" t="inlineStr"/>
      <c r="AM895" t="inlineStr"/>
      <c r="AN895" t="inlineStr"/>
      <c r="AO895" t="inlineStr"/>
      <c r="AP895" t="inlineStr">
        <is>
          <t>{"Research &amp; Discovery": [{"indicator_id": "76", "indicator_name": "Academic Reputation", "rank": "587", "score": "14.9"}, {"indicator_id": "73", "indicator_name": "Citations per Faculty", "rank": "701+", "score": "3.9"}], "Learning Experience": [{"indicator_id": "36", "indicator_name": "Faculty Student Ratio", "rank": "492", "score": "32.1"}], "Employability": [{"indicator_id": "77", "indicator_name": "Employer Reputation", "rank": "601+", "score": "12.6"}, {"indicator_id": "3819456", "indicator_name": "Employment Outcomes", "rank": "701+", "score": "12"}], "Global Engagement": [{"indicator_id": "14", "indicator_name": "International Student Ratio", "rank": "701+", "score": "8.4"}, {"indicator_id": "15", "indicator_name": "International Research Network", "rank": "701+", "score": "54.3"}, {"indicator_id": "18", "indicator_name": "International Faculty Ratio", "rank": "701+", "score": "5"}], "Sustainability": [{"indicator_id": "3897497", "indicator_name": "Sustainability Score", "rank": "=683", "score": "9.3"}]}</t>
        </is>
      </c>
      <c r="AQ8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96">
      <c r="A896" t="n">
        <v>895</v>
      </c>
      <c r="B896" t="inlineStr"/>
      <c r="C896" t="inlineStr">
        <is>
          <t>Nantes Université</t>
        </is>
      </c>
      <c r="D896" t="inlineStr">
        <is>
          <t>Nantes, France</t>
        </is>
      </c>
      <c r="E896" t="inlineStr">
        <is>
          <t>France</t>
        </is>
      </c>
      <c r="F896" t="inlineStr">
        <is>
          <t>Nantes</t>
        </is>
      </c>
      <c r="G896" t="inlineStr">
        <is>
          <t>Europe</t>
        </is>
      </c>
      <c r="H896" t="inlineStr">
        <is>
          <t>https://www.topuniversities.com/sites/default/files/universit-de-nantes_592560cf2aeae70239af55c0_medium.jpg</t>
        </is>
      </c>
      <c r="I896" t="inlineStr">
        <is>
          <t>/universities/nantes-universite</t>
        </is>
      </c>
      <c r="J896" t="inlineStr">
        <is>
          <t>3997094</t>
        </is>
      </c>
      <c r="K896" t="inlineStr">
        <is>
          <t>293598</t>
        </is>
      </c>
      <c r="L896" t="inlineStr">
        <is>
          <t>14095</t>
        </is>
      </c>
      <c r="M896" t="n">
        <v>0</v>
      </c>
      <c r="N896" t="inlineStr">
        <is>
          <t>851-900</t>
        </is>
      </c>
      <c r="O896" t="inlineStr"/>
      <c r="P896" t="b">
        <v>0</v>
      </c>
      <c r="Q896" t="b">
        <v>0</v>
      </c>
      <c r="R896" t="n">
        <v>0</v>
      </c>
      <c r="S896" t="inlineStr">
        <is>
          <t>601+</t>
        </is>
      </c>
      <c r="T896" t="n">
        <v>10.4</v>
      </c>
      <c r="U896" t="inlineStr">
        <is>
          <t>540</t>
        </is>
      </c>
      <c r="V896" t="n">
        <v>21.4</v>
      </c>
      <c r="W896" t="inlineStr">
        <is>
          <t>701+</t>
        </is>
      </c>
      <c r="X896" t="n">
        <v>7.8</v>
      </c>
      <c r="Y896" t="inlineStr">
        <is>
          <t>601+</t>
        </is>
      </c>
      <c r="Z896" t="n">
        <v>3.4</v>
      </c>
      <c r="AA896" t="inlineStr">
        <is>
          <t>701+</t>
        </is>
      </c>
      <c r="AB896" t="n">
        <v>2.8</v>
      </c>
      <c r="AC896" t="inlineStr">
        <is>
          <t>619</t>
        </is>
      </c>
      <c r="AD896" t="n">
        <v>15.1</v>
      </c>
      <c r="AE896" t="inlineStr">
        <is>
          <t>211</t>
        </is>
      </c>
      <c r="AF896" t="n">
        <v>87.3</v>
      </c>
      <c r="AG896" t="inlineStr">
        <is>
          <t>601</t>
        </is>
      </c>
      <c r="AH896" t="n">
        <v>19.8</v>
      </c>
      <c r="AI896" t="inlineStr">
        <is>
          <t>701+</t>
        </is>
      </c>
      <c r="AJ896" t="n">
        <v>7.5</v>
      </c>
      <c r="AK896" t="inlineStr"/>
      <c r="AL896" t="inlineStr"/>
      <c r="AM896" t="inlineStr"/>
      <c r="AN896" t="inlineStr"/>
      <c r="AO896" t="inlineStr"/>
      <c r="AP896" t="inlineStr">
        <is>
          <t>{"Research &amp; Discovery": [{"indicator_id": "76", "indicator_name": "Academic Reputation", "rank": "601+", "score": "10.4"}, {"indicator_id": "73", "indicator_name": "Citations per Faculty", "rank": "540", "score": "21.4"}], "Learning Experience": [{"indicator_id": "36", "indicator_name": "Faculty Student Ratio", "rank": "701+", "score": "7.8"}], "Employability": [{"indicator_id": "77", "indicator_name": "Employer Reputation", "rank": "601+", "score": "3.4"}, {"indicator_id": "3819456", "indicator_name": "Employment Outcomes", "rank": "701+", "score": "2.8"}], "Global Engagement": [{"indicator_id": "14", "indicator_name": "International Student Ratio", "rank": "619", "score": "15.1"}, {"indicator_id": "15", "indicator_name": "International Research Network", "rank": "211", "score": "87.3"}, {"indicator_id": "18", "indicator_name": "International Faculty Ratio", "rank": "601", "score": "19.8"}], "Sustainability": [{"indicator_id": "3897497", "indicator_name": "Sustainability Score", "rank": "701+", "score": "7.5"}]}</t>
        </is>
      </c>
      <c r="AQ8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97">
      <c r="A897" t="n">
        <v>896</v>
      </c>
      <c r="B897" t="inlineStr"/>
      <c r="C897" t="inlineStr">
        <is>
          <t>Université de Sherbrooke</t>
        </is>
      </c>
      <c r="D897" t="inlineStr">
        <is>
          <t>Sherbrooke, Canada</t>
        </is>
      </c>
      <c r="E897" t="inlineStr">
        <is>
          <t>Canada</t>
        </is>
      </c>
      <c r="F897" t="inlineStr">
        <is>
          <t>Sherbrooke</t>
        </is>
      </c>
      <c r="G897" t="inlineStr">
        <is>
          <t>North America</t>
        </is>
      </c>
      <c r="H897" t="inlineStr">
        <is>
          <t>https://www.topuniversities.com/sites/default/files/universit-de-sherbrooke_592560cf2aeae70239af5161_medium.jpg</t>
        </is>
      </c>
      <c r="I897" t="inlineStr">
        <is>
          <t>/universities/universite-de-sherbrooke</t>
        </is>
      </c>
      <c r="J897" t="inlineStr">
        <is>
          <t>3997097</t>
        </is>
      </c>
      <c r="K897" t="inlineStr">
        <is>
          <t>296896</t>
        </is>
      </c>
      <c r="L897" t="inlineStr">
        <is>
          <t>1758</t>
        </is>
      </c>
      <c r="M897" t="n">
        <v>0</v>
      </c>
      <c r="N897" t="inlineStr">
        <is>
          <t>851-900</t>
        </is>
      </c>
      <c r="O897" t="inlineStr"/>
      <c r="P897" t="b">
        <v>0</v>
      </c>
      <c r="Q897" t="b">
        <v>0</v>
      </c>
      <c r="R897" t="n">
        <v>0</v>
      </c>
      <c r="S897" t="inlineStr">
        <is>
          <t>601+</t>
        </is>
      </c>
      <c r="T897" t="n">
        <v>6.8</v>
      </c>
      <c r="U897" t="inlineStr">
        <is>
          <t>604</t>
        </is>
      </c>
      <c r="V897" t="n">
        <v>16.9</v>
      </c>
      <c r="W897" t="inlineStr">
        <is>
          <t>701+</t>
        </is>
      </c>
      <c r="X897" t="n">
        <v>18.8</v>
      </c>
      <c r="Y897" t="inlineStr">
        <is>
          <t>601+</t>
        </is>
      </c>
      <c r="Z897" t="n">
        <v>4.2</v>
      </c>
      <c r="AA897" t="inlineStr">
        <is>
          <t>483</t>
        </is>
      </c>
      <c r="AB897" t="n">
        <v>23.4</v>
      </c>
      <c r="AC897" t="inlineStr">
        <is>
          <t>701+</t>
        </is>
      </c>
      <c r="AD897" t="n">
        <v>7.6</v>
      </c>
      <c r="AE897" t="inlineStr">
        <is>
          <t>701+</t>
        </is>
      </c>
      <c r="AF897" t="n">
        <v>43</v>
      </c>
      <c r="AG897" t="inlineStr">
        <is>
          <t>341</t>
        </is>
      </c>
      <c r="AH897" t="n">
        <v>54.7</v>
      </c>
      <c r="AI897" t="inlineStr">
        <is>
          <t>701+</t>
        </is>
      </c>
      <c r="AJ897" t="n">
        <v>8</v>
      </c>
      <c r="AK897" t="inlineStr"/>
      <c r="AL897" t="inlineStr"/>
      <c r="AM897" t="inlineStr"/>
      <c r="AN897" t="inlineStr"/>
      <c r="AO897" t="inlineStr"/>
      <c r="AP897" t="inlineStr">
        <is>
          <t>{"Research &amp; Discovery": [{"indicator_id": "76", "indicator_name": "Academic Reputation", "rank": "601+", "score": "6.8"}, {"indicator_id": "73", "indicator_name": "Citations per Faculty", "rank": "604", "score": "16.9"}], "Learning Experience": [{"indicator_id": "36", "indicator_name": "Faculty Student Ratio", "rank": "701+", "score": "18.8"}], "Employability": [{"indicator_id": "77", "indicator_name": "Employer Reputation", "rank": "601+", "score": "4.2"}, {"indicator_id": "3819456", "indicator_name": "Employment Outcomes", "rank": "483", "score": "23.4"}], "Global Engagement": [{"indicator_id": "14", "indicator_name": "International Student Ratio", "rank": "701+", "score": "7.6"}, {"indicator_id": "15", "indicator_name": "International Research Network", "rank": "701+", "score": "43"}, {"indicator_id": "18", "indicator_name": "International Faculty Ratio", "rank": "341", "score": "54.7"}], "Sustainability": [{"indicator_id": "3897497", "indicator_name": "Sustainability Score", "rank": "701+", "score": "8"}]}</t>
        </is>
      </c>
      <c r="AQ8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98">
      <c r="A898" t="n">
        <v>897</v>
      </c>
      <c r="B898" t="inlineStr"/>
      <c r="C898" t="inlineStr">
        <is>
          <t>Université du Québec</t>
        </is>
      </c>
      <c r="D898" t="inlineStr">
        <is>
          <t>Québec, Canada</t>
        </is>
      </c>
      <c r="E898" t="inlineStr">
        <is>
          <t>Canada</t>
        </is>
      </c>
      <c r="F898" t="inlineStr">
        <is>
          <t>Québec</t>
        </is>
      </c>
      <c r="G898" t="inlineStr">
        <is>
          <t>North America</t>
        </is>
      </c>
      <c r="H898" t="inlineStr">
        <is>
          <t>https://www.topuniversities.com/sites/default/files/universit-du-qubec_512_medium.jpg</t>
        </is>
      </c>
      <c r="I898" t="inlineStr">
        <is>
          <t>/universities/universite-du-quebec</t>
        </is>
      </c>
      <c r="J898" t="inlineStr">
        <is>
          <t>3996207</t>
        </is>
      </c>
      <c r="K898" t="inlineStr">
        <is>
          <t>297463</t>
        </is>
      </c>
      <c r="L898" t="inlineStr">
        <is>
          <t>512</t>
        </is>
      </c>
      <c r="M898" t="n">
        <v>0</v>
      </c>
      <c r="N898" t="inlineStr">
        <is>
          <t>851-900</t>
        </is>
      </c>
      <c r="O898" t="inlineStr"/>
      <c r="P898" t="b">
        <v>0</v>
      </c>
      <c r="Q898" t="b">
        <v>0</v>
      </c>
      <c r="R898" t="n">
        <v>0</v>
      </c>
      <c r="S898" t="inlineStr">
        <is>
          <t>574</t>
        </is>
      </c>
      <c r="T898" t="n">
        <v>15.3</v>
      </c>
      <c r="U898" t="inlineStr">
        <is>
          <t>701+</t>
        </is>
      </c>
      <c r="V898" t="n">
        <v>10.9</v>
      </c>
      <c r="W898" t="inlineStr">
        <is>
          <t>701+</t>
        </is>
      </c>
      <c r="X898" t="n">
        <v>1.8</v>
      </c>
      <c r="Y898" t="inlineStr">
        <is>
          <t>601+</t>
        </is>
      </c>
      <c r="Z898" t="n">
        <v>7.6</v>
      </c>
      <c r="AA898" t="inlineStr">
        <is>
          <t>530</t>
        </is>
      </c>
      <c r="AB898" t="n">
        <v>21.6</v>
      </c>
      <c r="AC898" t="inlineStr">
        <is>
          <t>699</t>
        </is>
      </c>
      <c r="AD898" t="n">
        <v>11</v>
      </c>
      <c r="AE898" t="inlineStr">
        <is>
          <t>593</t>
        </is>
      </c>
      <c r="AF898" t="n">
        <v>62.6</v>
      </c>
      <c r="AG898" t="inlineStr">
        <is>
          <t>479</t>
        </is>
      </c>
      <c r="AH898" t="n">
        <v>32.9</v>
      </c>
      <c r="AI898">
        <f>667</f>
        <v/>
      </c>
      <c r="AJ898" t="n">
        <v>9.9</v>
      </c>
      <c r="AK898" t="inlineStr"/>
      <c r="AL898" t="inlineStr"/>
      <c r="AM898" t="inlineStr"/>
      <c r="AN898" t="inlineStr"/>
      <c r="AO898" t="inlineStr"/>
      <c r="AP898" t="inlineStr">
        <is>
          <t>{"Research &amp; Discovery": [{"indicator_id": "76", "indicator_name": "Academic Reputation", "rank": "574", "score": "15.3"}, {"indicator_id": "73", "indicator_name": "Citations per Faculty", "rank": "701+", "score": "10.9"}], "Learning Experience": [{"indicator_id": "36", "indicator_name": "Faculty Student Ratio", "rank": "701+", "score": "1.8"}], "Employability": [{"indicator_id": "77", "indicator_name": "Employer Reputation", "rank": "601+", "score": "7.6"}, {"indicator_id": "3819456", "indicator_name": "Employment Outcomes", "rank": "530", "score": "21.6"}], "Global Engagement": [{"indicator_id": "14", "indicator_name": "International Student Ratio", "rank": "699", "score": "11"}, {"indicator_id": "15", "indicator_name": "International Research Network", "rank": "593", "score": "62.6"}, {"indicator_id": "18", "indicator_name": "International Faculty Ratio", "rank": "479", "score": "32.9"}], "Sustainability": [{"indicator_id": "3897497", "indicator_name": "Sustainability Score", "rank": "=667", "score": "9.9"}]}</t>
        </is>
      </c>
      <c r="AQ8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899">
      <c r="A899" t="n">
        <v>898</v>
      </c>
      <c r="B899" t="inlineStr"/>
      <c r="C899" t="inlineStr">
        <is>
          <t>Vietnam National University, Hanoi</t>
        </is>
      </c>
      <c r="D899" t="inlineStr">
        <is>
          <t>Hanoi, Vietnam</t>
        </is>
      </c>
      <c r="E899" t="inlineStr">
        <is>
          <t>Vietnam</t>
        </is>
      </c>
      <c r="F899" t="inlineStr">
        <is>
          <t>Hanoi</t>
        </is>
      </c>
      <c r="G899" t="inlineStr">
        <is>
          <t>Asia</t>
        </is>
      </c>
      <c r="H899" t="inlineStr">
        <is>
          <t>https://www.topuniversities.com/sites/default/files/vietnam-national-university-hanoi-_592560cf2aeae70239af523a_medium.jpg</t>
        </is>
      </c>
      <c r="I899" t="inlineStr">
        <is>
          <t>/universities/vietnam-national-university-hanoi</t>
        </is>
      </c>
      <c r="J899" t="inlineStr">
        <is>
          <t>3996208</t>
        </is>
      </c>
      <c r="K899" t="inlineStr">
        <is>
          <t>294945</t>
        </is>
      </c>
      <c r="L899" t="inlineStr">
        <is>
          <t>1975</t>
        </is>
      </c>
      <c r="M899" t="n">
        <v>0</v>
      </c>
      <c r="N899" t="inlineStr">
        <is>
          <t>851-900</t>
        </is>
      </c>
      <c r="O899" t="inlineStr"/>
      <c r="P899" t="b">
        <v>0</v>
      </c>
      <c r="Q899" t="b">
        <v>0</v>
      </c>
      <c r="R899" t="n">
        <v>0</v>
      </c>
      <c r="S899" t="inlineStr">
        <is>
          <t>575</t>
        </is>
      </c>
      <c r="T899" t="n">
        <v>15.3</v>
      </c>
      <c r="U899" t="inlineStr">
        <is>
          <t>701+</t>
        </is>
      </c>
      <c r="V899" t="n">
        <v>2.4</v>
      </c>
      <c r="W899" t="inlineStr">
        <is>
          <t>701+</t>
        </is>
      </c>
      <c r="X899" t="n">
        <v>7.6</v>
      </c>
      <c r="Y899" t="inlineStr">
        <is>
          <t>472</t>
        </is>
      </c>
      <c r="Z899" t="n">
        <v>18.7</v>
      </c>
      <c r="AA899" t="inlineStr">
        <is>
          <t>202</t>
        </is>
      </c>
      <c r="AB899" t="n">
        <v>60.1</v>
      </c>
      <c r="AC899" t="inlineStr">
        <is>
          <t>701+</t>
        </is>
      </c>
      <c r="AD899" t="n">
        <v>1.2</v>
      </c>
      <c r="AE899" t="inlineStr">
        <is>
          <t>620</t>
        </is>
      </c>
      <c r="AF899" t="n">
        <v>61</v>
      </c>
      <c r="AG899" t="inlineStr">
        <is>
          <t>701+</t>
        </is>
      </c>
      <c r="AH899" t="n">
        <v>5.5</v>
      </c>
      <c r="AI899" t="inlineStr">
        <is>
          <t>701+</t>
        </is>
      </c>
      <c r="AJ899" t="n">
        <v>6.4</v>
      </c>
      <c r="AK899" t="inlineStr"/>
      <c r="AL899" t="inlineStr"/>
      <c r="AM899" t="inlineStr"/>
      <c r="AN899" t="inlineStr"/>
      <c r="AO899" t="inlineStr"/>
      <c r="AP899" t="inlineStr">
        <is>
          <t>{"Research &amp; Discovery": [{"indicator_id": "76", "indicator_name": "Academic Reputation", "rank": "575", "score": "15.3"}, {"indicator_id": "73", "indicator_name": "Citations per Faculty", "rank": "701+", "score": "2.4"}], "Learning Experience": [{"indicator_id": "36", "indicator_name": "Faculty Student Ratio", "rank": "701+", "score": "7.6"}], "Employability": [{"indicator_id": "77", "indicator_name": "Employer Reputation", "rank": "472", "score": "18.7"}, {"indicator_id": "3819456", "indicator_name": "Employment Outcomes", "rank": "202", "score": "60.1"}], "Global Engagement": [{"indicator_id": "14", "indicator_name": "International Student Ratio", "rank": "701+", "score": "1.2"}, {"indicator_id": "15", "indicator_name": "International Research Network", "rank": "620", "score": "61"}, {"indicator_id": "18", "indicator_name": "International Faculty Ratio", "rank": "701+", "score": "5.5"}], "Sustainability": [{"indicator_id": "3897497", "indicator_name": "Sustainability Score", "rank": "701+", "score": "6.4"}]}</t>
        </is>
      </c>
      <c r="AQ8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00">
      <c r="A900" t="n">
        <v>899</v>
      </c>
      <c r="B900" t="inlineStr"/>
      <c r="C900" t="inlineStr">
        <is>
          <t>Vilnius Gediminas Technical University (VILNIUS TECH)</t>
        </is>
      </c>
      <c r="D900" t="inlineStr">
        <is>
          <t>Vilnius, Lithuania</t>
        </is>
      </c>
      <c r="E900" t="inlineStr">
        <is>
          <t>Lithuania</t>
        </is>
      </c>
      <c r="F900" t="inlineStr">
        <is>
          <t>Vilnius</t>
        </is>
      </c>
      <c r="G900" t="inlineStr">
        <is>
          <t>Europe</t>
        </is>
      </c>
      <c r="H900" t="inlineStr">
        <is>
          <t>https://www.topuniversities.com/sites/default/files/VT_logo-90x90.jpg</t>
        </is>
      </c>
      <c r="I900" t="inlineStr">
        <is>
          <t>/universities/vilnius-gediminas-technical-university-vilnius-tech</t>
        </is>
      </c>
      <c r="J900" t="inlineStr">
        <is>
          <t>3997109</t>
        </is>
      </c>
      <c r="K900" t="inlineStr">
        <is>
          <t>293792</t>
        </is>
      </c>
      <c r="L900" t="inlineStr">
        <is>
          <t>14346</t>
        </is>
      </c>
      <c r="M900" t="n">
        <v>0</v>
      </c>
      <c r="N900" t="inlineStr">
        <is>
          <t>851-900</t>
        </is>
      </c>
      <c r="O900" t="inlineStr"/>
      <c r="P900" t="b">
        <v>0</v>
      </c>
      <c r="Q900" t="b">
        <v>0</v>
      </c>
      <c r="R900" t="n">
        <v>0</v>
      </c>
      <c r="S900" t="inlineStr">
        <is>
          <t>601+</t>
        </is>
      </c>
      <c r="T900" t="n">
        <v>8.699999999999999</v>
      </c>
      <c r="U900" t="inlineStr">
        <is>
          <t>701+</t>
        </is>
      </c>
      <c r="V900" t="n">
        <v>7.8</v>
      </c>
      <c r="W900" t="inlineStr">
        <is>
          <t>424</t>
        </is>
      </c>
      <c r="X900" t="n">
        <v>37.7</v>
      </c>
      <c r="Y900" t="inlineStr">
        <is>
          <t>589</t>
        </is>
      </c>
      <c r="Z900" t="n">
        <v>13.8</v>
      </c>
      <c r="AA900" t="inlineStr">
        <is>
          <t>701+</t>
        </is>
      </c>
      <c r="AB900" t="n">
        <v>6.9</v>
      </c>
      <c r="AC900" t="inlineStr">
        <is>
          <t>406</t>
        </is>
      </c>
      <c r="AD900" t="n">
        <v>32.9</v>
      </c>
      <c r="AE900" t="inlineStr">
        <is>
          <t>701+</t>
        </is>
      </c>
      <c r="AF900" t="n">
        <v>41.4</v>
      </c>
      <c r="AG900" t="inlineStr">
        <is>
          <t>669</t>
        </is>
      </c>
      <c r="AH900" t="n">
        <v>14.7</v>
      </c>
      <c r="AI900" t="inlineStr">
        <is>
          <t>701+</t>
        </is>
      </c>
      <c r="AJ900" t="n">
        <v>2</v>
      </c>
      <c r="AK900" t="inlineStr"/>
      <c r="AL900" t="inlineStr"/>
      <c r="AM900" t="inlineStr"/>
      <c r="AN900" t="inlineStr"/>
      <c r="AO900" t="inlineStr"/>
      <c r="AP900" t="inlineStr">
        <is>
          <t>{"Research &amp; Discovery": [{"indicator_id": "76", "indicator_name": "Academic Reputation", "rank": "601+", "score": "8.7"}, {"indicator_id": "73", "indicator_name": "Citations per Faculty", "rank": "701+", "score": "7.8"}], "Learning Experience": [{"indicator_id": "36", "indicator_name": "Faculty Student Ratio", "rank": "424", "score": "37.7"}], "Employability": [{"indicator_id": "77", "indicator_name": "Employer Reputation", "rank": "589", "score": "13.8"}, {"indicator_id": "3819456", "indicator_name": "Employment Outcomes", "rank": "701+", "score": "6.9"}], "Global Engagement": [{"indicator_id": "14", "indicator_name": "International Student Ratio", "rank": "406", "score": "32.9"}, {"indicator_id": "15", "indicator_name": "International Research Network", "rank": "701+", "score": "41.4"}, {"indicator_id": "18", "indicator_name": "International Faculty Ratio", "rank": "669", "score": "14.7"}], "Sustainability": [{"indicator_id": "3897497", "indicator_name": "Sustainability Score", "rank": "701+", "score": "2"}]}</t>
        </is>
      </c>
      <c r="AQ9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01">
      <c r="A901" t="n">
        <v>900</v>
      </c>
      <c r="B901" t="inlineStr"/>
      <c r="C901" t="inlineStr">
        <is>
          <t>Virginia Commonwealth University</t>
        </is>
      </c>
      <c r="D901" t="inlineStr">
        <is>
          <t>Richmond, United States</t>
        </is>
      </c>
      <c r="E901" t="inlineStr">
        <is>
          <t>United States</t>
        </is>
      </c>
      <c r="F901" t="inlineStr">
        <is>
          <t>Richmond</t>
        </is>
      </c>
      <c r="G901" t="inlineStr">
        <is>
          <t>North America</t>
        </is>
      </c>
      <c r="H901" t="inlineStr">
        <is>
          <t>https://www.topuniversities.com/sites/default/files/virginia-commonwealth-university_654_medium.jpg</t>
        </is>
      </c>
      <c r="I901" t="inlineStr">
        <is>
          <t>/universities/virginia-commonwealth-university</t>
        </is>
      </c>
      <c r="J901" t="inlineStr">
        <is>
          <t>3997110</t>
        </is>
      </c>
      <c r="K901" t="inlineStr">
        <is>
          <t>297207</t>
        </is>
      </c>
      <c r="L901" t="inlineStr">
        <is>
          <t>654</t>
        </is>
      </c>
      <c r="M901" t="n">
        <v>0</v>
      </c>
      <c r="N901" t="inlineStr">
        <is>
          <t>851-900</t>
        </is>
      </c>
      <c r="O901" t="inlineStr"/>
      <c r="P901" t="b">
        <v>0</v>
      </c>
      <c r="Q901" t="b">
        <v>0</v>
      </c>
      <c r="R901" t="n">
        <v>0</v>
      </c>
      <c r="S901" t="inlineStr">
        <is>
          <t>601+</t>
        </is>
      </c>
      <c r="T901" t="n">
        <v>7.1</v>
      </c>
      <c r="U901" t="inlineStr">
        <is>
          <t>672</t>
        </is>
      </c>
      <c r="V901" t="n">
        <v>12.8</v>
      </c>
      <c r="W901" t="inlineStr">
        <is>
          <t>405</t>
        </is>
      </c>
      <c r="X901" t="n">
        <v>38.8</v>
      </c>
      <c r="Y901" t="inlineStr">
        <is>
          <t>601+</t>
        </is>
      </c>
      <c r="Z901" t="n">
        <v>8.5</v>
      </c>
      <c r="AA901" t="inlineStr">
        <is>
          <t>701+</t>
        </is>
      </c>
      <c r="AB901" t="n">
        <v>8.199999999999999</v>
      </c>
      <c r="AC901" t="inlineStr">
        <is>
          <t>701+</t>
        </is>
      </c>
      <c r="AD901" t="n">
        <v>3.2</v>
      </c>
      <c r="AE901" t="inlineStr">
        <is>
          <t>428</t>
        </is>
      </c>
      <c r="AF901" t="n">
        <v>73.5</v>
      </c>
      <c r="AG901" t="inlineStr">
        <is>
          <t>701+</t>
        </is>
      </c>
      <c r="AH901" t="n">
        <v>9.699999999999999</v>
      </c>
      <c r="AI901">
        <f>696</f>
        <v/>
      </c>
      <c r="AJ901" t="n">
        <v>8.5</v>
      </c>
      <c r="AK901" t="inlineStr"/>
      <c r="AL901" t="inlineStr"/>
      <c r="AM901" t="inlineStr"/>
      <c r="AN901" t="inlineStr"/>
      <c r="AO901" t="inlineStr"/>
      <c r="AP901" t="inlineStr">
        <is>
          <t>{"Research &amp; Discovery": [{"indicator_id": "76", "indicator_name": "Academic Reputation", "rank": "601+", "score": "7.1"}, {"indicator_id": "73", "indicator_name": "Citations per Faculty", "rank": "672", "score": "12.8"}], "Learning Experience": [{"indicator_id": "36", "indicator_name": "Faculty Student Ratio", "rank": "405", "score": "38.8"}], "Employability": [{"indicator_id": "77", "indicator_name": "Employer Reputation", "rank": "601+", "score": "8.5"}, {"indicator_id": "3819456", "indicator_name": "Employment Outcomes", "rank": "701+", "score": "8.2"}], "Global Engagement": [{"indicator_id": "14", "indicator_name": "International Student Ratio", "rank": "701+", "score": "3.2"}, {"indicator_id": "15", "indicator_name": "International Research Network", "rank": "428", "score": "73.5"}, {"indicator_id": "18", "indicator_name": "International Faculty Ratio", "rank": "701+", "score": "9.7"}], "Sustainability": [{"indicator_id": "3897497", "indicator_name": "Sustainability Score", "rank": "=696", "score": "8.5"}]}</t>
        </is>
      </c>
      <c r="AQ9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02">
      <c r="A902" t="n">
        <v>901</v>
      </c>
      <c r="B902" t="inlineStr"/>
      <c r="C902" t="inlineStr">
        <is>
          <t>Yildiz Technical University</t>
        </is>
      </c>
      <c r="D902" t="inlineStr">
        <is>
          <t>Istanbul, Türkiye</t>
        </is>
      </c>
      <c r="E902" t="inlineStr">
        <is>
          <t>Türkiye</t>
        </is>
      </c>
      <c r="F902" t="inlineStr">
        <is>
          <t>Istanbul</t>
        </is>
      </c>
      <c r="G902" t="inlineStr">
        <is>
          <t>Asia</t>
        </is>
      </c>
      <c r="H902" t="inlineStr">
        <is>
          <t>https://www.topuniversities.com/sites/default/files/yildiz-technical-university_592560cf2aeae70239af5aa4_medium.jpg</t>
        </is>
      </c>
      <c r="I902" t="inlineStr">
        <is>
          <t>/universities/yildiz-technical-university</t>
        </is>
      </c>
      <c r="J902" t="inlineStr">
        <is>
          <t>3997128</t>
        </is>
      </c>
      <c r="K902" t="inlineStr">
        <is>
          <t>309595</t>
        </is>
      </c>
      <c r="L902" t="inlineStr">
        <is>
          <t>29098</t>
        </is>
      </c>
      <c r="M902" t="n">
        <v>0</v>
      </c>
      <c r="N902" t="inlineStr">
        <is>
          <t>851-900</t>
        </is>
      </c>
      <c r="O902" t="inlineStr"/>
      <c r="P902" t="b">
        <v>0</v>
      </c>
      <c r="Q902" t="b">
        <v>0</v>
      </c>
      <c r="R902" t="n">
        <v>0</v>
      </c>
      <c r="S902" t="inlineStr">
        <is>
          <t>601+</t>
        </is>
      </c>
      <c r="T902" t="n">
        <v>9.699999999999999</v>
      </c>
      <c r="U902" t="inlineStr">
        <is>
          <t>684</t>
        </is>
      </c>
      <c r="V902" t="n">
        <v>12.2</v>
      </c>
      <c r="W902" t="inlineStr">
        <is>
          <t>701+</t>
        </is>
      </c>
      <c r="X902" t="n">
        <v>4.2</v>
      </c>
      <c r="Y902" t="inlineStr">
        <is>
          <t>386</t>
        </is>
      </c>
      <c r="Z902" t="n">
        <v>24.7</v>
      </c>
      <c r="AA902" t="inlineStr">
        <is>
          <t>566</t>
        </is>
      </c>
      <c r="AB902" t="n">
        <v>19.9</v>
      </c>
      <c r="AC902" t="inlineStr">
        <is>
          <t>574</t>
        </is>
      </c>
      <c r="AD902" t="n">
        <v>18.5</v>
      </c>
      <c r="AE902" t="inlineStr">
        <is>
          <t>701+</t>
        </is>
      </c>
      <c r="AF902" t="n">
        <v>38.9</v>
      </c>
      <c r="AG902" t="inlineStr">
        <is>
          <t>701+</t>
        </is>
      </c>
      <c r="AH902" t="n">
        <v>9.1</v>
      </c>
      <c r="AI902">
        <f>403</f>
        <v/>
      </c>
      <c r="AJ902" t="n">
        <v>35.1</v>
      </c>
      <c r="AK902" t="inlineStr"/>
      <c r="AL902" t="inlineStr"/>
      <c r="AM902" t="inlineStr"/>
      <c r="AN902" t="inlineStr"/>
      <c r="AO902" t="inlineStr"/>
      <c r="AP902" t="inlineStr">
        <is>
          <t>{"Research &amp; Discovery": [{"indicator_id": "76", "indicator_name": "Academic Reputation", "rank": "601+", "score": "9.7"}, {"indicator_id": "73", "indicator_name": "Citations per Faculty", "rank": "684", "score": "12.2"}], "Learning Experience": [{"indicator_id": "36", "indicator_name": "Faculty Student Ratio", "rank": "701+", "score": "4.2"}], "Employability": [{"indicator_id": "77", "indicator_name": "Employer Reputation", "rank": "386", "score": "24.7"}, {"indicator_id": "3819456", "indicator_name": "Employment Outcomes", "rank": "566", "score": "19.9"}], "Global Engagement": [{"indicator_id": "14", "indicator_name": "International Student Ratio", "rank": "574", "score": "18.5"}, {"indicator_id": "15", "indicator_name": "International Research Network", "rank": "701+", "score": "38.9"}, {"indicator_id": "18", "indicator_name": "International Faculty Ratio", "rank": "701+", "score": "9.1"}], "Sustainability": [{"indicator_id": "3897497", "indicator_name": "Sustainability Score", "rank": "=403", "score": "35.1"}]}</t>
        </is>
      </c>
      <c r="AQ9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03">
      <c r="A903" t="n">
        <v>902</v>
      </c>
      <c r="B903" t="inlineStr"/>
      <c r="C903" t="inlineStr">
        <is>
          <t>Australian Catholic University</t>
        </is>
      </c>
      <c r="D903" t="inlineStr">
        <is>
          <t>Melbourne, Australia</t>
        </is>
      </c>
      <c r="E903" t="inlineStr">
        <is>
          <t>Australia</t>
        </is>
      </c>
      <c r="F903" t="inlineStr">
        <is>
          <t>Melbourne</t>
        </is>
      </c>
      <c r="G903" t="inlineStr">
        <is>
          <t>Oceania</t>
        </is>
      </c>
      <c r="H903" t="inlineStr">
        <is>
          <t>https://www.topuniversities.com/sites/default/files/australian-catholic-university_592560cf2aeae70239af4dc8_medium.jpg</t>
        </is>
      </c>
      <c r="I903" t="inlineStr">
        <is>
          <t>/universities/australian-catholic-university</t>
        </is>
      </c>
      <c r="J903" t="inlineStr">
        <is>
          <t>3996268</t>
        </is>
      </c>
      <c r="K903" t="inlineStr">
        <is>
          <t>297047</t>
        </is>
      </c>
      <c r="L903" t="inlineStr">
        <is>
          <t>837</t>
        </is>
      </c>
      <c r="M903" t="n">
        <v>0</v>
      </c>
      <c r="N903" t="inlineStr">
        <is>
          <t>901-950</t>
        </is>
      </c>
      <c r="O903" t="inlineStr"/>
      <c r="P903" t="b">
        <v>0</v>
      </c>
      <c r="Q903" t="b">
        <v>0</v>
      </c>
      <c r="R903" t="n">
        <v>0</v>
      </c>
      <c r="S903" t="inlineStr">
        <is>
          <t>601+</t>
        </is>
      </c>
      <c r="T903" t="n">
        <v>8.199999999999999</v>
      </c>
      <c r="U903" t="inlineStr">
        <is>
          <t>688</t>
        </is>
      </c>
      <c r="V903" t="n">
        <v>12.1</v>
      </c>
      <c r="W903" t="inlineStr">
        <is>
          <t>701+</t>
        </is>
      </c>
      <c r="X903" t="n">
        <v>5.1</v>
      </c>
      <c r="Y903" t="inlineStr">
        <is>
          <t>601+</t>
        </is>
      </c>
      <c r="Z903" t="n">
        <v>8.9</v>
      </c>
      <c r="AA903" t="inlineStr">
        <is>
          <t>701+</t>
        </is>
      </c>
      <c r="AB903" t="n">
        <v>1.7</v>
      </c>
      <c r="AC903" t="inlineStr">
        <is>
          <t>340</t>
        </is>
      </c>
      <c r="AD903" t="n">
        <v>41.7</v>
      </c>
      <c r="AE903" t="inlineStr">
        <is>
          <t>701+</t>
        </is>
      </c>
      <c r="AF903" t="n">
        <v>33.9</v>
      </c>
      <c r="AG903" t="inlineStr">
        <is>
          <t>279</t>
        </is>
      </c>
      <c r="AH903" t="n">
        <v>71</v>
      </c>
      <c r="AI903" t="inlineStr">
        <is>
          <t>701+</t>
        </is>
      </c>
      <c r="AJ903" t="n">
        <v>2.7</v>
      </c>
      <c r="AK903" t="inlineStr"/>
      <c r="AL903" t="inlineStr"/>
      <c r="AM903" t="inlineStr"/>
      <c r="AN903" t="inlineStr"/>
      <c r="AO903" t="inlineStr"/>
      <c r="AP903" t="inlineStr">
        <is>
          <t>{"Research &amp; Discovery": [{"indicator_id": "76", "indicator_name": "Academic Reputation", "rank": "601+", "score": "8.2"}, {"indicator_id": "73", "indicator_name": "Citations per Faculty", "rank": "688", "score": "12.1"}], "Learning Experience": [{"indicator_id": "36", "indicator_name": "Faculty Student Ratio", "rank": "701+", "score": "5.1"}], "Employability": [{"indicator_id": "77", "indicator_name": "Employer Reputation", "rank": "601+", "score": "8.9"}, {"indicator_id": "3819456", "indicator_name": "Employment Outcomes", "rank": "701+", "score": "1.7"}], "Global Engagement": [{"indicator_id": "14", "indicator_name": "International Student Ratio", "rank": "340", "score": "41.7"}, {"indicator_id": "15", "indicator_name": "International Research Network", "rank": "701+", "score": "33.9"}, {"indicator_id": "18", "indicator_name": "International Faculty Ratio", "rank": "279", "score": "71"}], "Sustainability": [{"indicator_id": "3897497", "indicator_name": "Sustainability Score", "rank": "701+", "score": "2.7"}]}</t>
        </is>
      </c>
      <c r="AQ9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04">
      <c r="A904" t="n">
        <v>903</v>
      </c>
      <c r="B904" t="inlineStr"/>
      <c r="C904" t="inlineStr">
        <is>
          <t>Beijing Jiaotong University</t>
        </is>
      </c>
      <c r="D904" t="inlineStr">
        <is>
          <t>Beijing, China (Mainland)</t>
        </is>
      </c>
      <c r="E904" t="inlineStr">
        <is>
          <t>China (Mainland)</t>
        </is>
      </c>
      <c r="F904" t="inlineStr">
        <is>
          <t>Beijing</t>
        </is>
      </c>
      <c r="G904" t="inlineStr">
        <is>
          <t>Asia</t>
        </is>
      </c>
      <c r="H904" t="inlineStr">
        <is>
          <t>https://www.topuniversities.com/sites/default/files/beijing-jiaotong-university_592560cf2aeae70239af525e_medium.jpg</t>
        </is>
      </c>
      <c r="I904" t="inlineStr">
        <is>
          <t>/universities/beijing-jiaotong-university</t>
        </is>
      </c>
      <c r="J904" t="inlineStr">
        <is>
          <t>3996280</t>
        </is>
      </c>
      <c r="K904" t="inlineStr">
        <is>
          <t>294981</t>
        </is>
      </c>
      <c r="L904" t="inlineStr">
        <is>
          <t>2011</t>
        </is>
      </c>
      <c r="M904" t="n">
        <v>0</v>
      </c>
      <c r="N904" t="inlineStr">
        <is>
          <t>901-950</t>
        </is>
      </c>
      <c r="O904" t="inlineStr"/>
      <c r="P904" t="b">
        <v>0</v>
      </c>
      <c r="Q904" t="b">
        <v>0</v>
      </c>
      <c r="R904" t="n">
        <v>0</v>
      </c>
      <c r="S904" t="inlineStr">
        <is>
          <t>601+</t>
        </is>
      </c>
      <c r="T904" t="n">
        <v>9.699999999999999</v>
      </c>
      <c r="U904" t="inlineStr">
        <is>
          <t>414</t>
        </is>
      </c>
      <c r="V904" t="n">
        <v>31.8</v>
      </c>
      <c r="W904" t="inlineStr">
        <is>
          <t>701+</t>
        </is>
      </c>
      <c r="X904" t="n">
        <v>15.2</v>
      </c>
      <c r="Y904" t="inlineStr">
        <is>
          <t>601+</t>
        </is>
      </c>
      <c r="Z904" t="n">
        <v>5.4</v>
      </c>
      <c r="AA904" t="inlineStr">
        <is>
          <t>701+</t>
        </is>
      </c>
      <c r="AB904" t="n">
        <v>9.6</v>
      </c>
      <c r="AC904" t="inlineStr">
        <is>
          <t>701+</t>
        </is>
      </c>
      <c r="AD904" t="n">
        <v>9.6</v>
      </c>
      <c r="AE904" t="inlineStr">
        <is>
          <t>701+</t>
        </is>
      </c>
      <c r="AF904" t="n">
        <v>29.1</v>
      </c>
      <c r="AG904" t="inlineStr">
        <is>
          <t>701+</t>
        </is>
      </c>
      <c r="AH904" t="n">
        <v>4.7</v>
      </c>
      <c r="AI904" t="inlineStr">
        <is>
          <t>701+</t>
        </is>
      </c>
      <c r="AJ904" t="n">
        <v>1.2</v>
      </c>
      <c r="AK904" t="inlineStr"/>
      <c r="AL904" t="inlineStr"/>
      <c r="AM904" t="inlineStr"/>
      <c r="AN904" t="inlineStr"/>
      <c r="AO904" t="inlineStr"/>
      <c r="AP904" t="inlineStr">
        <is>
          <t>{"Research &amp; Discovery": [{"indicator_id": "76", "indicator_name": "Academic Reputation", "rank": "601+", "score": "9.7"}, {"indicator_id": "73", "indicator_name": "Citations per Faculty", "rank": "414", "score": "31.8"}], "Learning Experience": [{"indicator_id": "36", "indicator_name": "Faculty Student Ratio", "rank": "701+", "score": "15.2"}], "Employability": [{"indicator_id": "77", "indicator_name": "Employer Reputation", "rank": "601+", "score": "5.4"}, {"indicator_id": "3819456", "indicator_name": "Employment Outcomes", "rank": "701+", "score": "9.6"}], "Global Engagement": [{"indicator_id": "14", "indicator_name": "International Student Ratio", "rank": "701+", "score": "9.6"}, {"indicator_id": "15", "indicator_name": "International Research Network", "rank": "701+", "score": "29.1"}, {"indicator_id": "18", "indicator_name": "International Faculty Ratio", "rank": "701+", "score": "4.7"}], "Sustainability": [{"indicator_id": "3897497", "indicator_name": "Sustainability Score", "rank": "701+", "score": "1.2"}]}</t>
        </is>
      </c>
      <c r="AQ9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05">
      <c r="A905" t="n">
        <v>904</v>
      </c>
      <c r="B905" t="inlineStr"/>
      <c r="C905" t="inlineStr">
        <is>
          <t>Beijing University of Posts and Telecommunications</t>
        </is>
      </c>
      <c r="D905" t="inlineStr">
        <is>
          <t>Beijing, China (Mainland)</t>
        </is>
      </c>
      <c r="E905" t="inlineStr">
        <is>
          <t>China (Mainland)</t>
        </is>
      </c>
      <c r="F905" t="inlineStr">
        <is>
          <t>Beijing</t>
        </is>
      </c>
      <c r="G905" t="inlineStr">
        <is>
          <t>Asia</t>
        </is>
      </c>
      <c r="H905" t="inlineStr">
        <is>
          <t>https://www.topuniversities.com/sites/default/files/beijing-university-of-posts-and-telecommunications_2014_medium.jpg</t>
        </is>
      </c>
      <c r="I905" t="inlineStr">
        <is>
          <t>/universities/beijing-university-posts-telecommunications</t>
        </is>
      </c>
      <c r="J905" t="inlineStr">
        <is>
          <t>3996283</t>
        </is>
      </c>
      <c r="K905" t="inlineStr">
        <is>
          <t>294984</t>
        </is>
      </c>
      <c r="L905" t="inlineStr">
        <is>
          <t>2014</t>
        </is>
      </c>
      <c r="M905" t="n">
        <v>0</v>
      </c>
      <c r="N905" t="inlineStr">
        <is>
          <t>901-950</t>
        </is>
      </c>
      <c r="O905" t="inlineStr"/>
      <c r="P905" t="b">
        <v>0</v>
      </c>
      <c r="Q905" t="b">
        <v>0</v>
      </c>
      <c r="R905" t="n">
        <v>0</v>
      </c>
      <c r="S905" t="inlineStr">
        <is>
          <t>601+</t>
        </is>
      </c>
      <c r="T905" t="n">
        <v>3.2</v>
      </c>
      <c r="U905" t="inlineStr">
        <is>
          <t>271</t>
        </is>
      </c>
      <c r="V905" t="n">
        <v>49.3</v>
      </c>
      <c r="W905" t="inlineStr">
        <is>
          <t>701+</t>
        </is>
      </c>
      <c r="X905" t="n">
        <v>10.2</v>
      </c>
      <c r="Y905" t="inlineStr">
        <is>
          <t>601+</t>
        </is>
      </c>
      <c r="Z905" t="n">
        <v>2.6</v>
      </c>
      <c r="AA905" t="inlineStr">
        <is>
          <t>701+</t>
        </is>
      </c>
      <c r="AB905" t="n">
        <v>13.5</v>
      </c>
      <c r="AC905" t="inlineStr">
        <is>
          <t>701+</t>
        </is>
      </c>
      <c r="AD905" t="n">
        <v>1.7</v>
      </c>
      <c r="AE905" t="inlineStr">
        <is>
          <t>701+</t>
        </is>
      </c>
      <c r="AF905" t="n">
        <v>18.7</v>
      </c>
      <c r="AG905" t="inlineStr">
        <is>
          <t>701+</t>
        </is>
      </c>
      <c r="AH905" t="n">
        <v>4.7</v>
      </c>
      <c r="AI905" t="inlineStr">
        <is>
          <t>701+</t>
        </is>
      </c>
      <c r="AJ905" t="n">
        <v>1.4</v>
      </c>
      <c r="AK905" t="inlineStr"/>
      <c r="AL905" t="inlineStr"/>
      <c r="AM905" t="inlineStr"/>
      <c r="AN905" t="inlineStr"/>
      <c r="AO905" t="inlineStr"/>
      <c r="AP905" t="inlineStr">
        <is>
          <t>{"Research &amp; Discovery": [{"indicator_id": "76", "indicator_name": "Academic Reputation", "rank": "601+", "score": "3.2"}, {"indicator_id": "73", "indicator_name": "Citations per Faculty", "rank": "271", "score": "49.3"}], "Learning Experience": [{"indicator_id": "36", "indicator_name": "Faculty Student Ratio", "rank": "701+", "score": "10.2"}], "Employability": [{"indicator_id": "77", "indicator_name": "Employer Reputation", "rank": "601+", "score": "2.6"}, {"indicator_id": "3819456", "indicator_name": "Employment Outcomes", "rank": "701+", "score": "13.5"}], "Global Engagement": [{"indicator_id": "14", "indicator_name": "International Student Ratio", "rank": "701+", "score": "1.7"}, {"indicator_id": "15", "indicator_name": "International Research Network", "rank": "701+", "score": "18.7"}, {"indicator_id": "18", "indicator_name": "International Faculty Ratio", "rank": "701+", "score": "4.7"}], "Sustainability": [{"indicator_id": "3897497", "indicator_name": "Sustainability Score", "rank": "701+", "score": "1.4"}]}</t>
        </is>
      </c>
      <c r="AQ9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06">
      <c r="A906" t="n">
        <v>905</v>
      </c>
      <c r="B906" t="inlineStr"/>
      <c r="C906" t="inlineStr">
        <is>
          <t>Catania University</t>
        </is>
      </c>
      <c r="D906" t="inlineStr">
        <is>
          <t>Catania, Italy</t>
        </is>
      </c>
      <c r="E906" t="inlineStr">
        <is>
          <t>Italy</t>
        </is>
      </c>
      <c r="F906" t="inlineStr">
        <is>
          <t>Catania</t>
        </is>
      </c>
      <c r="G906" t="inlineStr">
        <is>
          <t>Europe</t>
        </is>
      </c>
      <c r="H906" t="inlineStr">
        <is>
          <t>https://www.topuniversities.com/sites/default/files/catania-university_592560cf2aeae70239af4aeb_medium.jpg</t>
        </is>
      </c>
      <c r="I906" t="inlineStr">
        <is>
          <t>/universities/catania-university</t>
        </is>
      </c>
      <c r="J906" t="inlineStr">
        <is>
          <t>3996311</t>
        </is>
      </c>
      <c r="K906" t="inlineStr">
        <is>
          <t>294552</t>
        </is>
      </c>
      <c r="L906" t="inlineStr">
        <is>
          <t>104</t>
        </is>
      </c>
      <c r="M906" t="n">
        <v>0</v>
      </c>
      <c r="N906" t="inlineStr">
        <is>
          <t>901-950</t>
        </is>
      </c>
      <c r="O906" t="inlineStr"/>
      <c r="P906" t="b">
        <v>0</v>
      </c>
      <c r="Q906" t="b">
        <v>0</v>
      </c>
      <c r="R906" t="n">
        <v>0</v>
      </c>
      <c r="S906" t="inlineStr">
        <is>
          <t>601+</t>
        </is>
      </c>
      <c r="T906" t="n">
        <v>11.6</v>
      </c>
      <c r="U906" t="inlineStr">
        <is>
          <t>517</t>
        </is>
      </c>
      <c r="V906" t="n">
        <v>23.4</v>
      </c>
      <c r="W906" t="inlineStr">
        <is>
          <t>701+</t>
        </is>
      </c>
      <c r="X906" t="n">
        <v>5.4</v>
      </c>
      <c r="Y906" t="inlineStr">
        <is>
          <t>601+</t>
        </is>
      </c>
      <c r="Z906" t="n">
        <v>3</v>
      </c>
      <c r="AA906" t="inlineStr">
        <is>
          <t>701+</t>
        </is>
      </c>
      <c r="AB906" t="n">
        <v>5.7</v>
      </c>
      <c r="AC906" t="inlineStr">
        <is>
          <t>701+</t>
        </is>
      </c>
      <c r="AD906" t="n">
        <v>4.5</v>
      </c>
      <c r="AE906" t="inlineStr">
        <is>
          <t>465</t>
        </is>
      </c>
      <c r="AF906" t="n">
        <v>71.3</v>
      </c>
      <c r="AG906" t="inlineStr">
        <is>
          <t>701+</t>
        </is>
      </c>
      <c r="AH906" t="n">
        <v>3.5</v>
      </c>
      <c r="AI906" t="inlineStr">
        <is>
          <t>701+</t>
        </is>
      </c>
      <c r="AJ906" t="n">
        <v>3.6</v>
      </c>
      <c r="AK906" t="inlineStr"/>
      <c r="AL906" t="inlineStr"/>
      <c r="AM906" t="inlineStr"/>
      <c r="AN906" t="inlineStr"/>
      <c r="AO906" t="inlineStr"/>
      <c r="AP906" t="inlineStr">
        <is>
          <t>{"Research &amp; Discovery": [{"indicator_id": "76", "indicator_name": "Academic Reputation", "rank": "601+", "score": "11.6"}, {"indicator_id": "73", "indicator_name": "Citations per Faculty", "rank": "517", "score": "23.4"}], "Learning Experience": [{"indicator_id": "36", "indicator_name": "Faculty Student Ratio", "rank": "701+", "score": "5.4"}], "Employability": [{"indicator_id": "77", "indicator_name": "Employer Reputation", "rank": "601+", "score": "3"}, {"indicator_id": "3819456", "indicator_name": "Employment Outcomes", "rank": "701+", "score": "5.7"}], "Global Engagement": [{"indicator_id": "14", "indicator_name": "International Student Ratio", "rank": "701+", "score": "4.5"}, {"indicator_id": "15", "indicator_name": "International Research Network", "rank": "465", "score": "71.3"}, {"indicator_id": "18", "indicator_name": "International Faculty Ratio", "rank": "701+", "score": "3.5"}], "Sustainability": [{"indicator_id": "3897497", "indicator_name": "Sustainability Score", "rank": "701+", "score": "3.6"}]}</t>
        </is>
      </c>
      <c r="AQ9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07">
      <c r="A907" t="n">
        <v>906</v>
      </c>
      <c r="B907" t="inlineStr"/>
      <c r="C907" t="inlineStr">
        <is>
          <t>Future University in Egypt</t>
        </is>
      </c>
      <c r="D907" t="inlineStr">
        <is>
          <t>New Cairo, Egypt</t>
        </is>
      </c>
      <c r="E907" t="inlineStr">
        <is>
          <t>Egypt</t>
        </is>
      </c>
      <c r="F907" t="inlineStr">
        <is>
          <t>New Cairo</t>
        </is>
      </c>
      <c r="G907" t="inlineStr">
        <is>
          <t>Africa</t>
        </is>
      </c>
      <c r="H907" t="inlineStr">
        <is>
          <t>https://www.topuniversities.com/sites/default/files/future-university-in-egypt_592560cf2aeae70239af5834_medium.jpg</t>
        </is>
      </c>
      <c r="I907" t="inlineStr">
        <is>
          <t>/universities/future-university-egypt</t>
        </is>
      </c>
      <c r="J907" t="inlineStr">
        <is>
          <t>3996382</t>
        </is>
      </c>
      <c r="K907" t="inlineStr">
        <is>
          <t>294201</t>
        </is>
      </c>
      <c r="L907" t="inlineStr">
        <is>
          <t>15041</t>
        </is>
      </c>
      <c r="M907" t="n">
        <v>1</v>
      </c>
      <c r="N907" t="inlineStr">
        <is>
          <t>901-950</t>
        </is>
      </c>
      <c r="O907" t="inlineStr">
        <is>
          <t>5</t>
        </is>
      </c>
      <c r="P907" t="b">
        <v>0</v>
      </c>
      <c r="Q907" t="b">
        <v>0</v>
      </c>
      <c r="R907" t="n">
        <v>0</v>
      </c>
      <c r="S907" t="inlineStr">
        <is>
          <t>601+</t>
        </is>
      </c>
      <c r="T907" t="n">
        <v>4.8</v>
      </c>
      <c r="U907" t="inlineStr">
        <is>
          <t>701+</t>
        </is>
      </c>
      <c r="V907" t="n">
        <v>2</v>
      </c>
      <c r="W907" t="inlineStr">
        <is>
          <t>453</t>
        </is>
      </c>
      <c r="X907" t="n">
        <v>34.9</v>
      </c>
      <c r="Y907" t="inlineStr">
        <is>
          <t>272</t>
        </is>
      </c>
      <c r="Z907" t="n">
        <v>34.7</v>
      </c>
      <c r="AA907" t="inlineStr">
        <is>
          <t>701+</t>
        </is>
      </c>
      <c r="AB907" t="n">
        <v>2.9</v>
      </c>
      <c r="AC907" t="inlineStr">
        <is>
          <t>519</t>
        </is>
      </c>
      <c r="AD907" t="n">
        <v>21.7</v>
      </c>
      <c r="AE907" t="inlineStr">
        <is>
          <t>701+</t>
        </is>
      </c>
      <c r="AF907" t="n">
        <v>40</v>
      </c>
      <c r="AG907" t="inlineStr">
        <is>
          <t>701+</t>
        </is>
      </c>
      <c r="AH907" t="n">
        <v>11.7</v>
      </c>
      <c r="AI907" t="inlineStr">
        <is>
          <t>701+</t>
        </is>
      </c>
      <c r="AJ907" t="n">
        <v>1.1</v>
      </c>
      <c r="AK907" t="inlineStr"/>
      <c r="AL907" t="inlineStr"/>
      <c r="AM907" t="inlineStr"/>
      <c r="AN907" t="inlineStr"/>
      <c r="AO907" t="inlineStr"/>
      <c r="AP907" t="inlineStr">
        <is>
          <t>{"Research &amp; Discovery": [{"indicator_id": "76", "indicator_name": "Academic Reputation", "rank": "601+", "score": "4.8"}, {"indicator_id": "73", "indicator_name": "Citations per Faculty", "rank": "701+", "score": "2"}], "Learning Experience": [{"indicator_id": "36", "indicator_name": "Faculty Student Ratio", "rank": "453", "score": "34.9"}], "Employability": [{"indicator_id": "77", "indicator_name": "Employer Reputation", "rank": "272", "score": "34.7"}, {"indicator_id": "3819456", "indicator_name": "Employment Outcomes", "rank": "701+", "score": "2.9"}], "Global Engagement": [{"indicator_id": "14", "indicator_name": "International Student Ratio", "rank": "519", "score": "21.7"}, {"indicator_id": "15", "indicator_name": "International Research Network", "rank": "701+", "score": "40"}, {"indicator_id": "18", "indicator_name": "International Faculty Ratio", "rank": "701+", "score": "11.7"}], "Sustainability": [{"indicator_id": "3897497", "indicator_name": "Sustainability Score", "rank": "701+", "score": "1.1"}]}</t>
        </is>
      </c>
      <c r="AQ9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08">
      <c r="A908" t="n">
        <v>907</v>
      </c>
      <c r="B908" t="inlineStr"/>
      <c r="C908" t="inlineStr">
        <is>
          <t>Gazi Üniversitesi</t>
        </is>
      </c>
      <c r="D908" t="inlineStr">
        <is>
          <t>Ankara, Türkiye</t>
        </is>
      </c>
      <c r="E908" t="inlineStr">
        <is>
          <t>Türkiye</t>
        </is>
      </c>
      <c r="F908" t="inlineStr">
        <is>
          <t>Ankara</t>
        </is>
      </c>
      <c r="G908" t="inlineStr">
        <is>
          <t>Asia</t>
        </is>
      </c>
      <c r="H908" t="inlineStr">
        <is>
          <t>https://www.topuniversities.com/sites/default/files/gazi-niversitesi_592560cf2aeae70239af50b8_medium.jpg</t>
        </is>
      </c>
      <c r="I908" t="inlineStr">
        <is>
          <t>/universities/gazi-universitesi</t>
        </is>
      </c>
      <c r="J908" t="inlineStr">
        <is>
          <t>3996116</t>
        </is>
      </c>
      <c r="K908" t="inlineStr">
        <is>
          <t>294695</t>
        </is>
      </c>
      <c r="L908" t="inlineStr">
        <is>
          <t>1589</t>
        </is>
      </c>
      <c r="M908" t="n">
        <v>0</v>
      </c>
      <c r="N908" t="inlineStr">
        <is>
          <t>901-950</t>
        </is>
      </c>
      <c r="O908" t="inlineStr"/>
      <c r="P908" t="b">
        <v>0</v>
      </c>
      <c r="Q908" t="b">
        <v>0</v>
      </c>
      <c r="R908" t="n">
        <v>0</v>
      </c>
      <c r="S908" t="inlineStr">
        <is>
          <t>483</t>
        </is>
      </c>
      <c r="T908" t="n">
        <v>18.6</v>
      </c>
      <c r="U908" t="inlineStr">
        <is>
          <t>701+</t>
        </is>
      </c>
      <c r="V908" t="n">
        <v>4.4</v>
      </c>
      <c r="W908" t="inlineStr">
        <is>
          <t>701+</t>
        </is>
      </c>
      <c r="X908" t="n">
        <v>6</v>
      </c>
      <c r="Y908" t="inlineStr">
        <is>
          <t>551</t>
        </is>
      </c>
      <c r="Z908" t="n">
        <v>15.3</v>
      </c>
      <c r="AA908" t="inlineStr">
        <is>
          <t>597</t>
        </is>
      </c>
      <c r="AB908" t="n">
        <v>18.2</v>
      </c>
      <c r="AC908" t="inlineStr">
        <is>
          <t>701+</t>
        </is>
      </c>
      <c r="AD908" t="n">
        <v>3.3</v>
      </c>
      <c r="AE908" t="inlineStr">
        <is>
          <t>679</t>
        </is>
      </c>
      <c r="AF908" t="n">
        <v>56</v>
      </c>
      <c r="AG908" t="inlineStr">
        <is>
          <t>701+</t>
        </is>
      </c>
      <c r="AH908" t="n">
        <v>1</v>
      </c>
      <c r="AI908">
        <f>530</f>
        <v/>
      </c>
      <c r="AJ908" t="n">
        <v>20.1</v>
      </c>
      <c r="AK908" t="inlineStr"/>
      <c r="AL908" t="inlineStr"/>
      <c r="AM908" t="inlineStr"/>
      <c r="AN908" t="inlineStr"/>
      <c r="AO908" t="inlineStr"/>
      <c r="AP908" t="inlineStr">
        <is>
          <t>{"Research &amp; Discovery": [{"indicator_id": "76", "indicator_name": "Academic Reputation", "rank": "483", "score": "18.6"}, {"indicator_id": "73", "indicator_name": "Citations per Faculty", "rank": "701+", "score": "4.4"}], "Learning Experience": [{"indicator_id": "36", "indicator_name": "Faculty Student Ratio", "rank": "701+", "score": "6"}], "Employability": [{"indicator_id": "77", "indicator_name": "Employer Reputation", "rank": "551", "score": "15.3"}, {"indicator_id": "3819456", "indicator_name": "Employment Outcomes", "rank": "597", "score": "18.2"}], "Global Engagement": [{"indicator_id": "14", "indicator_name": "International Student Ratio", "rank": "701+", "score": "3.3"}, {"indicator_id": "15", "indicator_name": "International Research Network", "rank": "679", "score": "56"}, {"indicator_id": "18", "indicator_name": "International Faculty Ratio", "rank": "701+", "score": "1"}], "Sustainability": [{"indicator_id": "3897497", "indicator_name": "Sustainability Score", "rank": "=530", "score": "20.1"}]}</t>
        </is>
      </c>
      <c r="AQ9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09">
      <c r="A909" t="n">
        <v>908</v>
      </c>
      <c r="B909" t="inlineStr"/>
      <c r="C909" t="inlineStr">
        <is>
          <t>Georgian Technical University</t>
        </is>
      </c>
      <c r="D909" t="inlineStr">
        <is>
          <t>Tbilisi, Georgia</t>
        </is>
      </c>
      <c r="E909" t="inlineStr">
        <is>
          <t>Georgia</t>
        </is>
      </c>
      <c r="F909" t="inlineStr">
        <is>
          <t>Tbilisi</t>
        </is>
      </c>
      <c r="G909" t="inlineStr">
        <is>
          <t>Asia</t>
        </is>
      </c>
      <c r="H909" t="inlineStr">
        <is>
          <t>https://www.topuniversities.com/sites/default/files/georgian-technical-university-_592560cf2aeae70239af5668_medium.jpg</t>
        </is>
      </c>
      <c r="I909" t="inlineStr">
        <is>
          <t>/universities/georgian-technical-university</t>
        </is>
      </c>
      <c r="J909" t="inlineStr">
        <is>
          <t>3996387</t>
        </is>
      </c>
      <c r="K909" t="inlineStr">
        <is>
          <t>293777</t>
        </is>
      </c>
      <c r="L909" t="inlineStr">
        <is>
          <t>14330</t>
        </is>
      </c>
      <c r="M909" t="n">
        <v>0</v>
      </c>
      <c r="N909" t="inlineStr">
        <is>
          <t>901-950</t>
        </is>
      </c>
      <c r="O909" t="inlineStr"/>
      <c r="P909" t="b">
        <v>0</v>
      </c>
      <c r="Q909" t="b">
        <v>0</v>
      </c>
      <c r="R909" t="n">
        <v>0</v>
      </c>
      <c r="S909" t="inlineStr">
        <is>
          <t>601+</t>
        </is>
      </c>
      <c r="T909" t="n">
        <v>7.1</v>
      </c>
      <c r="U909" t="inlineStr">
        <is>
          <t>291</t>
        </is>
      </c>
      <c r="V909" t="n">
        <v>46.9</v>
      </c>
      <c r="W909" t="inlineStr">
        <is>
          <t>701+</t>
        </is>
      </c>
      <c r="X909" t="n">
        <v>1</v>
      </c>
      <c r="Y909" t="inlineStr">
        <is>
          <t>601+</t>
        </is>
      </c>
      <c r="Z909" t="n">
        <v>6.6</v>
      </c>
      <c r="AA909" t="inlineStr">
        <is>
          <t>457</t>
        </is>
      </c>
      <c r="AB909" t="n">
        <v>25.9</v>
      </c>
      <c r="AC909" t="inlineStr">
        <is>
          <t>n/a</t>
        </is>
      </c>
      <c r="AD909" t="inlineStr"/>
      <c r="AE909" t="inlineStr">
        <is>
          <t>701+</t>
        </is>
      </c>
      <c r="AF909" t="n">
        <v>5.4</v>
      </c>
      <c r="AG909" t="inlineStr">
        <is>
          <t>n/a</t>
        </is>
      </c>
      <c r="AH909" t="inlineStr"/>
      <c r="AI909" t="inlineStr">
        <is>
          <t>701+</t>
        </is>
      </c>
      <c r="AJ909" t="n">
        <v>1</v>
      </c>
      <c r="AK909" t="inlineStr"/>
      <c r="AL909" t="inlineStr"/>
      <c r="AM909" t="inlineStr"/>
      <c r="AN909" t="inlineStr"/>
      <c r="AO909" t="inlineStr"/>
      <c r="AP909" t="inlineStr">
        <is>
          <t>{"Research &amp; Discovery": [{"indicator_id": "76", "indicator_name": "Academic Reputation", "rank": "601+", "score": "7.1"}, {"indicator_id": "73", "indicator_name": "Citations per Faculty", "rank": "291", "score": "46.9"}], "Learning Experience": [{"indicator_id": "36", "indicator_name": "Faculty Student Ratio", "rank": "701+", "score": "1"}], "Employability": [{"indicator_id": "77", "indicator_name": "Employer Reputation", "rank": "601+", "score": "6.6"}, {"indicator_id": "3819456", "indicator_name": "Employment Outcomes", "rank": "457", "score": "25.9"}], "Global Engagement": [{"indicator_id": "14", "indicator_name": "International Student Ratio", "rank": "n/a", "score": "n/a"}, {"indicator_id": "15", "indicator_name": "International Research Network", "rank": "701+", "score": "5.4"}, {"indicator_id": "18", "indicator_name": "International Faculty Ratio", "rank": "n/a", "score": "n/a"}], "Sustainability": [{"indicator_id": "3897497", "indicator_name": "Sustainability Score", "rank": "701+", "score": "1"}]}</t>
        </is>
      </c>
      <c r="AQ9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10">
      <c r="A910" t="n">
        <v>909</v>
      </c>
      <c r="B910" t="inlineStr"/>
      <c r="C910" t="inlineStr">
        <is>
          <t>German Jordanian University</t>
        </is>
      </c>
      <c r="D910" t="inlineStr">
        <is>
          <t>Amman, Jordan</t>
        </is>
      </c>
      <c r="E910" t="inlineStr">
        <is>
          <t>Jordan</t>
        </is>
      </c>
      <c r="F910" t="inlineStr">
        <is>
          <t>Amman</t>
        </is>
      </c>
      <c r="G910" t="inlineStr">
        <is>
          <t>Asia</t>
        </is>
      </c>
      <c r="H910" t="inlineStr">
        <is>
          <t>https://www.topuniversities.com/sites/default/files/german-jordanian-university_592560e29988f300e2321333_medium.jpg</t>
        </is>
      </c>
      <c r="I910" t="inlineStr">
        <is>
          <t>/universities/german-jordanian-university</t>
        </is>
      </c>
      <c r="J910" t="inlineStr">
        <is>
          <t>3996388</t>
        </is>
      </c>
      <c r="K910" t="inlineStr">
        <is>
          <t>295596</t>
        </is>
      </c>
      <c r="L910" t="inlineStr">
        <is>
          <t>24000</t>
        </is>
      </c>
      <c r="M910" t="n">
        <v>0</v>
      </c>
      <c r="N910" t="inlineStr">
        <is>
          <t>901-950</t>
        </is>
      </c>
      <c r="O910" t="inlineStr"/>
      <c r="P910" t="b">
        <v>0</v>
      </c>
      <c r="Q910" t="b">
        <v>0</v>
      </c>
      <c r="R910" t="n">
        <v>0</v>
      </c>
      <c r="S910" t="inlineStr">
        <is>
          <t>601+</t>
        </is>
      </c>
      <c r="T910" t="n">
        <v>8.6</v>
      </c>
      <c r="U910" t="inlineStr">
        <is>
          <t>701+</t>
        </is>
      </c>
      <c r="V910" t="n">
        <v>5.6</v>
      </c>
      <c r="W910" t="inlineStr">
        <is>
          <t>645</t>
        </is>
      </c>
      <c r="X910" t="n">
        <v>21.4</v>
      </c>
      <c r="Y910" t="inlineStr">
        <is>
          <t>554</t>
        </is>
      </c>
      <c r="Z910" t="n">
        <v>15.1</v>
      </c>
      <c r="AA910" t="inlineStr">
        <is>
          <t>701+</t>
        </is>
      </c>
      <c r="AB910" t="n">
        <v>8.5</v>
      </c>
      <c r="AC910" t="inlineStr">
        <is>
          <t>600</t>
        </is>
      </c>
      <c r="AD910" t="n">
        <v>16.3</v>
      </c>
      <c r="AE910" t="inlineStr">
        <is>
          <t>701+</t>
        </is>
      </c>
      <c r="AF910" t="n">
        <v>17.8</v>
      </c>
      <c r="AG910" t="inlineStr">
        <is>
          <t>301</t>
        </is>
      </c>
      <c r="AH910" t="n">
        <v>65.3</v>
      </c>
      <c r="AI910" t="inlineStr">
        <is>
          <t>701+</t>
        </is>
      </c>
      <c r="AJ910" t="n">
        <v>1.5</v>
      </c>
      <c r="AK910" t="inlineStr"/>
      <c r="AL910" t="inlineStr"/>
      <c r="AM910" t="inlineStr"/>
      <c r="AN910" t="inlineStr"/>
      <c r="AO910" t="inlineStr"/>
      <c r="AP910" t="inlineStr">
        <is>
          <t>{"Research &amp; Discovery": [{"indicator_id": "76", "indicator_name": "Academic Reputation", "rank": "601+", "score": "8.6"}, {"indicator_id": "73", "indicator_name": "Citations per Faculty", "rank": "701+", "score": "5.6"}], "Learning Experience": [{"indicator_id": "36", "indicator_name": "Faculty Student Ratio", "rank": "645", "score": "21.4"}], "Employability": [{"indicator_id": "77", "indicator_name": "Employer Reputation", "rank": "554", "score": "15.1"}, {"indicator_id": "3819456", "indicator_name": "Employment Outcomes", "rank": "701+", "score": "8.5"}], "Global Engagement": [{"indicator_id": "14", "indicator_name": "International Student Ratio", "rank": "600", "score": "16.3"}, {"indicator_id": "15", "indicator_name": "International Research Network", "rank": "701+", "score": "17.8"}, {"indicator_id": "18", "indicator_name": "International Faculty Ratio", "rank": "301", "score": "65.3"}], "Sustainability": [{"indicator_id": "3897497", "indicator_name": "Sustainability Score", "rank": "701+", "score": "1.5"}]}</t>
        </is>
      </c>
      <c r="AQ9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11">
      <c r="A911" t="n">
        <v>910</v>
      </c>
      <c r="B911" t="inlineStr"/>
      <c r="C911" t="inlineStr">
        <is>
          <t>Imam Mohammad Ibn Saud Islamic University – IMSIU</t>
        </is>
      </c>
      <c r="D911" t="inlineStr">
        <is>
          <t>Riyadh, Saudi Arabia</t>
        </is>
      </c>
      <c r="E911" t="inlineStr">
        <is>
          <t>Saudi Arabia</t>
        </is>
      </c>
      <c r="F911" t="inlineStr">
        <is>
          <t>Riyadh</t>
        </is>
      </c>
      <c r="G911" t="inlineStr">
        <is>
          <t>Asia</t>
        </is>
      </c>
      <c r="H911" t="inlineStr">
        <is>
          <t>https://www.topuniversities.com/sites/default/files/al-imam-mohammad-ibn-saud-islamic-university_592560cf2aeae70239af4f14_medium.jpg</t>
        </is>
      </c>
      <c r="I911" t="inlineStr">
        <is>
          <t>/universities/imam-mohammad-ibn-saud-islamic-university-imsiu</t>
        </is>
      </c>
      <c r="J911" t="inlineStr">
        <is>
          <t>3996222</t>
        </is>
      </c>
      <c r="K911" t="inlineStr">
        <is>
          <t>3739620</t>
        </is>
      </c>
      <c r="L911" t="inlineStr">
        <is>
          <t>1169</t>
        </is>
      </c>
      <c r="M911" t="n">
        <v>0</v>
      </c>
      <c r="N911" t="inlineStr">
        <is>
          <t>901-950</t>
        </is>
      </c>
      <c r="O911" t="inlineStr"/>
      <c r="P911" t="b">
        <v>0</v>
      </c>
      <c r="Q911" t="b">
        <v>0</v>
      </c>
      <c r="R911" t="n">
        <v>0</v>
      </c>
      <c r="S911" t="inlineStr">
        <is>
          <t>589</t>
        </is>
      </c>
      <c r="T911" t="n">
        <v>14.8</v>
      </c>
      <c r="U911" t="inlineStr">
        <is>
          <t>701+</t>
        </is>
      </c>
      <c r="V911" t="n">
        <v>1.5</v>
      </c>
      <c r="W911" t="inlineStr">
        <is>
          <t>701+</t>
        </is>
      </c>
      <c r="X911" t="n">
        <v>17.4</v>
      </c>
      <c r="Y911" t="inlineStr">
        <is>
          <t>601+</t>
        </is>
      </c>
      <c r="Z911" t="n">
        <v>7.6</v>
      </c>
      <c r="AA911" t="inlineStr">
        <is>
          <t>447</t>
        </is>
      </c>
      <c r="AB911" t="n">
        <v>26.5</v>
      </c>
      <c r="AC911" t="inlineStr">
        <is>
          <t>701+</t>
        </is>
      </c>
      <c r="AD911" t="n">
        <v>4.2</v>
      </c>
      <c r="AE911" t="inlineStr">
        <is>
          <t>701+</t>
        </is>
      </c>
      <c r="AF911" t="n">
        <v>41.9</v>
      </c>
      <c r="AG911" t="inlineStr">
        <is>
          <t>389</t>
        </is>
      </c>
      <c r="AH911" t="n">
        <v>46.2</v>
      </c>
      <c r="AI911" t="inlineStr">
        <is>
          <t>701+</t>
        </is>
      </c>
      <c r="AJ911" t="n">
        <v>1</v>
      </c>
      <c r="AK911" t="inlineStr"/>
      <c r="AL911" t="inlineStr"/>
      <c r="AM911" t="inlineStr"/>
      <c r="AN911" t="inlineStr"/>
      <c r="AO911" t="inlineStr"/>
      <c r="AP911" t="inlineStr">
        <is>
          <t>{"Research &amp; Discovery": [{"indicator_id": "76", "indicator_name": "Academic Reputation", "rank": "589", "score": "14.8"}, {"indicator_id": "73", "indicator_name": "Citations per Faculty", "rank": "701+", "score": "1.5"}], "Learning Experience": [{"indicator_id": "36", "indicator_name": "Faculty Student Ratio", "rank": "701+", "score": "17.4"}], "Employability": [{"indicator_id": "77", "indicator_name": "Employer Reputation", "rank": "601+", "score": "7.6"}, {"indicator_id": "3819456", "indicator_name": "Employment Outcomes", "rank": "447", "score": "26.5"}], "Global Engagement": [{"indicator_id": "14", "indicator_name": "International Student Ratio", "rank": "701+", "score": "4.2"}, {"indicator_id": "15", "indicator_name": "International Research Network", "rank": "701+", "score": "41.9"}, {"indicator_id": "18", "indicator_name": "International Faculty Ratio", "rank": "389", "score": "46.2"}], "Sustainability": [{"indicator_id": "3897497", "indicator_name": "Sustainability Score", "rank": "701+", "score": "1"}]}</t>
        </is>
      </c>
      <c r="AQ9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12">
      <c r="A912" t="n">
        <v>911</v>
      </c>
      <c r="B912" t="inlineStr"/>
      <c r="C912" t="inlineStr">
        <is>
          <t>Kanazawa University</t>
        </is>
      </c>
      <c r="D912" t="inlineStr">
        <is>
          <t>Kanazawa, Japan</t>
        </is>
      </c>
      <c r="E912" t="inlineStr">
        <is>
          <t>Japan</t>
        </is>
      </c>
      <c r="F912" t="inlineStr">
        <is>
          <t>Kanazawa</t>
        </is>
      </c>
      <c r="G912" t="inlineStr">
        <is>
          <t>Asia</t>
        </is>
      </c>
      <c r="H912" t="inlineStr">
        <is>
          <t>https://www.topuniversities.com/sites/default/files/kanazawa-university_592560cf2aeae70239af4bb7_medium.jpg</t>
        </is>
      </c>
      <c r="I912" t="inlineStr">
        <is>
          <t>/universities/kanazawa-university</t>
        </is>
      </c>
      <c r="J912" t="inlineStr">
        <is>
          <t>3996458</t>
        </is>
      </c>
      <c r="K912" t="inlineStr">
        <is>
          <t>294171</t>
        </is>
      </c>
      <c r="L912" t="inlineStr">
        <is>
          <t>308</t>
        </is>
      </c>
      <c r="M912" t="n">
        <v>0</v>
      </c>
      <c r="N912" t="inlineStr">
        <is>
          <t>901-950</t>
        </is>
      </c>
      <c r="O912" t="inlineStr"/>
      <c r="P912" t="b">
        <v>0</v>
      </c>
      <c r="Q912" t="b">
        <v>0</v>
      </c>
      <c r="R912" t="n">
        <v>0</v>
      </c>
      <c r="S912" t="inlineStr">
        <is>
          <t>601+</t>
        </is>
      </c>
      <c r="T912" t="n">
        <v>10.5</v>
      </c>
      <c r="U912" t="inlineStr">
        <is>
          <t>686</t>
        </is>
      </c>
      <c r="V912" t="n">
        <v>12.2</v>
      </c>
      <c r="W912" t="inlineStr">
        <is>
          <t>275</t>
        </is>
      </c>
      <c r="X912" t="n">
        <v>55.1</v>
      </c>
      <c r="Y912" t="inlineStr">
        <is>
          <t>601+</t>
        </is>
      </c>
      <c r="Z912" t="n">
        <v>3.9</v>
      </c>
      <c r="AA912" t="inlineStr">
        <is>
          <t>701+</t>
        </is>
      </c>
      <c r="AB912" t="n">
        <v>1.8</v>
      </c>
      <c r="AC912" t="inlineStr">
        <is>
          <t>701+</t>
        </is>
      </c>
      <c r="AD912" t="n">
        <v>5.8</v>
      </c>
      <c r="AE912" t="inlineStr">
        <is>
          <t>701+</t>
        </is>
      </c>
      <c r="AF912" t="n">
        <v>31.9</v>
      </c>
      <c r="AG912" t="inlineStr">
        <is>
          <t>701+</t>
        </is>
      </c>
      <c r="AH912" t="n">
        <v>8.1</v>
      </c>
      <c r="AI912" t="inlineStr">
        <is>
          <t>701+</t>
        </is>
      </c>
      <c r="AJ912" t="n">
        <v>1.6</v>
      </c>
      <c r="AK912" t="inlineStr"/>
      <c r="AL912" t="inlineStr"/>
      <c r="AM912" t="inlineStr"/>
      <c r="AN912" t="inlineStr"/>
      <c r="AO912" t="inlineStr"/>
      <c r="AP912" t="inlineStr">
        <is>
          <t>{"Research &amp; Discovery": [{"indicator_id": "76", "indicator_name": "Academic Reputation", "rank": "601+", "score": "10.5"}, {"indicator_id": "73", "indicator_name": "Citations per Faculty", "rank": "686", "score": "12.2"}], "Learning Experience": [{"indicator_id": "36", "indicator_name": "Faculty Student Ratio", "rank": "275", "score": "55.1"}], "Employability": [{"indicator_id": "77", "indicator_name": "Employer Reputation", "rank": "601+", "score": "3.9"}, {"indicator_id": "3819456", "indicator_name": "Employment Outcomes", "rank": "701+", "score": "1.8"}], "Global Engagement": [{"indicator_id": "14", "indicator_name": "International Student Ratio", "rank": "701+", "score": "5.8"}, {"indicator_id": "15", "indicator_name": "International Research Network", "rank": "701+", "score": "31.9"}, {"indicator_id": "18", "indicator_name": "International Faculty Ratio", "rank": "701+", "score": "8.1"}], "Sustainability": [{"indicator_id": "3897497", "indicator_name": "Sustainability Score", "rank": "701+", "score": "1.6"}]}</t>
        </is>
      </c>
      <c r="AQ9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13">
      <c r="A913" t="n">
        <v>912</v>
      </c>
      <c r="B913" t="inlineStr"/>
      <c r="C913" t="inlineStr">
        <is>
          <t>Karaganda Buketov University</t>
        </is>
      </c>
      <c r="D913" t="inlineStr">
        <is>
          <t>Karaganda, Kazakhstan</t>
        </is>
      </c>
      <c r="E913" t="inlineStr">
        <is>
          <t>Kazakhstan</t>
        </is>
      </c>
      <c r="F913" t="inlineStr">
        <is>
          <t>Karaganda</t>
        </is>
      </c>
      <c r="G913" t="inlineStr">
        <is>
          <t>Asia</t>
        </is>
      </c>
      <c r="H913" t="inlineStr">
        <is>
          <t>https://www.topuniversities.com/sites/default/files/academician-y.a.-buketov-karaganda-university_592560cf2aeae70239af52e9_medium.jpg</t>
        </is>
      </c>
      <c r="I913" t="inlineStr">
        <is>
          <t>/universities/karaganda-buketov-university</t>
        </is>
      </c>
      <c r="J913" t="inlineStr">
        <is>
          <t>3996196</t>
        </is>
      </c>
      <c r="K913" t="inlineStr">
        <is>
          <t>295112</t>
        </is>
      </c>
      <c r="L913" t="inlineStr">
        <is>
          <t>2149</t>
        </is>
      </c>
      <c r="M913" t="n">
        <v>0</v>
      </c>
      <c r="N913" t="inlineStr">
        <is>
          <t>901-950</t>
        </is>
      </c>
      <c r="O913" t="inlineStr">
        <is>
          <t>4</t>
        </is>
      </c>
      <c r="P913" t="b">
        <v>0</v>
      </c>
      <c r="Q913" t="b">
        <v>0</v>
      </c>
      <c r="R913" t="n">
        <v>0</v>
      </c>
      <c r="S913" t="inlineStr">
        <is>
          <t>563</t>
        </is>
      </c>
      <c r="T913" t="n">
        <v>15.6</v>
      </c>
      <c r="U913" t="inlineStr">
        <is>
          <t>701+</t>
        </is>
      </c>
      <c r="V913" t="n">
        <v>1.1</v>
      </c>
      <c r="W913" t="inlineStr">
        <is>
          <t>379</t>
        </is>
      </c>
      <c r="X913" t="n">
        <v>41.3</v>
      </c>
      <c r="Y913" t="inlineStr">
        <is>
          <t>391</t>
        </is>
      </c>
      <c r="Z913" t="n">
        <v>24.5</v>
      </c>
      <c r="AA913" t="inlineStr">
        <is>
          <t>701+</t>
        </is>
      </c>
      <c r="AB913" t="n">
        <v>7.8</v>
      </c>
      <c r="AC913" t="inlineStr">
        <is>
          <t>701+</t>
        </is>
      </c>
      <c r="AD913" t="n">
        <v>5.2</v>
      </c>
      <c r="AE913" t="inlineStr">
        <is>
          <t>701+</t>
        </is>
      </c>
      <c r="AF913" t="n">
        <v>7.5</v>
      </c>
      <c r="AG913" t="inlineStr">
        <is>
          <t>701+</t>
        </is>
      </c>
      <c r="AH913" t="n">
        <v>13.1</v>
      </c>
      <c r="AI913" t="inlineStr">
        <is>
          <t>701+</t>
        </is>
      </c>
      <c r="AJ913" t="n">
        <v>1</v>
      </c>
      <c r="AK913" t="inlineStr"/>
      <c r="AL913" t="inlineStr"/>
      <c r="AM913" t="inlineStr"/>
      <c r="AN913" t="inlineStr"/>
      <c r="AO913" t="inlineStr"/>
      <c r="AP913" t="inlineStr">
        <is>
          <t>{"Research &amp; Discovery": [{"indicator_id": "76", "indicator_name": "Academic Reputation", "rank": "563", "score": "15.6"}, {"indicator_id": "73", "indicator_name": "Citations per Faculty", "rank": "701+", "score": "1.1"}], "Learning Experience": [{"indicator_id": "36", "indicator_name": "Faculty Student Ratio", "rank": "379", "score": "41.3"}], "Employability": [{"indicator_id": "77", "indicator_name": "Employer Reputation", "rank": "391", "score": "24.5"}, {"indicator_id": "3819456", "indicator_name": "Employment Outcomes", "rank": "701+", "score": "7.8"}], "Global Engagement": [{"indicator_id": "14", "indicator_name": "International Student Ratio", "rank": "701+", "score": "5.2"}, {"indicator_id": "15", "indicator_name": "International Research Network", "rank": "701+", "score": "7.5"}, {"indicator_id": "18", "indicator_name": "International Faculty Ratio", "rank": "701+", "score": "13.1"}], "Sustainability": [{"indicator_id": "3897497", "indicator_name": "Sustainability Score", "rank": "701+", "score": "1"}]}</t>
        </is>
      </c>
      <c r="AQ9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14">
      <c r="A914" t="n">
        <v>913</v>
      </c>
      <c r="B914" t="inlineStr"/>
      <c r="C914" t="inlineStr">
        <is>
          <t>Kyrgyz-Turkish Manas University</t>
        </is>
      </c>
      <c r="D914" t="inlineStr">
        <is>
          <t>Bishkek, Kyrgyzstan</t>
        </is>
      </c>
      <c r="E914" t="inlineStr">
        <is>
          <t>Kyrgyzstan</t>
        </is>
      </c>
      <c r="F914" t="inlineStr">
        <is>
          <t>Bishkek</t>
        </is>
      </c>
      <c r="G914" t="inlineStr">
        <is>
          <t>Asia</t>
        </is>
      </c>
      <c r="H914" t="inlineStr">
        <is>
          <t>https://www.topuniversities.com/sites/default/files/220106031025am829503Manas-University-logo-90x90.jpg</t>
        </is>
      </c>
      <c r="I914" t="inlineStr">
        <is>
          <t>/universities/kyrgyz-turkish-manas-university</t>
        </is>
      </c>
      <c r="J914" t="inlineStr">
        <is>
          <t>3996216</t>
        </is>
      </c>
      <c r="K914" t="inlineStr">
        <is>
          <t>700335</t>
        </is>
      </c>
      <c r="L914" t="inlineStr">
        <is>
          <t>25364</t>
        </is>
      </c>
      <c r="M914" t="n">
        <v>0</v>
      </c>
      <c r="N914" t="inlineStr">
        <is>
          <t>901-950</t>
        </is>
      </c>
      <c r="O914" t="inlineStr">
        <is>
          <t>4</t>
        </is>
      </c>
      <c r="P914" t="b">
        <v>0</v>
      </c>
      <c r="Q914" t="b">
        <v>0</v>
      </c>
      <c r="R914" t="n">
        <v>0</v>
      </c>
      <c r="S914" t="inlineStr">
        <is>
          <t>583</t>
        </is>
      </c>
      <c r="T914" t="n">
        <v>15.1</v>
      </c>
      <c r="U914" t="inlineStr">
        <is>
          <t>701+</t>
        </is>
      </c>
      <c r="V914" t="n">
        <v>1.7</v>
      </c>
      <c r="W914" t="inlineStr">
        <is>
          <t>701+</t>
        </is>
      </c>
      <c r="X914" t="n">
        <v>10.7</v>
      </c>
      <c r="Y914" t="inlineStr">
        <is>
          <t>601+</t>
        </is>
      </c>
      <c r="Z914" t="n">
        <v>10.9</v>
      </c>
      <c r="AA914" t="inlineStr">
        <is>
          <t>701+</t>
        </is>
      </c>
      <c r="AB914" t="n">
        <v>5.7</v>
      </c>
      <c r="AC914" t="inlineStr">
        <is>
          <t>549</t>
        </is>
      </c>
      <c r="AD914" t="n">
        <v>19.7</v>
      </c>
      <c r="AE914" t="inlineStr">
        <is>
          <t>701+</t>
        </is>
      </c>
      <c r="AF914" t="n">
        <v>7.1</v>
      </c>
      <c r="AG914" t="inlineStr">
        <is>
          <t>189</t>
        </is>
      </c>
      <c r="AH914" t="n">
        <v>90.5</v>
      </c>
      <c r="AI914" t="inlineStr">
        <is>
          <t>701+</t>
        </is>
      </c>
      <c r="AJ914" t="n">
        <v>1</v>
      </c>
      <c r="AK914" t="inlineStr"/>
      <c r="AL914" t="inlineStr"/>
      <c r="AM914" t="inlineStr"/>
      <c r="AN914" t="inlineStr"/>
      <c r="AO914" t="inlineStr"/>
      <c r="AP914" t="inlineStr">
        <is>
          <t>{"Research &amp; Discovery": [{"indicator_id": "76", "indicator_name": "Academic Reputation", "rank": "583", "score": "15.1"}, {"indicator_id": "73", "indicator_name": "Citations per Faculty", "rank": "701+", "score": "1.7"}], "Learning Experience": [{"indicator_id": "36", "indicator_name": "Faculty Student Ratio", "rank": "701+", "score": "10.7"}], "Employability": [{"indicator_id": "77", "indicator_name": "Employer Reputation", "rank": "601+", "score": "10.9"}, {"indicator_id": "3819456", "indicator_name": "Employment Outcomes", "rank": "701+", "score": "5.7"}], "Global Engagement": [{"indicator_id": "14", "indicator_name": "International Student Ratio", "rank": "549", "score": "19.7"}, {"indicator_id": "15", "indicator_name": "International Research Network", "rank": "701+", "score": "7.1"}, {"indicator_id": "18", "indicator_name": "International Faculty Ratio", "rank": "189", "score": "90.5"}], "Sustainability": [{"indicator_id": "3897497", "indicator_name": "Sustainability Score", "rank": "701+", "score": "1"}]}</t>
        </is>
      </c>
      <c r="AQ9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15">
      <c r="A915" t="n">
        <v>914</v>
      </c>
      <c r="B915" t="inlineStr"/>
      <c r="C915" t="inlineStr">
        <is>
          <t>Louisiana State University</t>
        </is>
      </c>
      <c r="D915" t="inlineStr">
        <is>
          <t>Baton Rouge, United States</t>
        </is>
      </c>
      <c r="E915" t="inlineStr">
        <is>
          <t>United States</t>
        </is>
      </c>
      <c r="F915" t="inlineStr">
        <is>
          <t>Baton Rouge</t>
        </is>
      </c>
      <c r="G915" t="inlineStr">
        <is>
          <t>North America</t>
        </is>
      </c>
      <c r="H915" t="inlineStr">
        <is>
          <t>https://www.topuniversities.com/sites/default/files/211217042229pm466378LSU-Logo-90x90.jpg</t>
        </is>
      </c>
      <c r="I915" t="inlineStr">
        <is>
          <t>/universities/louisiana-state-university</t>
        </is>
      </c>
      <c r="J915" t="inlineStr">
        <is>
          <t>3996499</t>
        </is>
      </c>
      <c r="K915" t="inlineStr">
        <is>
          <t>294004</t>
        </is>
      </c>
      <c r="L915" t="inlineStr">
        <is>
          <t>369</t>
        </is>
      </c>
      <c r="M915" t="n">
        <v>0</v>
      </c>
      <c r="N915" t="inlineStr">
        <is>
          <t>901-950</t>
        </is>
      </c>
      <c r="O915" t="inlineStr"/>
      <c r="P915" t="b">
        <v>0</v>
      </c>
      <c r="Q915" t="b">
        <v>0</v>
      </c>
      <c r="R915" t="n">
        <v>0</v>
      </c>
      <c r="S915" t="inlineStr">
        <is>
          <t>601+</t>
        </is>
      </c>
      <c r="T915" t="n">
        <v>9.5</v>
      </c>
      <c r="U915" t="inlineStr">
        <is>
          <t>669</t>
        </is>
      </c>
      <c r="V915" t="n">
        <v>12.9</v>
      </c>
      <c r="W915" t="inlineStr">
        <is>
          <t>701+</t>
        </is>
      </c>
      <c r="X915" t="n">
        <v>7.8</v>
      </c>
      <c r="Y915" t="inlineStr">
        <is>
          <t>601+</t>
        </is>
      </c>
      <c r="Z915" t="n">
        <v>6.7</v>
      </c>
      <c r="AA915" t="inlineStr">
        <is>
          <t>589</t>
        </is>
      </c>
      <c r="AB915" t="n">
        <v>18.8</v>
      </c>
      <c r="AC915" t="inlineStr">
        <is>
          <t>701+</t>
        </is>
      </c>
      <c r="AD915" t="n">
        <v>3.8</v>
      </c>
      <c r="AE915" t="inlineStr">
        <is>
          <t>701+</t>
        </is>
      </c>
      <c r="AF915" t="n">
        <v>52.3</v>
      </c>
      <c r="AG915" t="inlineStr">
        <is>
          <t>701+</t>
        </is>
      </c>
      <c r="AH915" t="n">
        <v>8.6</v>
      </c>
      <c r="AI915" t="inlineStr">
        <is>
          <t>301</t>
        </is>
      </c>
      <c r="AJ915" t="n">
        <v>52.8</v>
      </c>
      <c r="AK915" t="inlineStr"/>
      <c r="AL915" t="inlineStr"/>
      <c r="AM915" t="inlineStr"/>
      <c r="AN915" t="inlineStr"/>
      <c r="AO915" t="inlineStr"/>
      <c r="AP915" t="inlineStr">
        <is>
          <t>{"Research &amp; Discovery": [{"indicator_id": "76", "indicator_name": "Academic Reputation", "rank": "601+", "score": "9.5"}, {"indicator_id": "73", "indicator_name": "Citations per Faculty", "rank": "669", "score": "12.9"}], "Learning Experience": [{"indicator_id": "36", "indicator_name": "Faculty Student Ratio", "rank": "701+", "score": "7.8"}], "Employability": [{"indicator_id": "77", "indicator_name": "Employer Reputation", "rank": "601+", "score": "6.7"}, {"indicator_id": "3819456", "indicator_name": "Employment Outcomes", "rank": "589", "score": "18.8"}], "Global Engagement": [{"indicator_id": "14", "indicator_name": "International Student Ratio", "rank": "701+", "score": "3.8"}, {"indicator_id": "15", "indicator_name": "International Research Network", "rank": "701+", "score": "52.3"}, {"indicator_id": "18", "indicator_name": "International Faculty Ratio", "rank": "701+", "score": "8.6"}], "Sustainability": [{"indicator_id": "3897497", "indicator_name": "Sustainability Score", "rank": "301", "score": "52.8"}]}</t>
        </is>
      </c>
      <c r="AQ9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16">
      <c r="A916" t="n">
        <v>915</v>
      </c>
      <c r="B916" t="inlineStr"/>
      <c r="C916" t="inlineStr">
        <is>
          <t>Makerere University</t>
        </is>
      </c>
      <c r="D916" t="inlineStr">
        <is>
          <t>Kampala, Uganda</t>
        </is>
      </c>
      <c r="E916" t="inlineStr">
        <is>
          <t>Uganda</t>
        </is>
      </c>
      <c r="F916" t="inlineStr">
        <is>
          <t>Kampala</t>
        </is>
      </c>
      <c r="G916" t="inlineStr">
        <is>
          <t>Africa</t>
        </is>
      </c>
      <c r="H916" t="inlineStr">
        <is>
          <t>https://www.topuniversities.com/sites/default/files/makerere-university_15042_medium.jpg</t>
        </is>
      </c>
      <c r="I916" t="inlineStr">
        <is>
          <t>/universities/makerere-university</t>
        </is>
      </c>
      <c r="J916" t="inlineStr">
        <is>
          <t>3996507</t>
        </is>
      </c>
      <c r="K916" t="inlineStr">
        <is>
          <t>294203</t>
        </is>
      </c>
      <c r="L916" t="inlineStr">
        <is>
          <t>15042</t>
        </is>
      </c>
      <c r="M916" t="n">
        <v>0</v>
      </c>
      <c r="N916" t="inlineStr">
        <is>
          <t>901-950</t>
        </is>
      </c>
      <c r="O916" t="inlineStr"/>
      <c r="P916" t="b">
        <v>0</v>
      </c>
      <c r="Q916" t="b">
        <v>0</v>
      </c>
      <c r="R916" t="n">
        <v>0</v>
      </c>
      <c r="S916" t="inlineStr">
        <is>
          <t>601+</t>
        </is>
      </c>
      <c r="T916" t="n">
        <v>11</v>
      </c>
      <c r="U916" t="inlineStr">
        <is>
          <t>701+</t>
        </is>
      </c>
      <c r="V916" t="n">
        <v>4.5</v>
      </c>
      <c r="W916" t="inlineStr">
        <is>
          <t>701+</t>
        </is>
      </c>
      <c r="X916" t="n">
        <v>3.4</v>
      </c>
      <c r="Y916" t="inlineStr">
        <is>
          <t>601+</t>
        </is>
      </c>
      <c r="Z916" t="n">
        <v>4.2</v>
      </c>
      <c r="AA916" t="inlineStr">
        <is>
          <t>25</t>
        </is>
      </c>
      <c r="AB916" t="n">
        <v>98.3</v>
      </c>
      <c r="AC916" t="inlineStr">
        <is>
          <t>701+</t>
        </is>
      </c>
      <c r="AD916" t="n">
        <v>7.5</v>
      </c>
      <c r="AE916" t="inlineStr">
        <is>
          <t>560</t>
        </is>
      </c>
      <c r="AF916" t="n">
        <v>64.8</v>
      </c>
      <c r="AG916" t="inlineStr">
        <is>
          <t>701+</t>
        </is>
      </c>
      <c r="AH916" t="n">
        <v>9.6</v>
      </c>
      <c r="AI916" t="inlineStr">
        <is>
          <t>701+</t>
        </is>
      </c>
      <c r="AJ916" t="n">
        <v>3.5</v>
      </c>
      <c r="AK916" t="inlineStr"/>
      <c r="AL916" t="inlineStr"/>
      <c r="AM916" t="inlineStr"/>
      <c r="AN916" t="inlineStr"/>
      <c r="AO916" t="inlineStr"/>
      <c r="AP916" t="inlineStr">
        <is>
          <t>{"Research &amp; Discovery": [{"indicator_id": "76", "indicator_name": "Academic Reputation", "rank": "601+", "score": "11"}, {"indicator_id": "73", "indicator_name": "Citations per Faculty", "rank": "701+", "score": "4.5"}], "Learning Experience": [{"indicator_id": "36", "indicator_name": "Faculty Student Ratio", "rank": "701+", "score": "3.4"}], "Employability": [{"indicator_id": "77", "indicator_name": "Employer Reputation", "rank": "601+", "score": "4.2"}, {"indicator_id": "3819456", "indicator_name": "Employment Outcomes", "rank": "25", "score": "98.3"}], "Global Engagement": [{"indicator_id": "14", "indicator_name": "International Student Ratio", "rank": "701+", "score": "7.5"}, {"indicator_id": "15", "indicator_name": "International Research Network", "rank": "560", "score": "64.8"}, {"indicator_id": "18", "indicator_name": "International Faculty Ratio", "rank": "701+", "score": "9.6"}], "Sustainability": [{"indicator_id": "3897497", "indicator_name": "Sustainability Score", "rank": "701+", "score": "3.5"}]}</t>
        </is>
      </c>
      <c r="AQ9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17">
      <c r="A917" t="n">
        <v>916</v>
      </c>
      <c r="B917" t="inlineStr"/>
      <c r="C917" t="inlineStr">
        <is>
          <t>Manipal Academy of Higher Education, Manipal, Karnataka, India</t>
        </is>
      </c>
      <c r="D917" t="inlineStr">
        <is>
          <t>Manipal, India</t>
        </is>
      </c>
      <c r="E917" t="inlineStr">
        <is>
          <t>India</t>
        </is>
      </c>
      <c r="F917" t="inlineStr">
        <is>
          <t>Manipal</t>
        </is>
      </c>
      <c r="G917" t="inlineStr">
        <is>
          <t>Asia</t>
        </is>
      </c>
      <c r="H917" t="inlineStr">
        <is>
          <t>https://www.topuniversities.com/sites/default/files/manipal-academy-of-higher-education_592560cf2aeae70239af4e15_medium.jpg</t>
        </is>
      </c>
      <c r="I917" t="inlineStr">
        <is>
          <t>/universities/manipal-academy-higher-education-manipal-karnataka-india</t>
        </is>
      </c>
      <c r="J917" t="inlineStr">
        <is>
          <t>3996509</t>
        </is>
      </c>
      <c r="K917" t="inlineStr">
        <is>
          <t>297312</t>
        </is>
      </c>
      <c r="L917" t="inlineStr">
        <is>
          <t>914</t>
        </is>
      </c>
      <c r="M917" t="n">
        <v>0</v>
      </c>
      <c r="N917" t="inlineStr">
        <is>
          <t>901-950</t>
        </is>
      </c>
      <c r="O917" t="inlineStr"/>
      <c r="P917" t="b">
        <v>0</v>
      </c>
      <c r="Q917" t="b">
        <v>0</v>
      </c>
      <c r="R917" t="n">
        <v>0</v>
      </c>
      <c r="S917" t="inlineStr">
        <is>
          <t>601+</t>
        </is>
      </c>
      <c r="T917" t="n">
        <v>10.9</v>
      </c>
      <c r="U917" t="inlineStr">
        <is>
          <t>701+</t>
        </is>
      </c>
      <c r="V917" t="n">
        <v>4.4</v>
      </c>
      <c r="W917" t="inlineStr">
        <is>
          <t>365</t>
        </is>
      </c>
      <c r="X917" t="n">
        <v>42.9</v>
      </c>
      <c r="Y917" t="inlineStr">
        <is>
          <t>601+</t>
        </is>
      </c>
      <c r="Z917" t="n">
        <v>8.199999999999999</v>
      </c>
      <c r="AA917" t="inlineStr">
        <is>
          <t>701+</t>
        </is>
      </c>
      <c r="AB917" t="n">
        <v>6.2</v>
      </c>
      <c r="AC917" t="inlineStr">
        <is>
          <t>701+</t>
        </is>
      </c>
      <c r="AD917" t="n">
        <v>7.7</v>
      </c>
      <c r="AE917" t="inlineStr">
        <is>
          <t>614</t>
        </is>
      </c>
      <c r="AF917" t="n">
        <v>61.2</v>
      </c>
      <c r="AG917" t="inlineStr">
        <is>
          <t>701+</t>
        </is>
      </c>
      <c r="AH917" t="n">
        <v>1.8</v>
      </c>
      <c r="AI917">
        <f>567</f>
        <v/>
      </c>
      <c r="AJ917" t="n">
        <v>16.5</v>
      </c>
      <c r="AK917" t="inlineStr"/>
      <c r="AL917" t="inlineStr"/>
      <c r="AM917" t="inlineStr"/>
      <c r="AN917" t="inlineStr"/>
      <c r="AO917" t="inlineStr"/>
      <c r="AP917" t="inlineStr">
        <is>
          <t>{"Research &amp; Discovery": [{"indicator_id": "76", "indicator_name": "Academic Reputation", "rank": "601+", "score": "10.9"}, {"indicator_id": "73", "indicator_name": "Citations per Faculty", "rank": "701+", "score": "4.4"}], "Learning Experience": [{"indicator_id": "36", "indicator_name": "Faculty Student Ratio", "rank": "365", "score": "42.9"}], "Employability": [{"indicator_id": "77", "indicator_name": "Employer Reputation", "rank": "601+", "score": "8.2"}, {"indicator_id": "3819456", "indicator_name": "Employment Outcomes", "rank": "701+", "score": "6.2"}], "Global Engagement": [{"indicator_id": "14", "indicator_name": "International Student Ratio", "rank": "701+", "score": "7.7"}, {"indicator_id": "15", "indicator_name": "International Research Network", "rank": "614", "score": "61.2"}, {"indicator_id": "18", "indicator_name": "International Faculty Ratio", "rank": "701+", "score": "1.8"}], "Sustainability": [{"indicator_id": "3897497", "indicator_name": "Sustainability Score", "rank": "=567", "score": "16.5"}]}</t>
        </is>
      </c>
      <c r="AQ9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18">
      <c r="A918" t="n">
        <v>917</v>
      </c>
      <c r="B918" t="inlineStr"/>
      <c r="C918" t="inlineStr">
        <is>
          <t>Michigan Technological University</t>
        </is>
      </c>
      <c r="D918" t="inlineStr">
        <is>
          <t>Houghton, United States</t>
        </is>
      </c>
      <c r="E918" t="inlineStr">
        <is>
          <t>United States</t>
        </is>
      </c>
      <c r="F918" t="inlineStr">
        <is>
          <t>Houghton</t>
        </is>
      </c>
      <c r="G918" t="inlineStr">
        <is>
          <t>North America</t>
        </is>
      </c>
      <c r="H918" t="inlineStr">
        <is>
          <t>https://www.topuniversities.com/sites/default/files/michigan-technological-university_1810_medium.jpg</t>
        </is>
      </c>
      <c r="I918" t="inlineStr">
        <is>
          <t>/universities/michigan-technological-university</t>
        </is>
      </c>
      <c r="J918" t="inlineStr">
        <is>
          <t>3996520</t>
        </is>
      </c>
      <c r="K918" t="inlineStr">
        <is>
          <t>297446</t>
        </is>
      </c>
      <c r="L918" t="inlineStr">
        <is>
          <t>1810</t>
        </is>
      </c>
      <c r="M918" t="n">
        <v>0</v>
      </c>
      <c r="N918" t="inlineStr">
        <is>
          <t>901-950</t>
        </is>
      </c>
      <c r="O918" t="inlineStr"/>
      <c r="P918" t="b">
        <v>0</v>
      </c>
      <c r="Q918" t="b">
        <v>0</v>
      </c>
      <c r="R918" t="n">
        <v>0</v>
      </c>
      <c r="S918" t="inlineStr">
        <is>
          <t>601+</t>
        </is>
      </c>
      <c r="T918" t="n">
        <v>4.8</v>
      </c>
      <c r="U918" t="inlineStr">
        <is>
          <t>452</t>
        </is>
      </c>
      <c r="V918" t="n">
        <v>28.6</v>
      </c>
      <c r="W918" t="inlineStr">
        <is>
          <t>557</t>
        </is>
      </c>
      <c r="X918" t="n">
        <v>27.1</v>
      </c>
      <c r="Y918" t="inlineStr">
        <is>
          <t>601+</t>
        </is>
      </c>
      <c r="Z918" t="n">
        <v>3.7</v>
      </c>
      <c r="AA918" t="inlineStr">
        <is>
          <t>701+</t>
        </is>
      </c>
      <c r="AB918" t="n">
        <v>3.1</v>
      </c>
      <c r="AC918" t="inlineStr">
        <is>
          <t>697</t>
        </is>
      </c>
      <c r="AD918" t="n">
        <v>11.1</v>
      </c>
      <c r="AE918" t="inlineStr">
        <is>
          <t>701+</t>
        </is>
      </c>
      <c r="AF918" t="n">
        <v>52.1</v>
      </c>
      <c r="AG918" t="inlineStr">
        <is>
          <t>701+</t>
        </is>
      </c>
      <c r="AH918" t="n">
        <v>11.4</v>
      </c>
      <c r="AI918" t="inlineStr">
        <is>
          <t>701+</t>
        </is>
      </c>
      <c r="AJ918" t="n">
        <v>1.9</v>
      </c>
      <c r="AK918" t="inlineStr"/>
      <c r="AL918" t="inlineStr"/>
      <c r="AM918" t="inlineStr"/>
      <c r="AN918" t="inlineStr"/>
      <c r="AO918" t="inlineStr"/>
      <c r="AP918" t="inlineStr">
        <is>
          <t>{"Research &amp; Discovery": [{"indicator_id": "76", "indicator_name": "Academic Reputation", "rank": "601+", "score": "4.8"}, {"indicator_id": "73", "indicator_name": "Citations per Faculty", "rank": "452", "score": "28.6"}], "Learning Experience": [{"indicator_id": "36", "indicator_name": "Faculty Student Ratio", "rank": "557", "score": "27.1"}], "Employability": [{"indicator_id": "77", "indicator_name": "Employer Reputation", "rank": "601+", "score": "3.7"}, {"indicator_id": "3819456", "indicator_name": "Employment Outcomes", "rank": "701+", "score": "3.1"}], "Global Engagement": [{"indicator_id": "14", "indicator_name": "International Student Ratio", "rank": "697", "score": "11.1"}, {"indicator_id": "15", "indicator_name": "International Research Network", "rank": "701+", "score": "52.1"}, {"indicator_id": "18", "indicator_name": "International Faculty Ratio", "rank": "701+", "score": "11.4"}], "Sustainability": [{"indicator_id": "3897497", "indicator_name": "Sustainability Score", "rank": "701+", "score": "1.9"}]}</t>
        </is>
      </c>
      <c r="AQ9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19">
      <c r="A919" t="n">
        <v>918</v>
      </c>
      <c r="B919" t="inlineStr"/>
      <c r="C919" t="inlineStr">
        <is>
          <t>National Research Saratov State University</t>
        </is>
      </c>
      <c r="D919" t="inlineStr">
        <is>
          <t>Saratov, Russia</t>
        </is>
      </c>
      <c r="E919" t="inlineStr">
        <is>
          <t>Russia</t>
        </is>
      </c>
      <c r="F919" t="inlineStr">
        <is>
          <t>Saratov</t>
        </is>
      </c>
      <c r="G919" t="inlineStr">
        <is>
          <t>Europe</t>
        </is>
      </c>
      <c r="H919" t="inlineStr">
        <is>
          <t>https://www.topuniversities.com/sites/default/files/national-research-saratov-state-university_1498_medium.jpg</t>
        </is>
      </c>
      <c r="I919" t="inlineStr">
        <is>
          <t>/universities/national-research-saratov-state-university</t>
        </is>
      </c>
      <c r="J919" t="inlineStr">
        <is>
          <t>3996544</t>
        </is>
      </c>
      <c r="K919" t="inlineStr">
        <is>
          <t>296471</t>
        </is>
      </c>
      <c r="L919" t="inlineStr">
        <is>
          <t>1498</t>
        </is>
      </c>
      <c r="M919" t="n">
        <v>0</v>
      </c>
      <c r="N919" t="inlineStr">
        <is>
          <t>901-950</t>
        </is>
      </c>
      <c r="O919" t="inlineStr"/>
      <c r="P919" t="b">
        <v>0</v>
      </c>
      <c r="Q919" t="b">
        <v>1</v>
      </c>
      <c r="R919" t="n">
        <v>0</v>
      </c>
      <c r="S919" t="inlineStr">
        <is>
          <t>601+</t>
        </is>
      </c>
      <c r="T919" t="n">
        <v>5</v>
      </c>
      <c r="U919" t="inlineStr">
        <is>
          <t>701+</t>
        </is>
      </c>
      <c r="V919" t="n">
        <v>1.7</v>
      </c>
      <c r="W919" t="inlineStr">
        <is>
          <t>51</t>
        </is>
      </c>
      <c r="X919" t="n">
        <v>96.7</v>
      </c>
      <c r="Y919" t="inlineStr">
        <is>
          <t>601+</t>
        </is>
      </c>
      <c r="Z919" t="n">
        <v>2.7</v>
      </c>
      <c r="AA919" t="inlineStr">
        <is>
          <t>701+</t>
        </is>
      </c>
      <c r="AB919" t="n">
        <v>1.8</v>
      </c>
      <c r="AC919" t="inlineStr">
        <is>
          <t>593</t>
        </is>
      </c>
      <c r="AD919" t="n">
        <v>16.6</v>
      </c>
      <c r="AE919" t="inlineStr">
        <is>
          <t>701+</t>
        </is>
      </c>
      <c r="AF919" t="n">
        <v>19.1</v>
      </c>
      <c r="AG919" t="inlineStr">
        <is>
          <t>701+</t>
        </is>
      </c>
      <c r="AH919" t="n">
        <v>3</v>
      </c>
      <c r="AI919" t="inlineStr">
        <is>
          <t>701+</t>
        </is>
      </c>
      <c r="AJ919" t="n">
        <v>1</v>
      </c>
      <c r="AK919" t="inlineStr"/>
      <c r="AL919" t="inlineStr"/>
      <c r="AM919" t="inlineStr"/>
      <c r="AN919" t="inlineStr"/>
      <c r="AO919" t="inlineStr"/>
      <c r="AP919" t="inlineStr">
        <is>
          <t>{"Research &amp; Discovery": [{"indicator_id": "76", "indicator_name": "Academic Reputation", "rank": "601+", "score": "5"}, {"indicator_id": "73", "indicator_name": "Citations per Faculty", "rank": "701+", "score": "1.7"}], "Learning Experience": [{"indicator_id": "36", "indicator_name": "Faculty Student Ratio", "rank": "51", "score": "96.7"}], "Employability": [{"indicator_id": "77", "indicator_name": "Employer Reputation", "rank": "601+", "score": "2.7"}, {"indicator_id": "3819456", "indicator_name": "Employment Outcomes", "rank": "701+", "score": "1.8"}], "Global Engagement": [{"indicator_id": "14", "indicator_name": "International Student Ratio", "rank": "593", "score": "16.6"}, {"indicator_id": "15", "indicator_name": "International Research Network", "rank": "701+", "score": "19.1"}, {"indicator_id": "18", "indicator_name": "International Faculty Ratio", "rank": "701+", "score": "3"}], "Sustainability": [{"indicator_id": "3897497", "indicator_name": "Sustainability Score", "rank": "701+", "score": "1"}]}</t>
        </is>
      </c>
      <c r="AQ9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20">
      <c r="A920" t="n">
        <v>919</v>
      </c>
      <c r="B920" t="inlineStr"/>
      <c r="C920" t="inlineStr">
        <is>
          <t xml:space="preserve">Nicolaus Copernicus University </t>
        </is>
      </c>
      <c r="D920" t="inlineStr">
        <is>
          <t>Toruń, Poland</t>
        </is>
      </c>
      <c r="E920" t="inlineStr">
        <is>
          <t>Poland</t>
        </is>
      </c>
      <c r="F920" t="inlineStr">
        <is>
          <t>Toruń</t>
        </is>
      </c>
      <c r="G920" t="inlineStr">
        <is>
          <t>Europe</t>
        </is>
      </c>
      <c r="H920" t="inlineStr">
        <is>
          <t>https://www.topuniversities.com/sites/default/files/nicolaus-copernicus-university-_592560cf2aeae70239af503a_medium.jpg</t>
        </is>
      </c>
      <c r="I920" t="inlineStr">
        <is>
          <t>/universities/nicolaus-copernicus-university</t>
        </is>
      </c>
      <c r="J920" t="inlineStr">
        <is>
          <t>3996555</t>
        </is>
      </c>
      <c r="K920" t="inlineStr">
        <is>
          <t>296502</t>
        </is>
      </c>
      <c r="L920" t="inlineStr">
        <is>
          <t>1463</t>
        </is>
      </c>
      <c r="M920" t="n">
        <v>0</v>
      </c>
      <c r="N920" t="inlineStr">
        <is>
          <t>901-950</t>
        </is>
      </c>
      <c r="O920" t="inlineStr"/>
      <c r="P920" t="b">
        <v>0</v>
      </c>
      <c r="Q920" t="b">
        <v>0</v>
      </c>
      <c r="R920" t="n">
        <v>0</v>
      </c>
      <c r="S920" t="inlineStr">
        <is>
          <t>601+</t>
        </is>
      </c>
      <c r="T920" t="n">
        <v>7.6</v>
      </c>
      <c r="U920" t="inlineStr">
        <is>
          <t>701+</t>
        </is>
      </c>
      <c r="V920" t="n">
        <v>4.9</v>
      </c>
      <c r="W920" t="inlineStr">
        <is>
          <t>287</t>
        </is>
      </c>
      <c r="X920" t="n">
        <v>53.2</v>
      </c>
      <c r="Y920" t="inlineStr">
        <is>
          <t>601+</t>
        </is>
      </c>
      <c r="Z920" t="n">
        <v>2.6</v>
      </c>
      <c r="AA920" t="inlineStr">
        <is>
          <t>701+</t>
        </is>
      </c>
      <c r="AB920" t="n">
        <v>3.1</v>
      </c>
      <c r="AC920" t="inlineStr">
        <is>
          <t>701+</t>
        </is>
      </c>
      <c r="AD920" t="n">
        <v>5.3</v>
      </c>
      <c r="AE920" t="inlineStr">
        <is>
          <t>302</t>
        </is>
      </c>
      <c r="AF920" t="n">
        <v>81.3</v>
      </c>
      <c r="AG920" t="inlineStr">
        <is>
          <t>701+</t>
        </is>
      </c>
      <c r="AH920" t="n">
        <v>3.1</v>
      </c>
      <c r="AI920" t="inlineStr">
        <is>
          <t>701+</t>
        </is>
      </c>
      <c r="AJ920" t="n">
        <v>1.7</v>
      </c>
      <c r="AK920" t="inlineStr"/>
      <c r="AL920" t="inlineStr"/>
      <c r="AM920" t="inlineStr"/>
      <c r="AN920" t="inlineStr"/>
      <c r="AO920" t="inlineStr"/>
      <c r="AP920" t="inlineStr">
        <is>
          <t>{"Research &amp; Discovery": [{"indicator_id": "76", "indicator_name": "Academic Reputation", "rank": "601+", "score": "7.6"}, {"indicator_id": "73", "indicator_name": "Citations per Faculty", "rank": "701+", "score": "4.9"}], "Learning Experience": [{"indicator_id": "36", "indicator_name": "Faculty Student Ratio", "rank": "287", "score": "53.2"}], "Employability": [{"indicator_id": "77", "indicator_name": "Employer Reputation", "rank": "601+", "score": "2.6"}, {"indicator_id": "3819456", "indicator_name": "Employment Outcomes", "rank": "701+", "score": "3.1"}], "Global Engagement": [{"indicator_id": "14", "indicator_name": "International Student Ratio", "rank": "701+", "score": "5.3"}, {"indicator_id": "15", "indicator_name": "International Research Network", "rank": "302", "score": "81.3"}, {"indicator_id": "18", "indicator_name": "International Faculty Ratio", "rank": "701+", "score": "3.1"}], "Sustainability": [{"indicator_id": "3897497", "indicator_name": "Sustainability Score", "rank": "701+", "score": "1.7"}]}</t>
        </is>
      </c>
      <c r="AQ9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21">
      <c r="A921" t="n">
        <v>920</v>
      </c>
      <c r="B921" t="inlineStr"/>
      <c r="C921" t="inlineStr">
        <is>
          <t>North South University</t>
        </is>
      </c>
      <c r="D921" t="inlineStr">
        <is>
          <t>Dhaka, Bangladesh</t>
        </is>
      </c>
      <c r="E921" t="inlineStr">
        <is>
          <t>Bangladesh</t>
        </is>
      </c>
      <c r="F921" t="inlineStr">
        <is>
          <t>Dhaka</t>
        </is>
      </c>
      <c r="G921" t="inlineStr">
        <is>
          <t>Asia</t>
        </is>
      </c>
      <c r="H921" t="inlineStr">
        <is>
          <t>https://www.topuniversities.com/sites/default/files/north-south-university_592560cf2aeae70239af4de2_medium.jpg</t>
        </is>
      </c>
      <c r="I921" t="inlineStr">
        <is>
          <t>/universities/north-south-university</t>
        </is>
      </c>
      <c r="J921" t="inlineStr">
        <is>
          <t>3996557</t>
        </is>
      </c>
      <c r="K921" t="inlineStr">
        <is>
          <t>296818</t>
        </is>
      </c>
      <c r="L921" t="inlineStr">
        <is>
          <t>862</t>
        </is>
      </c>
      <c r="M921" t="n">
        <v>0</v>
      </c>
      <c r="N921" t="inlineStr">
        <is>
          <t>901-950</t>
        </is>
      </c>
      <c r="O921" t="inlineStr"/>
      <c r="P921" t="b">
        <v>0</v>
      </c>
      <c r="Q921" t="b">
        <v>0</v>
      </c>
      <c r="R921" t="n">
        <v>0</v>
      </c>
      <c r="S921" t="inlineStr">
        <is>
          <t>601+</t>
        </is>
      </c>
      <c r="T921" t="n">
        <v>13.3</v>
      </c>
      <c r="U921" t="inlineStr">
        <is>
          <t>701+</t>
        </is>
      </c>
      <c r="V921" t="n">
        <v>2.7</v>
      </c>
      <c r="W921" t="inlineStr">
        <is>
          <t>701+</t>
        </is>
      </c>
      <c r="X921" t="n">
        <v>6.1</v>
      </c>
      <c r="Y921" t="inlineStr">
        <is>
          <t>190</t>
        </is>
      </c>
      <c r="Z921" t="n">
        <v>48.1</v>
      </c>
      <c r="AA921" t="inlineStr">
        <is>
          <t>701+</t>
        </is>
      </c>
      <c r="AB921" t="n">
        <v>6.6</v>
      </c>
      <c r="AC921" t="inlineStr">
        <is>
          <t>701+</t>
        </is>
      </c>
      <c r="AD921" t="n">
        <v>1.1</v>
      </c>
      <c r="AE921" t="inlineStr">
        <is>
          <t>701+</t>
        </is>
      </c>
      <c r="AF921" t="n">
        <v>24.5</v>
      </c>
      <c r="AG921" t="inlineStr">
        <is>
          <t>701+</t>
        </is>
      </c>
      <c r="AH921" t="n">
        <v>7.9</v>
      </c>
      <c r="AI921" t="inlineStr">
        <is>
          <t>701+</t>
        </is>
      </c>
      <c r="AJ921" t="n">
        <v>1.5</v>
      </c>
      <c r="AK921" t="inlineStr"/>
      <c r="AL921" t="inlineStr"/>
      <c r="AM921" t="inlineStr"/>
      <c r="AN921" t="inlineStr"/>
      <c r="AO921" t="inlineStr"/>
      <c r="AP921" t="inlineStr">
        <is>
          <t>{"Research &amp; Discovery": [{"indicator_id": "76", "indicator_name": "Academic Reputation", "rank": "601+", "score": "13.3"}, {"indicator_id": "73", "indicator_name": "Citations per Faculty", "rank": "701+", "score": "2.7"}], "Learning Experience": [{"indicator_id": "36", "indicator_name": "Faculty Student Ratio", "rank": "701+", "score": "6.1"}], "Employability": [{"indicator_id": "77", "indicator_name": "Employer Reputation", "rank": "190", "score": "48.1"}, {"indicator_id": "3819456", "indicator_name": "Employment Outcomes", "rank": "701+", "score": "6.6"}], "Global Engagement": [{"indicator_id": "14", "indicator_name": "International Student Ratio", "rank": "701+", "score": "1.1"}, {"indicator_id": "15", "indicator_name": "International Research Network", "rank": "701+", "score": "24.5"}, {"indicator_id": "18", "indicator_name": "International Faculty Ratio", "rank": "701+", "score": "7.9"}], "Sustainability": [{"indicator_id": "3897497", "indicator_name": "Sustainability Score", "rank": "701+", "score": "1.5"}]}</t>
        </is>
      </c>
      <c r="AQ9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22">
      <c r="A922" t="n">
        <v>921</v>
      </c>
      <c r="B922" t="inlineStr"/>
      <c r="C922" t="inlineStr">
        <is>
          <t>Osaka Metropolitan University</t>
        </is>
      </c>
      <c r="D922" t="inlineStr">
        <is>
          <t>Osaka, Japan</t>
        </is>
      </c>
      <c r="E922" t="inlineStr">
        <is>
          <t>Japan</t>
        </is>
      </c>
      <c r="F922" t="inlineStr">
        <is>
          <t>Osaka</t>
        </is>
      </c>
      <c r="G922" t="inlineStr">
        <is>
          <t>Asia</t>
        </is>
      </c>
      <c r="H922" t="inlineStr">
        <is>
          <t>https://www.topuniversities.com/sites/default/files/230711044707am750078QS1maincolor-001-symbol-90x90.jpg</t>
        </is>
      </c>
      <c r="I922" t="inlineStr">
        <is>
          <t>/universities/osaka-metropolitan-university</t>
        </is>
      </c>
      <c r="J922" t="inlineStr">
        <is>
          <t>3996576</t>
        </is>
      </c>
      <c r="K922" t="inlineStr">
        <is>
          <t>3919720</t>
        </is>
      </c>
      <c r="L922" t="inlineStr">
        <is>
          <t>20715473</t>
        </is>
      </c>
      <c r="M922" t="n">
        <v>0</v>
      </c>
      <c r="N922" t="inlineStr">
        <is>
          <t>901-950</t>
        </is>
      </c>
      <c r="O922" t="inlineStr"/>
      <c r="P922" t="b">
        <v>0</v>
      </c>
      <c r="Q922" t="b">
        <v>0</v>
      </c>
      <c r="R922" t="n">
        <v>0</v>
      </c>
      <c r="S922" t="inlineStr">
        <is>
          <t>601+</t>
        </is>
      </c>
      <c r="T922" t="n">
        <v>12.4</v>
      </c>
      <c r="U922" t="inlineStr">
        <is>
          <t>701+</t>
        </is>
      </c>
      <c r="V922" t="n">
        <v>6.5</v>
      </c>
      <c r="W922" t="inlineStr">
        <is>
          <t>296</t>
        </is>
      </c>
      <c r="X922" t="n">
        <v>51.3</v>
      </c>
      <c r="Y922" t="inlineStr">
        <is>
          <t>601+</t>
        </is>
      </c>
      <c r="Z922" t="n">
        <v>11.6</v>
      </c>
      <c r="AA922" t="inlineStr">
        <is>
          <t>701+</t>
        </is>
      </c>
      <c r="AB922" t="n">
        <v>5.9</v>
      </c>
      <c r="AC922" t="inlineStr">
        <is>
          <t>701+</t>
        </is>
      </c>
      <c r="AD922" t="n">
        <v>3.1</v>
      </c>
      <c r="AE922" t="inlineStr">
        <is>
          <t>701+</t>
        </is>
      </c>
      <c r="AF922" t="n">
        <v>29.3</v>
      </c>
      <c r="AG922" t="inlineStr">
        <is>
          <t>701+</t>
        </is>
      </c>
      <c r="AH922" t="n">
        <v>4.6</v>
      </c>
      <c r="AI922" t="inlineStr">
        <is>
          <t>701+</t>
        </is>
      </c>
      <c r="AJ922" t="n">
        <v>1.1</v>
      </c>
      <c r="AK922" t="inlineStr"/>
      <c r="AL922" t="inlineStr"/>
      <c r="AM922" t="inlineStr"/>
      <c r="AN922" t="inlineStr"/>
      <c r="AO922" t="inlineStr"/>
      <c r="AP922" t="inlineStr">
        <is>
          <t>{"Research &amp; Discovery": [{"indicator_id": "76", "indicator_name": "Academic Reputation", "rank": "601+", "score": "12.4"}, {"indicator_id": "73", "indicator_name": "Citations per Faculty", "rank": "701+", "score": "6.5"}], "Learning Experience": [{"indicator_id": "36", "indicator_name": "Faculty Student Ratio", "rank": "296", "score": "51.3"}], "Employability": [{"indicator_id": "77", "indicator_name": "Employer Reputation", "rank": "601+", "score": "11.6"}, {"indicator_id": "3819456", "indicator_name": "Employment Outcomes", "rank": "701+", "score": "5.9"}], "Global Engagement": [{"indicator_id": "14", "indicator_name": "International Student Ratio", "rank": "701+", "score": "3.1"}, {"indicator_id": "15", "indicator_name": "International Research Network", "rank": "701+", "score": "29.3"}, {"indicator_id": "18", "indicator_name": "International Faculty Ratio", "rank": "701+", "score": "4.6"}], "Sustainability": [{"indicator_id": "3897497", "indicator_name": "Sustainability Score", "rank": "701+", "score": "1.1"}]}</t>
        </is>
      </c>
      <c r="AQ9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23">
      <c r="A923" t="n">
        <v>922</v>
      </c>
      <c r="B923" t="inlineStr"/>
      <c r="C923" t="inlineStr">
        <is>
          <t>Princess Sumaya University for Technology</t>
        </is>
      </c>
      <c r="D923" t="inlineStr">
        <is>
          <t>Amman, Jordan</t>
        </is>
      </c>
      <c r="E923" t="inlineStr">
        <is>
          <t>Jordan</t>
        </is>
      </c>
      <c r="F923" t="inlineStr">
        <is>
          <t>Amman</t>
        </is>
      </c>
      <c r="G923" t="inlineStr">
        <is>
          <t>Asia</t>
        </is>
      </c>
      <c r="H923" t="inlineStr">
        <is>
          <t>https://www.topuniversities.com/sites/default/files/211107084721am862411PSUT-Logo-Stacked-RGB-90x90.jpg</t>
        </is>
      </c>
      <c r="I923" t="inlineStr">
        <is>
          <t>/universities/princess-sumaya-university-technology</t>
        </is>
      </c>
      <c r="J923" t="inlineStr">
        <is>
          <t>3996597</t>
        </is>
      </c>
      <c r="K923" t="inlineStr">
        <is>
          <t>294140</t>
        </is>
      </c>
      <c r="L923" t="inlineStr">
        <is>
          <t>14978</t>
        </is>
      </c>
      <c r="M923" t="n">
        <v>0</v>
      </c>
      <c r="N923" t="inlineStr">
        <is>
          <t>901-950</t>
        </is>
      </c>
      <c r="O923" t="inlineStr">
        <is>
          <t>6</t>
        </is>
      </c>
      <c r="P923" t="b">
        <v>0</v>
      </c>
      <c r="Q923" t="b">
        <v>0</v>
      </c>
      <c r="R923" t="n">
        <v>0</v>
      </c>
      <c r="S923" t="inlineStr">
        <is>
          <t>601+</t>
        </is>
      </c>
      <c r="T923" t="n">
        <v>9.1</v>
      </c>
      <c r="U923" t="inlineStr">
        <is>
          <t>701+</t>
        </is>
      </c>
      <c r="V923" t="n">
        <v>5.1</v>
      </c>
      <c r="W923" t="inlineStr">
        <is>
          <t>701+</t>
        </is>
      </c>
      <c r="X923" t="n">
        <v>11.9</v>
      </c>
      <c r="Y923" t="inlineStr">
        <is>
          <t>375</t>
        </is>
      </c>
      <c r="Z923" t="n">
        <v>25.3</v>
      </c>
      <c r="AA923" t="inlineStr">
        <is>
          <t>701+</t>
        </is>
      </c>
      <c r="AB923" t="n">
        <v>5.1</v>
      </c>
      <c r="AC923" t="inlineStr">
        <is>
          <t>294</t>
        </is>
      </c>
      <c r="AD923" t="n">
        <v>50</v>
      </c>
      <c r="AE923" t="inlineStr">
        <is>
          <t>701+</t>
        </is>
      </c>
      <c r="AF923" t="n">
        <v>6</v>
      </c>
      <c r="AG923" t="inlineStr">
        <is>
          <t>377</t>
        </is>
      </c>
      <c r="AH923" t="n">
        <v>47.3</v>
      </c>
      <c r="AI923" t="inlineStr">
        <is>
          <t>701+</t>
        </is>
      </c>
      <c r="AJ923" t="n">
        <v>1.2</v>
      </c>
      <c r="AK923" t="inlineStr"/>
      <c r="AL923" t="inlineStr"/>
      <c r="AM923" t="inlineStr"/>
      <c r="AN923" t="inlineStr"/>
      <c r="AO923" t="inlineStr"/>
      <c r="AP923" t="inlineStr">
        <is>
          <t>{"Research &amp; Discovery": [{"indicator_id": "76", "indicator_name": "Academic Reputation", "rank": "601+", "score": "9.1"}, {"indicator_id": "73", "indicator_name": "Citations per Faculty", "rank": "701+", "score": "5.1"}], "Learning Experience": [{"indicator_id": "36", "indicator_name": "Faculty Student Ratio", "rank": "701+", "score": "11.9"}], "Employability": [{"indicator_id": "77", "indicator_name": "Employer Reputation", "rank": "375", "score": "25.3"}, {"indicator_id": "3819456", "indicator_name": "Employment Outcomes", "rank": "701+", "score": "5.1"}], "Global Engagement": [{"indicator_id": "14", "indicator_name": "International Student Ratio", "rank": "294", "score": "50"}, {"indicator_id": "15", "indicator_name": "International Research Network", "rank": "701+", "score": "6"}, {"indicator_id": "18", "indicator_name": "International Faculty Ratio", "rank": "377", "score": "47.3"}], "Sustainability": [{"indicator_id": "3897497", "indicator_name": "Sustainability Score", "rank": "701+", "score": "1.2"}]}</t>
        </is>
      </c>
      <c r="AQ9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24">
      <c r="A924" t="n">
        <v>923</v>
      </c>
      <c r="B924" t="inlineStr"/>
      <c r="C924" t="inlineStr">
        <is>
          <t xml:space="preserve">Ritsumeikan Asia Pacific University </t>
        </is>
      </c>
      <c r="D924" t="inlineStr">
        <is>
          <t>Beppu City, Japan</t>
        </is>
      </c>
      <c r="E924" t="inlineStr">
        <is>
          <t>Japan</t>
        </is>
      </c>
      <c r="F924" t="inlineStr">
        <is>
          <t>Beppu City</t>
        </is>
      </c>
      <c r="G924" t="inlineStr">
        <is>
          <t>Asia</t>
        </is>
      </c>
      <c r="H924" t="inlineStr">
        <is>
          <t>https://www.topuniversities.com/sites/default/files/ritsumeikan-asia-pacific-university-_592560cf2aeae70239af4e82_medium.jpg</t>
        </is>
      </c>
      <c r="I924" t="inlineStr">
        <is>
          <t>/universities/ritsumeikan-asia-pacific-university</t>
        </is>
      </c>
      <c r="J924" t="inlineStr">
        <is>
          <t>3996606</t>
        </is>
      </c>
      <c r="K924" t="inlineStr">
        <is>
          <t>296780</t>
        </is>
      </c>
      <c r="L924" t="inlineStr">
        <is>
          <t>1022</t>
        </is>
      </c>
      <c r="M924" t="n">
        <v>0</v>
      </c>
      <c r="N924" t="inlineStr">
        <is>
          <t>901-950</t>
        </is>
      </c>
      <c r="O924" t="inlineStr"/>
      <c r="P924" t="b">
        <v>0</v>
      </c>
      <c r="Q924" t="b">
        <v>0</v>
      </c>
      <c r="R924" t="n">
        <v>0</v>
      </c>
      <c r="S924" t="inlineStr">
        <is>
          <t>601+</t>
        </is>
      </c>
      <c r="T924" t="n">
        <v>6.1</v>
      </c>
      <c r="U924" t="inlineStr">
        <is>
          <t>701+</t>
        </is>
      </c>
      <c r="V924" t="n">
        <v>2.5</v>
      </c>
      <c r="W924" t="inlineStr">
        <is>
          <t>701+</t>
        </is>
      </c>
      <c r="X924" t="n">
        <v>2.6</v>
      </c>
      <c r="Y924" t="inlineStr">
        <is>
          <t>601+</t>
        </is>
      </c>
      <c r="Z924" t="n">
        <v>8.300000000000001</v>
      </c>
      <c r="AA924" t="inlineStr">
        <is>
          <t>701+</t>
        </is>
      </c>
      <c r="AB924" t="n">
        <v>1.9</v>
      </c>
      <c r="AC924" t="inlineStr">
        <is>
          <t>50</t>
        </is>
      </c>
      <c r="AD924" t="n">
        <v>99.40000000000001</v>
      </c>
      <c r="AE924" t="inlineStr">
        <is>
          <t>701+</t>
        </is>
      </c>
      <c r="AF924" t="n">
        <v>3.7</v>
      </c>
      <c r="AG924" t="inlineStr">
        <is>
          <t>85</t>
        </is>
      </c>
      <c r="AH924" t="n">
        <v>99.90000000000001</v>
      </c>
      <c r="AI924" t="inlineStr">
        <is>
          <t>701+</t>
        </is>
      </c>
      <c r="AJ924" t="n">
        <v>1</v>
      </c>
      <c r="AK924" t="inlineStr"/>
      <c r="AL924" t="inlineStr"/>
      <c r="AM924" t="inlineStr"/>
      <c r="AN924" t="inlineStr"/>
      <c r="AO924" t="inlineStr"/>
      <c r="AP924" t="inlineStr">
        <is>
          <t>{"Research &amp; Discovery": [{"indicator_id": "76", "indicator_name": "Academic Reputation", "rank": "601+", "score": "6.1"}, {"indicator_id": "73", "indicator_name": "Citations per Faculty", "rank": "701+", "score": "2.5"}], "Learning Experience": [{"indicator_id": "36", "indicator_name": "Faculty Student Ratio", "rank": "701+", "score": "2.6"}], "Employability": [{"indicator_id": "77", "indicator_name": "Employer Reputation", "rank": "601+", "score": "8.3"}, {"indicator_id": "3819456", "indicator_name": "Employment Outcomes", "rank": "701+", "score": "1.9"}], "Global Engagement": [{"indicator_id": "14", "indicator_name": "International Student Ratio", "rank": "50", "score": "99.4"}, {"indicator_id": "15", "indicator_name": "International Research Network", "rank": "701+", "score": "3.7"}, {"indicator_id": "18", "indicator_name": "International Faculty Ratio", "rank": "85", "score": "99.9"}], "Sustainability": [{"indicator_id": "3897497", "indicator_name": "Sustainability Score", "rank": "701+", "score": "1"}]}</t>
        </is>
      </c>
      <c r="AQ9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25">
      <c r="A925" t="n">
        <v>924</v>
      </c>
      <c r="B925" t="inlineStr"/>
      <c r="C925" t="inlineStr">
        <is>
          <t>Robert Gordon University</t>
        </is>
      </c>
      <c r="D925" t="inlineStr">
        <is>
          <t>Aberdeen, United Kingdom</t>
        </is>
      </c>
      <c r="E925" t="inlineStr">
        <is>
          <t>United Kingdom</t>
        </is>
      </c>
      <c r="F925" t="inlineStr">
        <is>
          <t>Aberdeen</t>
        </is>
      </c>
      <c r="G925" t="inlineStr">
        <is>
          <t>Europe</t>
        </is>
      </c>
      <c r="H925" t="inlineStr">
        <is>
          <t>https://www.topuniversities.com/sites/default/files/robert-gordon-university_529_medium.jpg</t>
        </is>
      </c>
      <c r="I925" t="inlineStr">
        <is>
          <t>/universities/robert-gordon-university</t>
        </is>
      </c>
      <c r="J925" t="inlineStr">
        <is>
          <t>3996607</t>
        </is>
      </c>
      <c r="K925" t="inlineStr">
        <is>
          <t>297496</t>
        </is>
      </c>
      <c r="L925" t="inlineStr">
        <is>
          <t>529</t>
        </is>
      </c>
      <c r="M925" t="n">
        <v>0</v>
      </c>
      <c r="N925" t="inlineStr">
        <is>
          <t>901-950</t>
        </is>
      </c>
      <c r="O925" t="inlineStr"/>
      <c r="P925" t="b">
        <v>0</v>
      </c>
      <c r="Q925" t="b">
        <v>0</v>
      </c>
      <c r="R925" t="n">
        <v>0</v>
      </c>
      <c r="S925" t="inlineStr">
        <is>
          <t>601+</t>
        </is>
      </c>
      <c r="T925" t="n">
        <v>3.7</v>
      </c>
      <c r="U925" t="inlineStr">
        <is>
          <t>701+</t>
        </is>
      </c>
      <c r="V925" t="n">
        <v>5.3</v>
      </c>
      <c r="W925" t="inlineStr">
        <is>
          <t>701+</t>
        </is>
      </c>
      <c r="X925" t="n">
        <v>5.6</v>
      </c>
      <c r="Y925" t="inlineStr">
        <is>
          <t>601+</t>
        </is>
      </c>
      <c r="Z925" t="n">
        <v>11.5</v>
      </c>
      <c r="AA925" t="inlineStr">
        <is>
          <t>701+</t>
        </is>
      </c>
      <c r="AB925" t="n">
        <v>5.6</v>
      </c>
      <c r="AC925" t="inlineStr">
        <is>
          <t>191</t>
        </is>
      </c>
      <c r="AD925" t="n">
        <v>74.09999999999999</v>
      </c>
      <c r="AE925" t="inlineStr">
        <is>
          <t>701+</t>
        </is>
      </c>
      <c r="AF925" t="n">
        <v>35.8</v>
      </c>
      <c r="AG925" t="inlineStr">
        <is>
          <t>312</t>
        </is>
      </c>
      <c r="AH925" t="n">
        <v>62.6</v>
      </c>
      <c r="AI925" t="inlineStr">
        <is>
          <t>701+</t>
        </is>
      </c>
      <c r="AJ925" t="n">
        <v>5.8</v>
      </c>
      <c r="AK925" t="inlineStr"/>
      <c r="AL925" t="inlineStr"/>
      <c r="AM925" t="inlineStr"/>
      <c r="AN925" t="inlineStr"/>
      <c r="AO925" t="inlineStr"/>
      <c r="AP925" t="inlineStr">
        <is>
          <t>{"Research &amp; Discovery": [{"indicator_id": "76", "indicator_name": "Academic Reputation", "rank": "601+", "score": "3.7"}, {"indicator_id": "73", "indicator_name": "Citations per Faculty", "rank": "701+", "score": "5.3"}], "Learning Experience": [{"indicator_id": "36", "indicator_name": "Faculty Student Ratio", "rank": "701+", "score": "5.6"}], "Employability": [{"indicator_id": "77", "indicator_name": "Employer Reputation", "rank": "601+", "score": "11.5"}, {"indicator_id": "3819456", "indicator_name": "Employment Outcomes", "rank": "701+", "score": "5.6"}], "Global Engagement": [{"indicator_id": "14", "indicator_name": "International Student Ratio", "rank": "191", "score": "74.1"}, {"indicator_id": "15", "indicator_name": "International Research Network", "rank": "701+", "score": "35.8"}, {"indicator_id": "18", "indicator_name": "International Faculty Ratio", "rank": "312", "score": "62.6"}], "Sustainability": [{"indicator_id": "3897497", "indicator_name": "Sustainability Score", "rank": "701+", "score": "5.8"}]}</t>
        </is>
      </c>
      <c r="AQ9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26">
      <c r="A926" t="n">
        <v>925</v>
      </c>
      <c r="B926" t="inlineStr"/>
      <c r="C926" t="inlineStr">
        <is>
          <t>South Ural State University (National Research University)</t>
        </is>
      </c>
      <c r="D926" t="inlineStr">
        <is>
          <t>Chelyabinsk, Russia</t>
        </is>
      </c>
      <c r="E926" t="inlineStr">
        <is>
          <t>Russia</t>
        </is>
      </c>
      <c r="F926" t="inlineStr">
        <is>
          <t>Chelyabinsk</t>
        </is>
      </c>
      <c r="G926" t="inlineStr">
        <is>
          <t>Europe</t>
        </is>
      </c>
      <c r="H926" t="inlineStr">
        <is>
          <t>https://www.topuniversities.com/sites/default/files/south-ural-state-university-national-research-university_592560cf2aeae70239af58d1_medium.jpg</t>
        </is>
      </c>
      <c r="I926" t="inlineStr">
        <is>
          <t>/universities/south-ural-state-university-national-research-university</t>
        </is>
      </c>
      <c r="J926" t="inlineStr">
        <is>
          <t>3996660</t>
        </is>
      </c>
      <c r="K926" t="inlineStr">
        <is>
          <t>296125</t>
        </is>
      </c>
      <c r="L926" t="inlineStr">
        <is>
          <t>19554</t>
        </is>
      </c>
      <c r="M926" t="n">
        <v>0</v>
      </c>
      <c r="N926" t="inlineStr">
        <is>
          <t>901-950</t>
        </is>
      </c>
      <c r="O926" t="inlineStr"/>
      <c r="P926" t="b">
        <v>0</v>
      </c>
      <c r="Q926" t="b">
        <v>1</v>
      </c>
      <c r="R926" t="n">
        <v>0</v>
      </c>
      <c r="S926" t="inlineStr">
        <is>
          <t>601+</t>
        </is>
      </c>
      <c r="T926" t="n">
        <v>8.4</v>
      </c>
      <c r="U926" t="inlineStr">
        <is>
          <t>701+</t>
        </is>
      </c>
      <c r="V926" t="n">
        <v>3.6</v>
      </c>
      <c r="W926" t="inlineStr">
        <is>
          <t>353</t>
        </is>
      </c>
      <c r="X926" t="n">
        <v>44.1</v>
      </c>
      <c r="Y926" t="inlineStr">
        <is>
          <t>601+</t>
        </is>
      </c>
      <c r="Z926" t="n">
        <v>4.7</v>
      </c>
      <c r="AA926" t="inlineStr">
        <is>
          <t>701+</t>
        </is>
      </c>
      <c r="AB926" t="n">
        <v>4.2</v>
      </c>
      <c r="AC926" t="inlineStr">
        <is>
          <t>655</t>
        </is>
      </c>
      <c r="AD926" t="n">
        <v>13.4</v>
      </c>
      <c r="AE926" t="inlineStr">
        <is>
          <t>261</t>
        </is>
      </c>
      <c r="AF926" t="n">
        <v>84.09999999999999</v>
      </c>
      <c r="AG926" t="inlineStr">
        <is>
          <t>701+</t>
        </is>
      </c>
      <c r="AH926" t="n">
        <v>4.5</v>
      </c>
      <c r="AI926" t="inlineStr">
        <is>
          <t>701+</t>
        </is>
      </c>
      <c r="AJ926" t="n">
        <v>1.6</v>
      </c>
      <c r="AK926" t="inlineStr"/>
      <c r="AL926" t="inlineStr"/>
      <c r="AM926" t="inlineStr"/>
      <c r="AN926" t="inlineStr"/>
      <c r="AO926" t="inlineStr"/>
      <c r="AP926" t="inlineStr">
        <is>
          <t>{"Research &amp; Discovery": [{"indicator_id": "76", "indicator_name": "Academic Reputation", "rank": "601+", "score": "8.4"}, {"indicator_id": "73", "indicator_name": "Citations per Faculty", "rank": "701+", "score": "3.6"}], "Learning Experience": [{"indicator_id": "36", "indicator_name": "Faculty Student Ratio", "rank": "353", "score": "44.1"}], "Employability": [{"indicator_id": "77", "indicator_name": "Employer Reputation", "rank": "601+", "score": "4.7"}, {"indicator_id": "3819456", "indicator_name": "Employment Outcomes", "rank": "701+", "score": "4.2"}], "Global Engagement": [{"indicator_id": "14", "indicator_name": "International Student Ratio", "rank": "655", "score": "13.4"}, {"indicator_id": "15", "indicator_name": "International Research Network", "rank": "261", "score": "84.1"}, {"indicator_id": "18", "indicator_name": "International Faculty Ratio", "rank": "701+", "score": "4.5"}], "Sustainability": [{"indicator_id": "3897497", "indicator_name": "Sustainability Score", "rank": "701+", "score": "1.6"}]}</t>
        </is>
      </c>
      <c r="AQ9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27">
      <c r="A927" t="n">
        <v>926</v>
      </c>
      <c r="B927" t="inlineStr"/>
      <c r="C927" t="inlineStr">
        <is>
          <t>Universidad Católica del Uruguay (UCU)</t>
        </is>
      </c>
      <c r="D927" t="inlineStr">
        <is>
          <t>Montevideo, Uruguay</t>
        </is>
      </c>
      <c r="E927" t="inlineStr">
        <is>
          <t>Uruguay</t>
        </is>
      </c>
      <c r="F927" t="inlineStr">
        <is>
          <t>Montevideo</t>
        </is>
      </c>
      <c r="G927" t="inlineStr">
        <is>
          <t>Latin America</t>
        </is>
      </c>
      <c r="H927" t="inlineStr">
        <is>
          <t>https://www.topuniversities.com/sites/default/files/universidad-catlica-del-uruguay-ucu_592560cf2aeae70239af54bb_medium.jpg</t>
        </is>
      </c>
      <c r="I927" t="inlineStr">
        <is>
          <t>/universities/universidad-catolica-del-uruguay-ucu</t>
        </is>
      </c>
      <c r="J927" t="inlineStr">
        <is>
          <t>3996759</t>
        </is>
      </c>
      <c r="K927" t="inlineStr">
        <is>
          <t>293423</t>
        </is>
      </c>
      <c r="L927" t="inlineStr">
        <is>
          <t>2614</t>
        </is>
      </c>
      <c r="M927" t="n">
        <v>0</v>
      </c>
      <c r="N927" t="inlineStr">
        <is>
          <t>901-950</t>
        </is>
      </c>
      <c r="O927" t="inlineStr"/>
      <c r="P927" t="b">
        <v>0</v>
      </c>
      <c r="Q927" t="b">
        <v>0</v>
      </c>
      <c r="R927" t="n">
        <v>0</v>
      </c>
      <c r="S927" t="inlineStr">
        <is>
          <t>601+</t>
        </is>
      </c>
      <c r="T927" t="n">
        <v>12.5</v>
      </c>
      <c r="U927" t="inlineStr">
        <is>
          <t>701+</t>
        </is>
      </c>
      <c r="V927" t="n">
        <v>1.2</v>
      </c>
      <c r="W927" t="inlineStr">
        <is>
          <t>209</t>
        </is>
      </c>
      <c r="X927" t="n">
        <v>64.40000000000001</v>
      </c>
      <c r="Y927" t="inlineStr">
        <is>
          <t>601+</t>
        </is>
      </c>
      <c r="Z927" t="n">
        <v>12.8</v>
      </c>
      <c r="AA927" t="inlineStr">
        <is>
          <t>658</t>
        </is>
      </c>
      <c r="AB927" t="n">
        <v>15.1</v>
      </c>
      <c r="AC927" t="inlineStr">
        <is>
          <t>701+</t>
        </is>
      </c>
      <c r="AD927" t="n">
        <v>2.8</v>
      </c>
      <c r="AE927" t="inlineStr">
        <is>
          <t>701+</t>
        </is>
      </c>
      <c r="AF927" t="n">
        <v>6.4</v>
      </c>
      <c r="AG927" t="inlineStr">
        <is>
          <t>701+</t>
        </is>
      </c>
      <c r="AH927" t="n">
        <v>9.5</v>
      </c>
      <c r="AI927" t="inlineStr">
        <is>
          <t>701+</t>
        </is>
      </c>
      <c r="AJ927" t="n">
        <v>1</v>
      </c>
      <c r="AK927" t="inlineStr"/>
      <c r="AL927" t="inlineStr"/>
      <c r="AM927" t="inlineStr"/>
      <c r="AN927" t="inlineStr"/>
      <c r="AO927" t="inlineStr"/>
      <c r="AP927" t="inlineStr">
        <is>
          <t>{"Research &amp; Discovery": [{"indicator_id": "76", "indicator_name": "Academic Reputation", "rank": "601+", "score": "12.5"}, {"indicator_id": "73", "indicator_name": "Citations per Faculty", "rank": "701+", "score": "1.2"}], "Learning Experience": [{"indicator_id": "36", "indicator_name": "Faculty Student Ratio", "rank": "209", "score": "64.4"}], "Employability": [{"indicator_id": "77", "indicator_name": "Employer Reputation", "rank": "601+", "score": "12.8"}, {"indicator_id": "3819456", "indicator_name": "Employment Outcomes", "rank": "658", "score": "15.1"}], "Global Engagement": [{"indicator_id": "14", "indicator_name": "International Student Ratio", "rank": "701+", "score": "2.8"}, {"indicator_id": "15", "indicator_name": "International Research Network", "rank": "701+", "score": "6.4"}, {"indicator_id": "18", "indicator_name": "International Faculty Ratio", "rank": "701+", "score": "9.5"}], "Sustainability": [{"indicator_id": "3897497", "indicator_name": "Sustainability Score", "rank": "701+", "score": "1"}]}</t>
        </is>
      </c>
      <c r="AQ9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28">
      <c r="A928" t="n">
        <v>927</v>
      </c>
      <c r="B928" t="inlineStr"/>
      <c r="C928" t="inlineStr">
        <is>
          <t>Universidad Central "Marta Abreu" de Las Villas</t>
        </is>
      </c>
      <c r="D928" t="inlineStr">
        <is>
          <t>Santa Clara, Cuba</t>
        </is>
      </c>
      <c r="E928" t="inlineStr">
        <is>
          <t>Cuba</t>
        </is>
      </c>
      <c r="F928" t="inlineStr">
        <is>
          <t>Santa Clara</t>
        </is>
      </c>
      <c r="G928" t="inlineStr">
        <is>
          <t>Latin America</t>
        </is>
      </c>
      <c r="H928" t="inlineStr">
        <is>
          <t>https://www.topuniversities.com/sites/default/files/universidad-central-marta-abreu-de-las-villas_592560cf2aeae70239af54c1_medium.jpg</t>
        </is>
      </c>
      <c r="I928" t="inlineStr">
        <is>
          <t>/universities/universidad-central-marta-abreu-de-las-villas</t>
        </is>
      </c>
      <c r="J928" t="inlineStr">
        <is>
          <t>3996760</t>
        </is>
      </c>
      <c r="K928" t="inlineStr">
        <is>
          <t>293429</t>
        </is>
      </c>
      <c r="L928" t="inlineStr">
        <is>
          <t>2621</t>
        </is>
      </c>
      <c r="M928" t="n">
        <v>0</v>
      </c>
      <c r="N928" t="inlineStr">
        <is>
          <t>901-950</t>
        </is>
      </c>
      <c r="O928" t="inlineStr"/>
      <c r="P928" t="b">
        <v>0</v>
      </c>
      <c r="Q928" t="b">
        <v>0</v>
      </c>
      <c r="R928" t="n">
        <v>0</v>
      </c>
      <c r="S928" t="inlineStr">
        <is>
          <t>601+</t>
        </is>
      </c>
      <c r="T928" t="n">
        <v>5.3</v>
      </c>
      <c r="U928" t="inlineStr">
        <is>
          <t>701+</t>
        </is>
      </c>
      <c r="V928" t="n">
        <v>1.2</v>
      </c>
      <c r="W928" t="inlineStr">
        <is>
          <t>31</t>
        </is>
      </c>
      <c r="X928" t="n">
        <v>99.7</v>
      </c>
      <c r="Y928" t="inlineStr">
        <is>
          <t>601+</t>
        </is>
      </c>
      <c r="Z928" t="n">
        <v>1.4</v>
      </c>
      <c r="AA928" t="inlineStr">
        <is>
          <t>523</t>
        </is>
      </c>
      <c r="AB928" t="n">
        <v>21.8</v>
      </c>
      <c r="AC928" t="inlineStr">
        <is>
          <t>701+</t>
        </is>
      </c>
      <c r="AD928" t="n">
        <v>1.2</v>
      </c>
      <c r="AE928" t="inlineStr">
        <is>
          <t>701+</t>
        </is>
      </c>
      <c r="AF928" t="n">
        <v>17.4</v>
      </c>
      <c r="AG928" t="inlineStr">
        <is>
          <t>701+</t>
        </is>
      </c>
      <c r="AH928" t="n">
        <v>1.1</v>
      </c>
      <c r="AI928" t="inlineStr">
        <is>
          <t>701+</t>
        </is>
      </c>
      <c r="AJ928" t="n">
        <v>1</v>
      </c>
      <c r="AK928" t="inlineStr"/>
      <c r="AL928" t="inlineStr"/>
      <c r="AM928" t="inlineStr"/>
      <c r="AN928" t="inlineStr"/>
      <c r="AO928" t="inlineStr"/>
      <c r="AP928" t="inlineStr">
        <is>
          <t>{"Research &amp; Discovery": [{"indicator_id": "76", "indicator_name": "Academic Reputation", "rank": "601+", "score": "5.3"}, {"indicator_id": "73", "indicator_name": "Citations per Faculty", "rank": "701+", "score": "1.2"}], "Learning Experience": [{"indicator_id": "36", "indicator_name": "Faculty Student Ratio", "rank": "31", "score": "99.7"}], "Employability": [{"indicator_id": "77", "indicator_name": "Employer Reputation", "rank": "601+", "score": "1.4"}, {"indicator_id": "3819456", "indicator_name": "Employment Outcomes", "rank": "523", "score": "21.8"}], "Global Engagement": [{"indicator_id": "14", "indicator_name": "International Student Ratio", "rank": "701+", "score": "1.2"}, {"indicator_id": "15", "indicator_name": "International Research Network", "rank": "701+", "score": "17.4"}, {"indicator_id": "18", "indicator_name": "International Faculty Ratio", "rank": "701+", "score": "1.1"}], "Sustainability": [{"indicator_id": "3897497", "indicator_name": "Sustainability Score", "rank": "701+", "score": "1"}]}</t>
        </is>
      </c>
      <c r="AQ9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29">
      <c r="A929" t="n">
        <v>928</v>
      </c>
      <c r="B929" t="inlineStr"/>
      <c r="C929" t="inlineStr">
        <is>
          <t>Universidad EAFIT</t>
        </is>
      </c>
      <c r="D929" t="inlineStr">
        <is>
          <t>Medellin, Colombia</t>
        </is>
      </c>
      <c r="E929" t="inlineStr">
        <is>
          <t>Colombia</t>
        </is>
      </c>
      <c r="F929" t="inlineStr">
        <is>
          <t>Medellin</t>
        </is>
      </c>
      <c r="G929" t="inlineStr">
        <is>
          <t>Latin America</t>
        </is>
      </c>
      <c r="H929" t="inlineStr">
        <is>
          <t>https://www.topuniversities.com/sites/default/files/universidad-eafit_592560cf2aeae70239af4d9b_medium.jpg</t>
        </is>
      </c>
      <c r="I929" t="inlineStr">
        <is>
          <t>/universities/universidad-eafit</t>
        </is>
      </c>
      <c r="J929" t="inlineStr">
        <is>
          <t>3996763</t>
        </is>
      </c>
      <c r="K929" t="inlineStr">
        <is>
          <t>294696</t>
        </is>
      </c>
      <c r="L929" t="inlineStr">
        <is>
          <t>792</t>
        </is>
      </c>
      <c r="M929" t="n">
        <v>0</v>
      </c>
      <c r="N929" t="inlineStr">
        <is>
          <t>901-950</t>
        </is>
      </c>
      <c r="O929" t="inlineStr"/>
      <c r="P929" t="b">
        <v>0</v>
      </c>
      <c r="Q929" t="b">
        <v>0</v>
      </c>
      <c r="R929" t="n">
        <v>0</v>
      </c>
      <c r="S929" t="inlineStr">
        <is>
          <t>601+</t>
        </is>
      </c>
      <c r="T929" t="n">
        <v>12.9</v>
      </c>
      <c r="U929" t="inlineStr">
        <is>
          <t>701+</t>
        </is>
      </c>
      <c r="V929" t="n">
        <v>2.3</v>
      </c>
      <c r="W929" t="inlineStr">
        <is>
          <t>701+</t>
        </is>
      </c>
      <c r="X929" t="n">
        <v>4.9</v>
      </c>
      <c r="Y929" t="inlineStr">
        <is>
          <t>215</t>
        </is>
      </c>
      <c r="Z929" t="n">
        <v>42.8</v>
      </c>
      <c r="AA929" t="inlineStr">
        <is>
          <t>289</t>
        </is>
      </c>
      <c r="AB929" t="n">
        <v>44.4</v>
      </c>
      <c r="AC929" t="inlineStr">
        <is>
          <t>701+</t>
        </is>
      </c>
      <c r="AD929" t="n">
        <v>1.4</v>
      </c>
      <c r="AE929" t="inlineStr">
        <is>
          <t>701+</t>
        </is>
      </c>
      <c r="AF929" t="n">
        <v>11.3</v>
      </c>
      <c r="AG929" t="inlineStr">
        <is>
          <t>701+</t>
        </is>
      </c>
      <c r="AH929" t="n">
        <v>3.1</v>
      </c>
      <c r="AI929" t="inlineStr">
        <is>
          <t>701+</t>
        </is>
      </c>
      <c r="AJ929" t="n">
        <v>4.8</v>
      </c>
      <c r="AK929" t="inlineStr"/>
      <c r="AL929" t="inlineStr"/>
      <c r="AM929" t="inlineStr"/>
      <c r="AN929" t="inlineStr"/>
      <c r="AO929" t="inlineStr"/>
      <c r="AP929" t="inlineStr">
        <is>
          <t>{"Research &amp; Discovery": [{"indicator_id": "76", "indicator_name": "Academic Reputation", "rank": "601+", "score": "12.9"}, {"indicator_id": "73", "indicator_name": "Citations per Faculty", "rank": "701+", "score": "2.3"}], "Learning Experience": [{"indicator_id": "36", "indicator_name": "Faculty Student Ratio", "rank": "701+", "score": "4.9"}], "Employability": [{"indicator_id": "77", "indicator_name": "Employer Reputation", "rank": "215", "score": "42.8"}, {"indicator_id": "3819456", "indicator_name": "Employment Outcomes", "rank": "289", "score": "44.4"}], "Global Engagement": [{"indicator_id": "14", "indicator_name": "International Student Ratio", "rank": "701+", "score": "1.4"}, {"indicator_id": "15", "indicator_name": "International Research Network", "rank": "701+", "score": "11.3"}, {"indicator_id": "18", "indicator_name": "International Faculty Ratio", "rank": "701+", "score": "3.1"}], "Sustainability": [{"indicator_id": "3897497", "indicator_name": "Sustainability Score", "rank": "701+", "score": "4.8"}]}</t>
        </is>
      </c>
      <c r="AQ9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30">
      <c r="A930" t="n">
        <v>929</v>
      </c>
      <c r="B930" t="inlineStr"/>
      <c r="C930" t="inlineStr">
        <is>
          <t xml:space="preserve">Universidad Externado de Colombia </t>
        </is>
      </c>
      <c r="D930" t="inlineStr">
        <is>
          <t>Bogotá, Colombia</t>
        </is>
      </c>
      <c r="E930" t="inlineStr">
        <is>
          <t>Colombia</t>
        </is>
      </c>
      <c r="F930" t="inlineStr">
        <is>
          <t>Bogotá</t>
        </is>
      </c>
      <c r="G930" t="inlineStr">
        <is>
          <t>Latin America</t>
        </is>
      </c>
      <c r="H930" t="inlineStr">
        <is>
          <t>https://www.topuniversities.com/sites/default/files/universidad-externado-de-colombia_795_medium.jpg</t>
        </is>
      </c>
      <c r="I930" t="inlineStr">
        <is>
          <t>/universities/universidad-externado-de-colombia</t>
        </is>
      </c>
      <c r="J930" t="inlineStr">
        <is>
          <t>3996764</t>
        </is>
      </c>
      <c r="K930" t="inlineStr">
        <is>
          <t>294710</t>
        </is>
      </c>
      <c r="L930" t="inlineStr">
        <is>
          <t>795</t>
        </is>
      </c>
      <c r="M930" t="n">
        <v>0</v>
      </c>
      <c r="N930" t="inlineStr">
        <is>
          <t>901-950</t>
        </is>
      </c>
      <c r="O930" t="inlineStr"/>
      <c r="P930" t="b">
        <v>0</v>
      </c>
      <c r="Q930" t="b">
        <v>0</v>
      </c>
      <c r="R930" t="n">
        <v>0</v>
      </c>
      <c r="S930" t="inlineStr">
        <is>
          <t>601+</t>
        </is>
      </c>
      <c r="T930" t="n">
        <v>13</v>
      </c>
      <c r="U930" t="inlineStr">
        <is>
          <t>701+</t>
        </is>
      </c>
      <c r="V930" t="n">
        <v>1.1</v>
      </c>
      <c r="W930" t="inlineStr">
        <is>
          <t>439</t>
        </is>
      </c>
      <c r="X930" t="n">
        <v>36.4</v>
      </c>
      <c r="Y930" t="inlineStr">
        <is>
          <t>326</t>
        </is>
      </c>
      <c r="Z930" t="n">
        <v>28.9</v>
      </c>
      <c r="AA930" t="inlineStr">
        <is>
          <t>449</t>
        </is>
      </c>
      <c r="AB930" t="n">
        <v>26.4</v>
      </c>
      <c r="AC930" t="inlineStr">
        <is>
          <t>701+</t>
        </is>
      </c>
      <c r="AD930" t="n">
        <v>1.5</v>
      </c>
      <c r="AE930" t="inlineStr">
        <is>
          <t>701+</t>
        </is>
      </c>
      <c r="AF930" t="n">
        <v>4.3</v>
      </c>
      <c r="AG930" t="inlineStr">
        <is>
          <t>701+</t>
        </is>
      </c>
      <c r="AH930" t="n">
        <v>10.5</v>
      </c>
      <c r="AI930" t="inlineStr">
        <is>
          <t>701+</t>
        </is>
      </c>
      <c r="AJ930" t="n">
        <v>1</v>
      </c>
      <c r="AK930" t="inlineStr"/>
      <c r="AL930" t="inlineStr"/>
      <c r="AM930" t="inlineStr"/>
      <c r="AN930" t="inlineStr"/>
      <c r="AO930" t="inlineStr"/>
      <c r="AP930" t="inlineStr">
        <is>
          <t>{"Research &amp; Discovery": [{"indicator_id": "76", "indicator_name": "Academic Reputation", "rank": "601+", "score": "13"}, {"indicator_id": "73", "indicator_name": "Citations per Faculty", "rank": "701+", "score": "1.1"}], "Learning Experience": [{"indicator_id": "36", "indicator_name": "Faculty Student Ratio", "rank": "439", "score": "36.4"}], "Employability": [{"indicator_id": "77", "indicator_name": "Employer Reputation", "rank": "326", "score": "28.9"}, {"indicator_id": "3819456", "indicator_name": "Employment Outcomes", "rank": "449", "score": "26.4"}], "Global Engagement": [{"indicator_id": "14", "indicator_name": "International Student Ratio", "rank": "701+", "score": "1.5"}, {"indicator_id": "15", "indicator_name": "International Research Network", "rank": "701+", "score": "4.3"}, {"indicator_id": "18", "indicator_name": "International Faculty Ratio", "rank": "701+", "score": "10.5"}], "Sustainability": [{"indicator_id": "3897497", "indicator_name": "Sustainability Score", "rank": "701+", "score": "1"}]}</t>
        </is>
      </c>
      <c r="AQ9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31">
      <c r="A931" t="n">
        <v>930</v>
      </c>
      <c r="B931" t="inlineStr"/>
      <c r="C931" t="inlineStr">
        <is>
          <t>Universidad Nacional Mayor de San Marcos</t>
        </is>
      </c>
      <c r="D931" t="inlineStr">
        <is>
          <t>Lima, Peru</t>
        </is>
      </c>
      <c r="E931" t="inlineStr">
        <is>
          <t>Peru</t>
        </is>
      </c>
      <c r="F931" t="inlineStr">
        <is>
          <t>Lima</t>
        </is>
      </c>
      <c r="G931" t="inlineStr">
        <is>
          <t>Latin America</t>
        </is>
      </c>
      <c r="H931" t="inlineStr">
        <is>
          <t>https://www.topuniversities.com/sites/default/files/universidad-nacional-mayor-de-san-marcos_592560cf2aeae70239af5158_medium.jpg</t>
        </is>
      </c>
      <c r="I931" t="inlineStr">
        <is>
          <t>/universities/universidad-nacional-mayor-de-san-marcos</t>
        </is>
      </c>
      <c r="J931" t="inlineStr">
        <is>
          <t>3996059</t>
        </is>
      </c>
      <c r="K931" t="inlineStr">
        <is>
          <t>296885</t>
        </is>
      </c>
      <c r="L931" t="inlineStr">
        <is>
          <t>1747</t>
        </is>
      </c>
      <c r="M931" t="n">
        <v>0</v>
      </c>
      <c r="N931" t="inlineStr">
        <is>
          <t>901-950</t>
        </is>
      </c>
      <c r="O931" t="inlineStr"/>
      <c r="P931" t="b">
        <v>0</v>
      </c>
      <c r="Q931" t="b">
        <v>0</v>
      </c>
      <c r="R931" t="n">
        <v>0</v>
      </c>
      <c r="S931" t="inlineStr">
        <is>
          <t>426</t>
        </is>
      </c>
      <c r="T931" t="n">
        <v>20.6</v>
      </c>
      <c r="U931" t="inlineStr">
        <is>
          <t>701+</t>
        </is>
      </c>
      <c r="V931" t="n">
        <v>1.3</v>
      </c>
      <c r="W931" t="inlineStr">
        <is>
          <t>701+</t>
        </is>
      </c>
      <c r="X931" t="n">
        <v>7.9</v>
      </c>
      <c r="Y931" t="inlineStr">
        <is>
          <t>411</t>
        </is>
      </c>
      <c r="Z931" t="n">
        <v>22.9</v>
      </c>
      <c r="AA931" t="inlineStr">
        <is>
          <t>329</t>
        </is>
      </c>
      <c r="AB931" t="n">
        <v>38.6</v>
      </c>
      <c r="AC931" t="inlineStr">
        <is>
          <t>n/a</t>
        </is>
      </c>
      <c r="AD931" t="inlineStr"/>
      <c r="AE931" t="inlineStr">
        <is>
          <t>701+</t>
        </is>
      </c>
      <c r="AF931" t="n">
        <v>33.2</v>
      </c>
      <c r="AG931" t="inlineStr">
        <is>
          <t>n/a</t>
        </is>
      </c>
      <c r="AH931" t="inlineStr"/>
      <c r="AI931" t="inlineStr">
        <is>
          <t>701+</t>
        </is>
      </c>
      <c r="AJ931" t="n">
        <v>1.1</v>
      </c>
      <c r="AK931" t="inlineStr"/>
      <c r="AL931" t="inlineStr"/>
      <c r="AM931" t="inlineStr"/>
      <c r="AN931" t="inlineStr"/>
      <c r="AO931" t="inlineStr"/>
      <c r="AP931" t="inlineStr">
        <is>
          <t>{"Research &amp; Discovery": [{"indicator_id": "76", "indicator_name": "Academic Reputation", "rank": "426", "score": "20.6"}, {"indicator_id": "73", "indicator_name": "Citations per Faculty", "rank": "701+", "score": "1.3"}], "Learning Experience": [{"indicator_id": "36", "indicator_name": "Faculty Student Ratio", "rank": "701+", "score": "7.9"}], "Employability": [{"indicator_id": "77", "indicator_name": "Employer Reputation", "rank": "411", "score": "22.9"}, {"indicator_id": "3819456", "indicator_name": "Employment Outcomes", "rank": "329", "score": "38.6"}], "Global Engagement": [{"indicator_id": "14", "indicator_name": "International Student Ratio", "rank": "n/a", "score": "n/a"}, {"indicator_id": "15", "indicator_name": "International Research Network", "rank": "701+", "score": "33.2"}, {"indicator_id": "18", "indicator_name": "International Faculty Ratio", "rank": "n/a", "score": "n/a"}], "Sustainability": [{"indicator_id": "3897497", "indicator_name": "Sustainability Score", "rank": "701+", "score": "1.1"}]}</t>
        </is>
      </c>
      <c r="AQ9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32">
      <c r="A932" t="n">
        <v>931</v>
      </c>
      <c r="B932" t="inlineStr"/>
      <c r="C932" t="inlineStr">
        <is>
          <t>Universidad Nacional de Córdoba - UNC</t>
        </is>
      </c>
      <c r="D932" t="inlineStr">
        <is>
          <t>Córdoba, Argentina</t>
        </is>
      </c>
      <c r="E932" t="inlineStr">
        <is>
          <t>Argentina</t>
        </is>
      </c>
      <c r="F932" t="inlineStr">
        <is>
          <t>Córdoba</t>
        </is>
      </c>
      <c r="G932" t="inlineStr">
        <is>
          <t>Latin America</t>
        </is>
      </c>
      <c r="H932" t="inlineStr">
        <is>
          <t>https://www.topuniversities.com/sites/default/files/universidad-nacional-de-crdoba-unc_592560cf2aeae70239af511e_medium.jpg</t>
        </is>
      </c>
      <c r="I932" t="inlineStr">
        <is>
          <t>/universities/universidad-nacional-de-cordoba-unc</t>
        </is>
      </c>
      <c r="J932" t="inlineStr">
        <is>
          <t>3995970</t>
        </is>
      </c>
      <c r="K932" t="inlineStr">
        <is>
          <t>296826</t>
        </is>
      </c>
      <c r="L932" t="inlineStr">
        <is>
          <t>1691</t>
        </is>
      </c>
      <c r="M932" t="n">
        <v>0</v>
      </c>
      <c r="N932" t="inlineStr">
        <is>
          <t>901-950</t>
        </is>
      </c>
      <c r="O932" t="inlineStr"/>
      <c r="P932" t="b">
        <v>0</v>
      </c>
      <c r="Q932" t="b">
        <v>0</v>
      </c>
      <c r="R932" t="n">
        <v>0</v>
      </c>
      <c r="S932" t="inlineStr">
        <is>
          <t>337</t>
        </is>
      </c>
      <c r="T932" t="n">
        <v>26.4</v>
      </c>
      <c r="U932" t="inlineStr">
        <is>
          <t>701+</t>
        </is>
      </c>
      <c r="V932" t="n">
        <v>1.6</v>
      </c>
      <c r="W932" t="inlineStr">
        <is>
          <t>701+</t>
        </is>
      </c>
      <c r="X932" t="n">
        <v>6.2</v>
      </c>
      <c r="Y932" t="inlineStr">
        <is>
          <t>583</t>
        </is>
      </c>
      <c r="Z932" t="n">
        <v>14</v>
      </c>
      <c r="AA932" t="inlineStr">
        <is>
          <t>701+</t>
        </is>
      </c>
      <c r="AB932" t="n">
        <v>10.1</v>
      </c>
      <c r="AC932" t="inlineStr">
        <is>
          <t>701+</t>
        </is>
      </c>
      <c r="AD932" t="n">
        <v>1.5</v>
      </c>
      <c r="AE932" t="inlineStr">
        <is>
          <t>701+</t>
        </is>
      </c>
      <c r="AF932" t="n">
        <v>44.4</v>
      </c>
      <c r="AG932" t="inlineStr">
        <is>
          <t>701+</t>
        </is>
      </c>
      <c r="AH932" t="n">
        <v>1.4</v>
      </c>
      <c r="AI932" t="inlineStr">
        <is>
          <t>701+</t>
        </is>
      </c>
      <c r="AJ932" t="n">
        <v>1.7</v>
      </c>
      <c r="AK932" t="inlineStr"/>
      <c r="AL932" t="inlineStr"/>
      <c r="AM932" t="inlineStr"/>
      <c r="AN932" t="inlineStr"/>
      <c r="AO932" t="inlineStr"/>
      <c r="AP932" t="inlineStr">
        <is>
          <t>{"Research &amp; Discovery": [{"indicator_id": "76", "indicator_name": "Academic Reputation", "rank": "337", "score": "26.4"}, {"indicator_id": "73", "indicator_name": "Citations per Faculty", "rank": "701+", "score": "1.6"}], "Learning Experience": [{"indicator_id": "36", "indicator_name": "Faculty Student Ratio", "rank": "701+", "score": "6.2"}], "Employability": [{"indicator_id": "77", "indicator_name": "Employer Reputation", "rank": "583", "score": "14"}, {"indicator_id": "3819456", "indicator_name": "Employment Outcomes", "rank": "701+", "score": "10.1"}], "Global Engagement": [{"indicator_id": "14", "indicator_name": "International Student Ratio", "rank": "701+", "score": "1.5"}, {"indicator_id": "15", "indicator_name": "International Research Network", "rank": "701+", "score": "44.4"}, {"indicator_id": "18", "indicator_name": "International Faculty Ratio", "rank": "701+", "score": "1.4"}], "Sustainability": [{"indicator_id": "3897497", "indicator_name": "Sustainability Score", "rank": "701+", "score": "1.7"}]}</t>
        </is>
      </c>
      <c r="AQ9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33">
      <c r="A933" t="n">
        <v>932</v>
      </c>
      <c r="B933" t="inlineStr"/>
      <c r="C933" t="inlineStr">
        <is>
          <t xml:space="preserve">Universidad Pontificia Bolivariana </t>
        </is>
      </c>
      <c r="D933" t="inlineStr">
        <is>
          <t>Medellín, Colombia</t>
        </is>
      </c>
      <c r="E933" t="inlineStr">
        <is>
          <t>Colombia</t>
        </is>
      </c>
      <c r="F933" t="inlineStr">
        <is>
          <t>Medellín</t>
        </is>
      </c>
      <c r="G933" t="inlineStr">
        <is>
          <t>Latin America</t>
        </is>
      </c>
      <c r="H933" t="inlineStr">
        <is>
          <t>https://www.topuniversities.com/sites/default/files/universidad-pontificia-bolivariana-_592560cf2aeae70239af5511_medium.jpg</t>
        </is>
      </c>
      <c r="I933" t="inlineStr">
        <is>
          <t>/universities/universidad-pontificia-bolivariana</t>
        </is>
      </c>
      <c r="J933" t="inlineStr">
        <is>
          <t>3996792</t>
        </is>
      </c>
      <c r="K933" t="inlineStr">
        <is>
          <t>293508</t>
        </is>
      </c>
      <c r="L933" t="inlineStr">
        <is>
          <t>2700</t>
        </is>
      </c>
      <c r="M933" t="n">
        <v>0</v>
      </c>
      <c r="N933" t="inlineStr">
        <is>
          <t>901-950</t>
        </is>
      </c>
      <c r="O933" t="inlineStr"/>
      <c r="P933" t="b">
        <v>0</v>
      </c>
      <c r="Q933" t="b">
        <v>0</v>
      </c>
      <c r="R933" t="n">
        <v>0</v>
      </c>
      <c r="S933" t="inlineStr">
        <is>
          <t>601+</t>
        </is>
      </c>
      <c r="T933" t="n">
        <v>8.4</v>
      </c>
      <c r="U933" t="inlineStr">
        <is>
          <t>701+</t>
        </is>
      </c>
      <c r="V933" t="n">
        <v>1.7</v>
      </c>
      <c r="W933" t="inlineStr">
        <is>
          <t>169</t>
        </is>
      </c>
      <c r="X933" t="n">
        <v>74.7</v>
      </c>
      <c r="Y933" t="inlineStr">
        <is>
          <t>601+</t>
        </is>
      </c>
      <c r="Z933" t="n">
        <v>8.800000000000001</v>
      </c>
      <c r="AA933" t="inlineStr">
        <is>
          <t>521</t>
        </is>
      </c>
      <c r="AB933" t="n">
        <v>22</v>
      </c>
      <c r="AC933" t="inlineStr">
        <is>
          <t>701+</t>
        </is>
      </c>
      <c r="AD933" t="n">
        <v>2.3</v>
      </c>
      <c r="AE933" t="inlineStr">
        <is>
          <t>701+</t>
        </is>
      </c>
      <c r="AF933" t="n">
        <v>10</v>
      </c>
      <c r="AG933" t="inlineStr">
        <is>
          <t>701+</t>
        </is>
      </c>
      <c r="AH933" t="n">
        <v>3.8</v>
      </c>
      <c r="AI933" t="inlineStr">
        <is>
          <t>701+</t>
        </is>
      </c>
      <c r="AJ933" t="n">
        <v>1.6</v>
      </c>
      <c r="AK933" t="inlineStr"/>
      <c r="AL933" t="inlineStr"/>
      <c r="AM933" t="inlineStr"/>
      <c r="AN933" t="inlineStr"/>
      <c r="AO933" t="inlineStr"/>
      <c r="AP933" t="inlineStr">
        <is>
          <t>{"Research &amp; Discovery": [{"indicator_id": "76", "indicator_name": "Academic Reputation", "rank": "601+", "score": "8.4"}, {"indicator_id": "73", "indicator_name": "Citations per Faculty", "rank": "701+", "score": "1.7"}], "Learning Experience": [{"indicator_id": "36", "indicator_name": "Faculty Student Ratio", "rank": "169", "score": "74.7"}], "Employability": [{"indicator_id": "77", "indicator_name": "Employer Reputation", "rank": "601+", "score": "8.8"}, {"indicator_id": "3819456", "indicator_name": "Employment Outcomes", "rank": "521", "score": "22"}], "Global Engagement": [{"indicator_id": "14", "indicator_name": "International Student Ratio", "rank": "701+", "score": "2.3"}, {"indicator_id": "15", "indicator_name": "International Research Network", "rank": "701+", "score": "10"}, {"indicator_id": "18", "indicator_name": "International Faculty Ratio", "rank": "701+", "score": "3.8"}], "Sustainability": [{"indicator_id": "3897497", "indicator_name": "Sustainability Score", "rank": "701+", "score": "1.6"}]}</t>
        </is>
      </c>
      <c r="AQ9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34">
      <c r="A934" t="n">
        <v>933</v>
      </c>
      <c r="B934" t="inlineStr"/>
      <c r="C934" t="inlineStr">
        <is>
          <t>Universidade Católica Portuguesa</t>
        </is>
      </c>
      <c r="D934" t="inlineStr">
        <is>
          <t>Lisbon, Portugal</t>
        </is>
      </c>
      <c r="E934" t="inlineStr">
        <is>
          <t>Portugal</t>
        </is>
      </c>
      <c r="F934" t="inlineStr">
        <is>
          <t>Lisbon</t>
        </is>
      </c>
      <c r="G934" t="inlineStr">
        <is>
          <t>Europe</t>
        </is>
      </c>
      <c r="H934" t="inlineStr">
        <is>
          <t>https://www.topuniversities.com/sites/default/files/universidade-catlica-portuguesa-ucp_592560cf2aeae70239af4af1_medium.jpg</t>
        </is>
      </c>
      <c r="I934" t="inlineStr">
        <is>
          <t>/universities/universidade-catolica-portuguesa</t>
        </is>
      </c>
      <c r="J934" t="inlineStr">
        <is>
          <t>3996849</t>
        </is>
      </c>
      <c r="K934" t="inlineStr">
        <is>
          <t>294547</t>
        </is>
      </c>
      <c r="L934" t="inlineStr">
        <is>
          <t>109</t>
        </is>
      </c>
      <c r="M934" t="n">
        <v>0</v>
      </c>
      <c r="N934" t="inlineStr">
        <is>
          <t>901-950</t>
        </is>
      </c>
      <c r="O934" t="inlineStr"/>
      <c r="P934" t="b">
        <v>0</v>
      </c>
      <c r="Q934" t="b">
        <v>0</v>
      </c>
      <c r="R934" t="n">
        <v>0</v>
      </c>
      <c r="S934" t="inlineStr">
        <is>
          <t>601+</t>
        </is>
      </c>
      <c r="T934" t="n">
        <v>13</v>
      </c>
      <c r="U934" t="inlineStr">
        <is>
          <t>701+</t>
        </is>
      </c>
      <c r="V934" t="n">
        <v>6.1</v>
      </c>
      <c r="W934" t="inlineStr">
        <is>
          <t>701+</t>
        </is>
      </c>
      <c r="X934" t="n">
        <v>11.9</v>
      </c>
      <c r="Y934" t="inlineStr">
        <is>
          <t>596</t>
        </is>
      </c>
      <c r="Z934" t="n">
        <v>13.6</v>
      </c>
      <c r="AA934" t="inlineStr">
        <is>
          <t>296</t>
        </is>
      </c>
      <c r="AB934" t="n">
        <v>43.2</v>
      </c>
      <c r="AC934" t="inlineStr">
        <is>
          <t>428</t>
        </is>
      </c>
      <c r="AD934" t="n">
        <v>30.2</v>
      </c>
      <c r="AE934" t="inlineStr">
        <is>
          <t>701+</t>
        </is>
      </c>
      <c r="AF934" t="n">
        <v>27.8</v>
      </c>
      <c r="AG934" t="inlineStr">
        <is>
          <t>701+</t>
        </is>
      </c>
      <c r="AH934" t="n">
        <v>9.300000000000001</v>
      </c>
      <c r="AI934" t="inlineStr">
        <is>
          <t>701+</t>
        </is>
      </c>
      <c r="AJ934" t="n">
        <v>5.8</v>
      </c>
      <c r="AK934" t="inlineStr"/>
      <c r="AL934" t="inlineStr"/>
      <c r="AM934" t="inlineStr"/>
      <c r="AN934" t="inlineStr"/>
      <c r="AO934" t="inlineStr"/>
      <c r="AP934" t="inlineStr">
        <is>
          <t>{"Research &amp; Discovery": [{"indicator_id": "76", "indicator_name": "Academic Reputation", "rank": "601+", "score": "13"}, {"indicator_id": "73", "indicator_name": "Citations per Faculty", "rank": "701+", "score": "6.1"}], "Learning Experience": [{"indicator_id": "36", "indicator_name": "Faculty Student Ratio", "rank": "701+", "score": "11.9"}], "Employability": [{"indicator_id": "77", "indicator_name": "Employer Reputation", "rank": "596", "score": "13.6"}, {"indicator_id": "3819456", "indicator_name": "Employment Outcomes", "rank": "296", "score": "43.2"}], "Global Engagement": [{"indicator_id": "14", "indicator_name": "International Student Ratio", "rank": "428", "score": "30.2"}, {"indicator_id": "15", "indicator_name": "International Research Network", "rank": "701+", "score": "27.8"}, {"indicator_id": "18", "indicator_name": "International Faculty Ratio", "rank": "701+", "score": "9.3"}], "Sustainability": [{"indicator_id": "3897497", "indicator_name": "Sustainability Score", "rank": "701+", "score": "5.8"}]}</t>
        </is>
      </c>
      <c r="AQ9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35">
      <c r="A935" t="n">
        <v>934</v>
      </c>
      <c r="B935" t="inlineStr"/>
      <c r="C935" t="inlineStr">
        <is>
          <t>Universidade de Vigo</t>
        </is>
      </c>
      <c r="D935" t="inlineStr">
        <is>
          <t>Vigo, Spain</t>
        </is>
      </c>
      <c r="E935" t="inlineStr">
        <is>
          <t>Spain</t>
        </is>
      </c>
      <c r="F935" t="inlineStr">
        <is>
          <t>Vigo</t>
        </is>
      </c>
      <c r="G935" t="inlineStr">
        <is>
          <t>Europe</t>
        </is>
      </c>
      <c r="H935" t="inlineStr">
        <is>
          <t>https://www.topuniversities.com/sites/default/files/220406023231pm599996220331033736pm534640Logo-UVigo-200x200-90x90.jpg</t>
        </is>
      </c>
      <c r="I935" t="inlineStr">
        <is>
          <t>/universities/universidade-de-vigo</t>
        </is>
      </c>
      <c r="J935" t="inlineStr">
        <is>
          <t>3996870</t>
        </is>
      </c>
      <c r="K935" t="inlineStr">
        <is>
          <t>296452</t>
        </is>
      </c>
      <c r="L935" t="inlineStr">
        <is>
          <t>1526</t>
        </is>
      </c>
      <c r="M935" t="n">
        <v>1</v>
      </c>
      <c r="N935" t="inlineStr">
        <is>
          <t>901-950</t>
        </is>
      </c>
      <c r="O935" t="inlineStr"/>
      <c r="P935" t="b">
        <v>0</v>
      </c>
      <c r="Q935" t="b">
        <v>0</v>
      </c>
      <c r="R935" t="n">
        <v>0</v>
      </c>
      <c r="S935" t="inlineStr">
        <is>
          <t>601+</t>
        </is>
      </c>
      <c r="T935" t="n">
        <v>8.9</v>
      </c>
      <c r="U935" t="inlineStr">
        <is>
          <t>583</t>
        </is>
      </c>
      <c r="V935" t="n">
        <v>18</v>
      </c>
      <c r="W935" t="inlineStr">
        <is>
          <t>701+</t>
        </is>
      </c>
      <c r="X935" t="n">
        <v>9.4</v>
      </c>
      <c r="Y935" t="inlineStr">
        <is>
          <t>601+</t>
        </is>
      </c>
      <c r="Z935" t="n">
        <v>5.3</v>
      </c>
      <c r="AA935" t="inlineStr">
        <is>
          <t>701+</t>
        </is>
      </c>
      <c r="AB935" t="n">
        <v>3.8</v>
      </c>
      <c r="AC935" t="inlineStr">
        <is>
          <t>701+</t>
        </is>
      </c>
      <c r="AD935" t="n">
        <v>4.8</v>
      </c>
      <c r="AE935" t="inlineStr">
        <is>
          <t>325</t>
        </is>
      </c>
      <c r="AF935" t="n">
        <v>79.90000000000001</v>
      </c>
      <c r="AG935" t="inlineStr">
        <is>
          <t>701+</t>
        </is>
      </c>
      <c r="AH935" t="n">
        <v>2.1</v>
      </c>
      <c r="AI935">
        <f>369</f>
        <v/>
      </c>
      <c r="AJ935" t="n">
        <v>39.8</v>
      </c>
      <c r="AK935" t="inlineStr"/>
      <c r="AL935" t="inlineStr"/>
      <c r="AM935" t="inlineStr"/>
      <c r="AN935" t="inlineStr"/>
      <c r="AO935" t="inlineStr"/>
      <c r="AP935" t="inlineStr">
        <is>
          <t>{"Research &amp; Discovery": [{"indicator_id": "76", "indicator_name": "Academic Reputation", "rank": "601+", "score": "8.9"}, {"indicator_id": "73", "indicator_name": "Citations per Faculty", "rank": "583", "score": "18"}], "Learning Experience": [{"indicator_id": "36", "indicator_name": "Faculty Student Ratio", "rank": "701+", "score": "9.4"}], "Employability": [{"indicator_id": "77", "indicator_name": "Employer Reputation", "rank": "601+", "score": "5.3"}, {"indicator_id": "3819456", "indicator_name": "Employment Outcomes", "rank": "701+", "score": "3.8"}], "Global Engagement": [{"indicator_id": "14", "indicator_name": "International Student Ratio", "rank": "701+", "score": "4.8"}, {"indicator_id": "15", "indicator_name": "International Research Network", "rank": "325", "score": "79.9"}, {"indicator_id": "18", "indicator_name": "International Faculty Ratio", "rank": "701+", "score": "2.1"}], "Sustainability": [{"indicator_id": "3897497", "indicator_name": "Sustainability Score", "rank": "=369", "score": "39.8"}]}</t>
        </is>
      </c>
      <c r="AQ9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36">
      <c r="A936" t="n">
        <v>935</v>
      </c>
      <c r="B936" t="inlineStr"/>
      <c r="C936" t="inlineStr">
        <is>
          <t>Universite Paris-Pantheon-Assas</t>
        </is>
      </c>
      <c r="D936" t="inlineStr">
        <is>
          <t>Paris, France</t>
        </is>
      </c>
      <c r="E936" t="inlineStr">
        <is>
          <t>France</t>
        </is>
      </c>
      <c r="F936" t="inlineStr">
        <is>
          <t>Paris</t>
        </is>
      </c>
      <c r="G936" t="inlineStr">
        <is>
          <t>Europe</t>
        </is>
      </c>
      <c r="H936" t="inlineStr">
        <is>
          <t>https://www.topuniversities.com/sites/default/files/221115023548pm579565Pantheon-logo-200x200-90x90.jpg</t>
        </is>
      </c>
      <c r="I936" t="inlineStr">
        <is>
          <t>/universities/universite-paris-pantheon-assas</t>
        </is>
      </c>
      <c r="J936" t="inlineStr">
        <is>
          <t>3996902</t>
        </is>
      </c>
      <c r="K936" t="inlineStr">
        <is>
          <t>297551</t>
        </is>
      </c>
      <c r="L936" t="inlineStr">
        <is>
          <t>483</t>
        </is>
      </c>
      <c r="M936" t="n">
        <v>0</v>
      </c>
      <c r="N936" t="inlineStr">
        <is>
          <t>901-950</t>
        </is>
      </c>
      <c r="O936" t="inlineStr"/>
      <c r="P936" t="b">
        <v>0</v>
      </c>
      <c r="Q936" t="b">
        <v>0</v>
      </c>
      <c r="R936" t="n">
        <v>0</v>
      </c>
      <c r="S936" t="inlineStr">
        <is>
          <t>601+</t>
        </is>
      </c>
      <c r="T936" t="n">
        <v>7.1</v>
      </c>
      <c r="U936" t="inlineStr">
        <is>
          <t>701+</t>
        </is>
      </c>
      <c r="V936" t="n">
        <v>1.2</v>
      </c>
      <c r="W936" t="inlineStr">
        <is>
          <t>230</t>
        </is>
      </c>
      <c r="X936" t="n">
        <v>62.1</v>
      </c>
      <c r="Y936" t="inlineStr">
        <is>
          <t>601+</t>
        </is>
      </c>
      <c r="Z936" t="n">
        <v>3.5</v>
      </c>
      <c r="AA936" t="inlineStr">
        <is>
          <t>238</t>
        </is>
      </c>
      <c r="AB936" t="n">
        <v>53.1</v>
      </c>
      <c r="AC936" t="inlineStr">
        <is>
          <t>464</t>
        </is>
      </c>
      <c r="AD936" t="n">
        <v>26.1</v>
      </c>
      <c r="AE936" t="inlineStr">
        <is>
          <t>701+</t>
        </is>
      </c>
      <c r="AF936" t="n">
        <v>4.3</v>
      </c>
      <c r="AG936" t="inlineStr">
        <is>
          <t>701+</t>
        </is>
      </c>
      <c r="AH936" t="n">
        <v>11.8</v>
      </c>
      <c r="AI936" t="inlineStr">
        <is>
          <t>701+</t>
        </is>
      </c>
      <c r="AJ936" t="n">
        <v>1</v>
      </c>
      <c r="AK936" t="inlineStr"/>
      <c r="AL936" t="inlineStr"/>
      <c r="AM936" t="inlineStr"/>
      <c r="AN936" t="inlineStr"/>
      <c r="AO936" t="inlineStr"/>
      <c r="AP936" t="inlineStr">
        <is>
          <t>{"Research &amp; Discovery": [{"indicator_id": "76", "indicator_name": "Academic Reputation", "rank": "601+", "score": "7.1"}, {"indicator_id": "73", "indicator_name": "Citations per Faculty", "rank": "701+", "score": "1.2"}], "Learning Experience": [{"indicator_id": "36", "indicator_name": "Faculty Student Ratio", "rank": "230", "score": "62.1"}], "Employability": [{"indicator_id": "77", "indicator_name": "Employer Reputation", "rank": "601+", "score": "3.5"}, {"indicator_id": "3819456", "indicator_name": "Employment Outcomes", "rank": "238", "score": "53.1"}], "Global Engagement": [{"indicator_id": "14", "indicator_name": "International Student Ratio", "rank": "464", "score": "26.1"}, {"indicator_id": "15", "indicator_name": "International Research Network", "rank": "701+", "score": "4.3"}, {"indicator_id": "18", "indicator_name": "International Faculty Ratio", "rank": "701+", "score": "11.8"}], "Sustainability": [{"indicator_id": "3897497", "indicator_name": "Sustainability Score", "rank": "701+", "score": "1"}]}</t>
        </is>
      </c>
      <c r="AQ9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37">
      <c r="A937" t="n">
        <v>936</v>
      </c>
      <c r="B937" t="inlineStr"/>
      <c r="C937" t="inlineStr">
        <is>
          <t xml:space="preserve">University of Alabama at Birmingham </t>
        </is>
      </c>
      <c r="D937" t="inlineStr">
        <is>
          <t>Birmingham, United States</t>
        </is>
      </c>
      <c r="E937" t="inlineStr">
        <is>
          <t>United States</t>
        </is>
      </c>
      <c r="F937" t="inlineStr">
        <is>
          <t>Birmingham</t>
        </is>
      </c>
      <c r="G937" t="inlineStr">
        <is>
          <t>North America</t>
        </is>
      </c>
      <c r="H937" t="inlineStr">
        <is>
          <t>https://www.topuniversities.com/sites/default/files/university-of-alabama-at-birmingham_2118_medium.jpg</t>
        </is>
      </c>
      <c r="I937" t="inlineStr">
        <is>
          <t>/universities/university-alabama-birmingham</t>
        </is>
      </c>
      <c r="J937" t="inlineStr">
        <is>
          <t>3996907</t>
        </is>
      </c>
      <c r="K937" t="inlineStr">
        <is>
          <t>295084</t>
        </is>
      </c>
      <c r="L937" t="inlineStr">
        <is>
          <t>2118</t>
        </is>
      </c>
      <c r="M937" t="n">
        <v>0</v>
      </c>
      <c r="N937" t="inlineStr">
        <is>
          <t>901-950</t>
        </is>
      </c>
      <c r="O937" t="inlineStr"/>
      <c r="P937" t="b">
        <v>0</v>
      </c>
      <c r="Q937" t="b">
        <v>0</v>
      </c>
      <c r="R937" t="n">
        <v>0</v>
      </c>
      <c r="S937" t="inlineStr">
        <is>
          <t>601+</t>
        </is>
      </c>
      <c r="T937" t="n">
        <v>5.8</v>
      </c>
      <c r="U937" t="inlineStr">
        <is>
          <t>607</t>
        </is>
      </c>
      <c r="V937" t="n">
        <v>16.8</v>
      </c>
      <c r="W937" t="inlineStr">
        <is>
          <t>263</t>
        </is>
      </c>
      <c r="X937" t="n">
        <v>56</v>
      </c>
      <c r="Y937" t="inlineStr">
        <is>
          <t>601+</t>
        </is>
      </c>
      <c r="Z937" t="n">
        <v>4.2</v>
      </c>
      <c r="AA937" t="inlineStr">
        <is>
          <t>701+</t>
        </is>
      </c>
      <c r="AB937" t="n">
        <v>1.7</v>
      </c>
      <c r="AC937" t="inlineStr">
        <is>
          <t>n/a</t>
        </is>
      </c>
      <c r="AD937" t="inlineStr"/>
      <c r="AE937" t="inlineStr">
        <is>
          <t>701+</t>
        </is>
      </c>
      <c r="AF937" t="n">
        <v>54.5</v>
      </c>
      <c r="AG937" t="inlineStr">
        <is>
          <t>n/a</t>
        </is>
      </c>
      <c r="AH937" t="inlineStr"/>
      <c r="AI937" t="inlineStr">
        <is>
          <t>701+</t>
        </is>
      </c>
      <c r="AJ937" t="n">
        <v>2</v>
      </c>
      <c r="AK937" t="inlineStr"/>
      <c r="AL937" t="inlineStr"/>
      <c r="AM937" t="inlineStr"/>
      <c r="AN937" t="inlineStr"/>
      <c r="AO937" t="inlineStr"/>
      <c r="AP937" t="inlineStr">
        <is>
          <t>{"Research &amp; Discovery": [{"indicator_id": "76", "indicator_name": "Academic Reputation", "rank": "601+", "score": "5.8"}, {"indicator_id": "73", "indicator_name": "Citations per Faculty", "rank": "607", "score": "16.8"}], "Learning Experience": [{"indicator_id": "36", "indicator_name": "Faculty Student Ratio", "rank": "263", "score": "56"}], "Employability": [{"indicator_id": "77", "indicator_name": "Employer Reputation", "rank": "601+", "score": "4.2"}, {"indicator_id": "3819456", "indicator_name": "Employment Outcomes", "rank": "701+", "score": "1.7"}], "Global Engagement": [{"indicator_id": "14", "indicator_name": "International Student Ratio", "rank": "n/a", "score": "n/a"}, {"indicator_id": "15", "indicator_name": "International Research Network", "rank": "701+", "score": "54.5"}, {"indicator_id": "18", "indicator_name": "International Faculty Ratio", "rank": "n/a", "score": "n/a"}], "Sustainability": [{"indicator_id": "3897497", "indicator_name": "Sustainability Score", "rank": "701+", "score": "2"}]}</t>
        </is>
      </c>
      <c r="AQ9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38">
      <c r="A938" t="n">
        <v>937</v>
      </c>
      <c r="B938" t="inlineStr"/>
      <c r="C938" t="inlineStr">
        <is>
          <t>University of Calabria</t>
        </is>
      </c>
      <c r="D938" t="inlineStr">
        <is>
          <t>Rende, Italy</t>
        </is>
      </c>
      <c r="E938" t="inlineStr">
        <is>
          <t>Italy</t>
        </is>
      </c>
      <c r="F938" t="inlineStr">
        <is>
          <t>Rende</t>
        </is>
      </c>
      <c r="G938" t="inlineStr">
        <is>
          <t>Europe</t>
        </is>
      </c>
      <c r="H938" t="inlineStr">
        <is>
          <t>https://www.topuniversities.com/sites/default/files/university-of-calabria_592560cf2aeae70239af5821_medium.jpg</t>
        </is>
      </c>
      <c r="I938" t="inlineStr">
        <is>
          <t>/universities/university-calabria</t>
        </is>
      </c>
      <c r="J938" t="inlineStr">
        <is>
          <t>3996922</t>
        </is>
      </c>
      <c r="K938" t="inlineStr">
        <is>
          <t>296977</t>
        </is>
      </c>
      <c r="L938" t="inlineStr">
        <is>
          <t>15001</t>
        </is>
      </c>
      <c r="M938" t="n">
        <v>0</v>
      </c>
      <c r="N938" t="inlineStr">
        <is>
          <t>901-950</t>
        </is>
      </c>
      <c r="O938" t="inlineStr"/>
      <c r="P938" t="b">
        <v>0</v>
      </c>
      <c r="Q938" t="b">
        <v>0</v>
      </c>
      <c r="R938" t="n">
        <v>0</v>
      </c>
      <c r="S938" t="inlineStr">
        <is>
          <t>601+</t>
        </is>
      </c>
      <c r="T938" t="n">
        <v>6.8</v>
      </c>
      <c r="U938" t="inlineStr">
        <is>
          <t>525</t>
        </is>
      </c>
      <c r="V938" t="n">
        <v>22.6</v>
      </c>
      <c r="W938" t="inlineStr">
        <is>
          <t>701+</t>
        </is>
      </c>
      <c r="X938" t="n">
        <v>5.5</v>
      </c>
      <c r="Y938" t="inlineStr">
        <is>
          <t>601+</t>
        </is>
      </c>
      <c r="Z938" t="n">
        <v>2.3</v>
      </c>
      <c r="AA938" t="inlineStr">
        <is>
          <t>701+</t>
        </is>
      </c>
      <c r="AB938" t="n">
        <v>1.7</v>
      </c>
      <c r="AC938" t="inlineStr">
        <is>
          <t>701+</t>
        </is>
      </c>
      <c r="AD938" t="n">
        <v>6.2</v>
      </c>
      <c r="AE938" t="inlineStr">
        <is>
          <t>299</t>
        </is>
      </c>
      <c r="AF938" t="n">
        <v>81.40000000000001</v>
      </c>
      <c r="AG938" t="inlineStr">
        <is>
          <t>701+</t>
        </is>
      </c>
      <c r="AH938" t="n">
        <v>8.300000000000001</v>
      </c>
      <c r="AI938">
        <f>447</f>
        <v/>
      </c>
      <c r="AJ938" t="n">
        <v>29.6</v>
      </c>
      <c r="AK938" t="inlineStr"/>
      <c r="AL938" t="inlineStr"/>
      <c r="AM938" t="inlineStr"/>
      <c r="AN938" t="inlineStr"/>
      <c r="AO938" t="inlineStr"/>
      <c r="AP938" t="inlineStr">
        <is>
          <t>{"Research &amp; Discovery": [{"indicator_id": "76", "indicator_name": "Academic Reputation", "rank": "601+", "score": "6.8"}, {"indicator_id": "73", "indicator_name": "Citations per Faculty", "rank": "525", "score": "22.6"}], "Learning Experience": [{"indicator_id": "36", "indicator_name": "Faculty Student Ratio", "rank": "701+", "score": "5.5"}], "Employability": [{"indicator_id": "77", "indicator_name": "Employer Reputation", "rank": "601+", "score": "2.3"}, {"indicator_id": "3819456", "indicator_name": "Employment Outcomes", "rank": "701+", "score": "1.7"}], "Global Engagement": [{"indicator_id": "14", "indicator_name": "International Student Ratio", "rank": "701+", "score": "6.2"}, {"indicator_id": "15", "indicator_name": "International Research Network", "rank": "299", "score": "81.4"}, {"indicator_id": "18", "indicator_name": "International Faculty Ratio", "rank": "701+", "score": "8.3"}], "Sustainability": [{"indicator_id": "3897497", "indicator_name": "Sustainability Score", "rank": "=447", "score": "29.6"}]}</t>
        </is>
      </c>
      <c r="AQ9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39">
      <c r="A939" t="n">
        <v>938</v>
      </c>
      <c r="B939" t="inlineStr"/>
      <c r="C939" t="inlineStr">
        <is>
          <t>University of East London</t>
        </is>
      </c>
      <c r="D939" t="inlineStr">
        <is>
          <t>London, United Kingdom</t>
        </is>
      </c>
      <c r="E939" t="inlineStr">
        <is>
          <t>United Kingdom</t>
        </is>
      </c>
      <c r="F939" t="inlineStr">
        <is>
          <t>London</t>
        </is>
      </c>
      <c r="G939" t="inlineStr">
        <is>
          <t>Europe</t>
        </is>
      </c>
      <c r="H939" t="inlineStr">
        <is>
          <t>https://www.topuniversities.com/sites/default/files/Webp.net-resizeimage-71-90x90.jpg</t>
        </is>
      </c>
      <c r="I939" t="inlineStr">
        <is>
          <t>/universities/university-east-london</t>
        </is>
      </c>
      <c r="J939" t="inlineStr">
        <is>
          <t>3996939</t>
        </is>
      </c>
      <c r="K939" t="inlineStr">
        <is>
          <t>297350</t>
        </is>
      </c>
      <c r="L939" t="inlineStr">
        <is>
          <t>708</t>
        </is>
      </c>
      <c r="M939" t="n">
        <v>0</v>
      </c>
      <c r="N939" t="inlineStr">
        <is>
          <t>901-950</t>
        </is>
      </c>
      <c r="O939" t="inlineStr"/>
      <c r="P939" t="b">
        <v>0</v>
      </c>
      <c r="Q939" t="b">
        <v>0</v>
      </c>
      <c r="R939" t="n">
        <v>0</v>
      </c>
      <c r="S939" t="inlineStr">
        <is>
          <t>601+</t>
        </is>
      </c>
      <c r="T939" t="n">
        <v>3.6</v>
      </c>
      <c r="U939" t="inlineStr">
        <is>
          <t>701+</t>
        </is>
      </c>
      <c r="V939" t="n">
        <v>6.2</v>
      </c>
      <c r="W939" t="inlineStr">
        <is>
          <t>701+</t>
        </is>
      </c>
      <c r="X939" t="n">
        <v>3.1</v>
      </c>
      <c r="Y939" t="inlineStr">
        <is>
          <t>601+</t>
        </is>
      </c>
      <c r="Z939" t="n">
        <v>3.6</v>
      </c>
      <c r="AA939" t="inlineStr">
        <is>
          <t>701+</t>
        </is>
      </c>
      <c r="AB939" t="n">
        <v>7.6</v>
      </c>
      <c r="AC939" t="inlineStr">
        <is>
          <t>32</t>
        </is>
      </c>
      <c r="AD939" t="n">
        <v>100</v>
      </c>
      <c r="AE939" t="inlineStr">
        <is>
          <t>701+</t>
        </is>
      </c>
      <c r="AF939" t="n">
        <v>33.3</v>
      </c>
      <c r="AG939" t="inlineStr">
        <is>
          <t>274</t>
        </is>
      </c>
      <c r="AH939" t="n">
        <v>73.09999999999999</v>
      </c>
      <c r="AI939" t="inlineStr">
        <is>
          <t>701+</t>
        </is>
      </c>
      <c r="AJ939" t="n">
        <v>1.1</v>
      </c>
      <c r="AK939" t="inlineStr"/>
      <c r="AL939" t="inlineStr"/>
      <c r="AM939" t="inlineStr"/>
      <c r="AN939" t="inlineStr"/>
      <c r="AO939" t="inlineStr"/>
      <c r="AP939" t="inlineStr">
        <is>
          <t>{"Research &amp; Discovery": [{"indicator_id": "76", "indicator_name": "Academic Reputation", "rank": "601+", "score": "3.6"}, {"indicator_id": "73", "indicator_name": "Citations per Faculty", "rank": "701+", "score": "6.2"}], "Learning Experience": [{"indicator_id": "36", "indicator_name": "Faculty Student Ratio", "rank": "701+", "score": "3.1"}], "Employability": [{"indicator_id": "77", "indicator_name": "Employer Reputation", "rank": "601+", "score": "3.6"}, {"indicator_id": "3819456", "indicator_name": "Employment Outcomes", "rank": "701+", "score": "7.6"}], "Global Engagement": [{"indicator_id": "14", "indicator_name": "International Student Ratio", "rank": "32", "score": "100"}, {"indicator_id": "15", "indicator_name": "International Research Network", "rank": "701+", "score": "33.3"}, {"indicator_id": "18", "indicator_name": "International Faculty Ratio", "rank": "274", "score": "73.1"}], "Sustainability": [{"indicator_id": "3897497", "indicator_name": "Sustainability Score", "rank": "701+", "score": "1.1"}]}</t>
        </is>
      </c>
      <c r="AQ9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40">
      <c r="A940" t="n">
        <v>939</v>
      </c>
      <c r="B940" t="inlineStr"/>
      <c r="C940" t="inlineStr">
        <is>
          <t>University of Ha'il</t>
        </is>
      </c>
      <c r="D940" t="inlineStr">
        <is>
          <t>Hail, Saudi Arabia</t>
        </is>
      </c>
      <c r="E940" t="inlineStr">
        <is>
          <t>Saudi Arabia</t>
        </is>
      </c>
      <c r="F940" t="inlineStr">
        <is>
          <t>Hail</t>
        </is>
      </c>
      <c r="G940" t="inlineStr">
        <is>
          <t>Asia</t>
        </is>
      </c>
      <c r="H940" t="inlineStr">
        <is>
          <t>https://www.topuniversities.com/sites/default/files/university-of-hail_592560cf2aeae70239af5464_medium.jpg</t>
        </is>
      </c>
      <c r="I940" t="inlineStr">
        <is>
          <t>/universities/university-hail</t>
        </is>
      </c>
      <c r="J940" t="inlineStr">
        <is>
          <t>3996947</t>
        </is>
      </c>
      <c r="K940" t="inlineStr">
        <is>
          <t>293340</t>
        </is>
      </c>
      <c r="L940" t="inlineStr">
        <is>
          <t>2528</t>
        </is>
      </c>
      <c r="M940" t="n">
        <v>0</v>
      </c>
      <c r="N940" t="inlineStr">
        <is>
          <t>901-950</t>
        </is>
      </c>
      <c r="O940" t="inlineStr"/>
      <c r="P940" t="b">
        <v>0</v>
      </c>
      <c r="Q940" t="b">
        <v>0</v>
      </c>
      <c r="R940" t="n">
        <v>0</v>
      </c>
      <c r="S940" t="inlineStr">
        <is>
          <t>601+</t>
        </is>
      </c>
      <c r="T940" t="n">
        <v>5.2</v>
      </c>
      <c r="U940" t="inlineStr">
        <is>
          <t>701+</t>
        </is>
      </c>
      <c r="V940" t="n">
        <v>2.4</v>
      </c>
      <c r="W940" t="inlineStr">
        <is>
          <t>394</t>
        </is>
      </c>
      <c r="X940" t="n">
        <v>39.4</v>
      </c>
      <c r="Y940" t="inlineStr">
        <is>
          <t>601+</t>
        </is>
      </c>
      <c r="Z940" t="n">
        <v>1.9</v>
      </c>
      <c r="AA940" t="inlineStr">
        <is>
          <t>701+</t>
        </is>
      </c>
      <c r="AB940" t="n">
        <v>2.3</v>
      </c>
      <c r="AC940" t="inlineStr">
        <is>
          <t>701+</t>
        </is>
      </c>
      <c r="AD940" t="n">
        <v>3</v>
      </c>
      <c r="AE940" t="inlineStr">
        <is>
          <t>701+</t>
        </is>
      </c>
      <c r="AF940" t="n">
        <v>43.3</v>
      </c>
      <c r="AG940" t="inlineStr">
        <is>
          <t>43</t>
        </is>
      </c>
      <c r="AH940" t="n">
        <v>100</v>
      </c>
      <c r="AI940" t="inlineStr">
        <is>
          <t>701+</t>
        </is>
      </c>
      <c r="AJ940" t="n">
        <v>1.5</v>
      </c>
      <c r="AK940" t="inlineStr"/>
      <c r="AL940" t="inlineStr"/>
      <c r="AM940" t="inlineStr"/>
      <c r="AN940" t="inlineStr"/>
      <c r="AO940" t="inlineStr"/>
      <c r="AP940" t="inlineStr">
        <is>
          <t>{"Research &amp; Discovery": [{"indicator_id": "76", "indicator_name": "Academic Reputation", "rank": "601+", "score": "5.2"}, {"indicator_id": "73", "indicator_name": "Citations per Faculty", "rank": "701+", "score": "2.4"}], "Learning Experience": [{"indicator_id": "36", "indicator_name": "Faculty Student Ratio", "rank": "394", "score": "39.4"}], "Employability": [{"indicator_id": "77", "indicator_name": "Employer Reputation", "rank": "601+", "score": "1.9"}, {"indicator_id": "3819456", "indicator_name": "Employment Outcomes", "rank": "701+", "score": "2.3"}], "Global Engagement": [{"indicator_id": "14", "indicator_name": "International Student Ratio", "rank": "701+", "score": "3"}, {"indicator_id": "15", "indicator_name": "International Research Network", "rank": "701+", "score": "43.3"}, {"indicator_id": "18", "indicator_name": "International Faculty Ratio", "rank": "43", "score": "100"}], "Sustainability": [{"indicator_id": "3897497", "indicator_name": "Sustainability Score", "rank": "701+", "score": "1.5"}]}</t>
        </is>
      </c>
      <c r="AQ9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41">
      <c r="A941" t="n">
        <v>940</v>
      </c>
      <c r="B941" t="inlineStr"/>
      <c r="C941" t="inlineStr">
        <is>
          <t>University of Lodz</t>
        </is>
      </c>
      <c r="D941" t="inlineStr">
        <is>
          <t>Lodz, Poland</t>
        </is>
      </c>
      <c r="E941" t="inlineStr">
        <is>
          <t>Poland</t>
        </is>
      </c>
      <c r="F941" t="inlineStr">
        <is>
          <t>Lodz</t>
        </is>
      </c>
      <c r="G941" t="inlineStr">
        <is>
          <t>Europe</t>
        </is>
      </c>
      <c r="H941" t="inlineStr">
        <is>
          <t>https://www.topuniversities.com/sites/default/files/university-of-lodz_592560cf2aeae70239af4be4_medium.jpg</t>
        </is>
      </c>
      <c r="I941" t="inlineStr">
        <is>
          <t>/universities/university-lodz</t>
        </is>
      </c>
      <c r="J941" t="inlineStr">
        <is>
          <t>3996972</t>
        </is>
      </c>
      <c r="K941" t="inlineStr">
        <is>
          <t>294038</t>
        </is>
      </c>
      <c r="L941" t="inlineStr">
        <is>
          <t>352</t>
        </is>
      </c>
      <c r="M941" t="n">
        <v>0</v>
      </c>
      <c r="N941" t="inlineStr">
        <is>
          <t>901-950</t>
        </is>
      </c>
      <c r="O941" t="inlineStr"/>
      <c r="P941" t="b">
        <v>0</v>
      </c>
      <c r="Q941" t="b">
        <v>0</v>
      </c>
      <c r="R941" t="n">
        <v>0</v>
      </c>
      <c r="S941" t="inlineStr">
        <is>
          <t>601+</t>
        </is>
      </c>
      <c r="T941" t="n">
        <v>11.5</v>
      </c>
      <c r="U941" t="inlineStr">
        <is>
          <t>701+</t>
        </is>
      </c>
      <c r="V941" t="n">
        <v>3.4</v>
      </c>
      <c r="W941" t="inlineStr">
        <is>
          <t>393</t>
        </is>
      </c>
      <c r="X941" t="n">
        <v>39.5</v>
      </c>
      <c r="Y941" t="inlineStr">
        <is>
          <t>601+</t>
        </is>
      </c>
      <c r="Z941" t="n">
        <v>4.1</v>
      </c>
      <c r="AA941" t="inlineStr">
        <is>
          <t>628</t>
        </is>
      </c>
      <c r="AB941" t="n">
        <v>16.3</v>
      </c>
      <c r="AC941" t="inlineStr">
        <is>
          <t>692</t>
        </is>
      </c>
      <c r="AD941" t="n">
        <v>11.3</v>
      </c>
      <c r="AE941" t="inlineStr">
        <is>
          <t>470</t>
        </is>
      </c>
      <c r="AF941" t="n">
        <v>70.90000000000001</v>
      </c>
      <c r="AG941" t="inlineStr">
        <is>
          <t>701+</t>
        </is>
      </c>
      <c r="AH941" t="n">
        <v>4</v>
      </c>
      <c r="AI941" t="inlineStr">
        <is>
          <t>701+</t>
        </is>
      </c>
      <c r="AJ941" t="n">
        <v>1.9</v>
      </c>
      <c r="AK941" t="inlineStr"/>
      <c r="AL941" t="inlineStr"/>
      <c r="AM941" t="inlineStr"/>
      <c r="AN941" t="inlineStr"/>
      <c r="AO941" t="inlineStr"/>
      <c r="AP941" t="inlineStr">
        <is>
          <t>{"Research &amp; Discovery": [{"indicator_id": "76", "indicator_name": "Academic Reputation", "rank": "601+", "score": "11.5"}, {"indicator_id": "73", "indicator_name": "Citations per Faculty", "rank": "701+", "score": "3.4"}], "Learning Experience": [{"indicator_id": "36", "indicator_name": "Faculty Student Ratio", "rank": "393", "score": "39.5"}], "Employability": [{"indicator_id": "77", "indicator_name": "Employer Reputation", "rank": "601+", "score": "4.1"}, {"indicator_id": "3819456", "indicator_name": "Employment Outcomes", "rank": "628", "score": "16.3"}], "Global Engagement": [{"indicator_id": "14", "indicator_name": "International Student Ratio", "rank": "692", "score": "11.3"}, {"indicator_id": "15", "indicator_name": "International Research Network", "rank": "470", "score": "70.9"}, {"indicator_id": "18", "indicator_name": "International Faculty Ratio", "rank": "701+", "score": "4"}], "Sustainability": [{"indicator_id": "3897497", "indicator_name": "Sustainability Score", "rank": "701+", "score": "1.9"}]}</t>
        </is>
      </c>
      <c r="AQ9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42">
      <c r="A942" t="n">
        <v>941</v>
      </c>
      <c r="B942" t="inlineStr"/>
      <c r="C942" t="inlineStr">
        <is>
          <t>University of Maribor</t>
        </is>
      </c>
      <c r="D942" t="inlineStr">
        <is>
          <t>Maribor, Slovenia</t>
        </is>
      </c>
      <c r="E942" t="inlineStr">
        <is>
          <t>Slovenia</t>
        </is>
      </c>
      <c r="F942" t="inlineStr">
        <is>
          <t>Maribor</t>
        </is>
      </c>
      <c r="G942" t="inlineStr">
        <is>
          <t>Europe</t>
        </is>
      </c>
      <c r="H942" t="inlineStr">
        <is>
          <t>https://www.topuniversities.com/sites/default/files/university-of-maribor_592560cf2aeae70239af509c_medium.jpg</t>
        </is>
      </c>
      <c r="I942" t="inlineStr">
        <is>
          <t>/universities/university-maribor</t>
        </is>
      </c>
      <c r="J942" t="inlineStr">
        <is>
          <t>3996978</t>
        </is>
      </c>
      <c r="K942" t="inlineStr">
        <is>
          <t>297348</t>
        </is>
      </c>
      <c r="L942" t="inlineStr">
        <is>
          <t>1560</t>
        </is>
      </c>
      <c r="M942" t="n">
        <v>0</v>
      </c>
      <c r="N942" t="inlineStr">
        <is>
          <t>901-950</t>
        </is>
      </c>
      <c r="O942" t="inlineStr"/>
      <c r="P942" t="b">
        <v>0</v>
      </c>
      <c r="Q942" t="b">
        <v>0</v>
      </c>
      <c r="R942" t="n">
        <v>0</v>
      </c>
      <c r="S942" t="inlineStr">
        <is>
          <t>601+</t>
        </is>
      </c>
      <c r="T942" t="n">
        <v>8</v>
      </c>
      <c r="U942" t="inlineStr">
        <is>
          <t>701+</t>
        </is>
      </c>
      <c r="V942" t="n">
        <v>6.8</v>
      </c>
      <c r="W942" t="inlineStr">
        <is>
          <t>530</t>
        </is>
      </c>
      <c r="X942" t="n">
        <v>29.2</v>
      </c>
      <c r="Y942" t="inlineStr">
        <is>
          <t>601+</t>
        </is>
      </c>
      <c r="Z942" t="n">
        <v>6.6</v>
      </c>
      <c r="AA942" t="inlineStr">
        <is>
          <t>380</t>
        </is>
      </c>
      <c r="AB942" t="n">
        <v>33.4</v>
      </c>
      <c r="AC942" t="inlineStr">
        <is>
          <t>658</t>
        </is>
      </c>
      <c r="AD942" t="n">
        <v>13</v>
      </c>
      <c r="AE942" t="inlineStr">
        <is>
          <t>622</t>
        </is>
      </c>
      <c r="AF942" t="n">
        <v>61</v>
      </c>
      <c r="AG942" t="inlineStr">
        <is>
          <t>701+</t>
        </is>
      </c>
      <c r="AH942" t="n">
        <v>1.8</v>
      </c>
      <c r="AI942">
        <f>686</f>
        <v/>
      </c>
      <c r="AJ942" t="n">
        <v>9.1</v>
      </c>
      <c r="AK942" t="inlineStr"/>
      <c r="AL942" t="inlineStr"/>
      <c r="AM942" t="inlineStr"/>
      <c r="AN942" t="inlineStr"/>
      <c r="AO942" t="inlineStr"/>
      <c r="AP942" t="inlineStr">
        <is>
          <t>{"Research &amp; Discovery": [{"indicator_id": "76", "indicator_name": "Academic Reputation", "rank": "601+", "score": "8"}, {"indicator_id": "73", "indicator_name": "Citations per Faculty", "rank": "701+", "score": "6.8"}], "Learning Experience": [{"indicator_id": "36", "indicator_name": "Faculty Student Ratio", "rank": "530", "score": "29.2"}], "Employability": [{"indicator_id": "77", "indicator_name": "Employer Reputation", "rank": "601+", "score": "6.6"}, {"indicator_id": "3819456", "indicator_name": "Employment Outcomes", "rank": "380", "score": "33.4"}], "Global Engagement": [{"indicator_id": "14", "indicator_name": "International Student Ratio", "rank": "658", "score": "13"}, {"indicator_id": "15", "indicator_name": "International Research Network", "rank": "622", "score": "61"}, {"indicator_id": "18", "indicator_name": "International Faculty Ratio", "rank": "701+", "score": "1.8"}], "Sustainability": [{"indicator_id": "3897497", "indicator_name": "Sustainability Score", "rank": "=686", "score": "9.1"}]}</t>
        </is>
      </c>
      <c r="AQ9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43">
      <c r="A943" t="n">
        <v>942</v>
      </c>
      <c r="B943" t="inlineStr"/>
      <c r="C943" t="inlineStr">
        <is>
          <t>University of Murcia</t>
        </is>
      </c>
      <c r="D943" t="inlineStr">
        <is>
          <t>Murcia, Spain</t>
        </is>
      </c>
      <c r="E943" t="inlineStr">
        <is>
          <t>Spain</t>
        </is>
      </c>
      <c r="F943" t="inlineStr">
        <is>
          <t>Murcia</t>
        </is>
      </c>
      <c r="G943" t="inlineStr">
        <is>
          <t>Europe</t>
        </is>
      </c>
      <c r="H943" t="inlineStr">
        <is>
          <t>https://www.topuniversities.com/sites/default/files/university-of-murcia_592560cf2aeae70239af4c29_medium.jpg</t>
        </is>
      </c>
      <c r="I943" t="inlineStr">
        <is>
          <t>/universities/university-murcia</t>
        </is>
      </c>
      <c r="J943" t="inlineStr">
        <is>
          <t>3996993</t>
        </is>
      </c>
      <c r="K943" t="inlineStr">
        <is>
          <t>294838</t>
        </is>
      </c>
      <c r="L943" t="inlineStr">
        <is>
          <t>422</t>
        </is>
      </c>
      <c r="M943" t="n">
        <v>0</v>
      </c>
      <c r="N943" t="inlineStr">
        <is>
          <t>901-950</t>
        </is>
      </c>
      <c r="O943" t="inlineStr"/>
      <c r="P943" t="b">
        <v>0</v>
      </c>
      <c r="Q943" t="b">
        <v>0</v>
      </c>
      <c r="R943" t="n">
        <v>0</v>
      </c>
      <c r="S943" t="inlineStr">
        <is>
          <t>601+</t>
        </is>
      </c>
      <c r="T943" t="n">
        <v>11.7</v>
      </c>
      <c r="U943" t="inlineStr">
        <is>
          <t>701+</t>
        </is>
      </c>
      <c r="V943" t="n">
        <v>6.8</v>
      </c>
      <c r="W943" t="inlineStr">
        <is>
          <t>599</t>
        </is>
      </c>
      <c r="X943" t="n">
        <v>24.5</v>
      </c>
      <c r="Y943" t="inlineStr">
        <is>
          <t>601+</t>
        </is>
      </c>
      <c r="Z943" t="n">
        <v>2.9</v>
      </c>
      <c r="AA943" t="inlineStr">
        <is>
          <t>701+</t>
        </is>
      </c>
      <c r="AB943" t="n">
        <v>3.7</v>
      </c>
      <c r="AC943" t="inlineStr">
        <is>
          <t>701+</t>
        </is>
      </c>
      <c r="AD943" t="n">
        <v>3.9</v>
      </c>
      <c r="AE943" t="inlineStr">
        <is>
          <t>326</t>
        </is>
      </c>
      <c r="AF943" t="n">
        <v>79.8</v>
      </c>
      <c r="AG943" t="inlineStr">
        <is>
          <t>701+</t>
        </is>
      </c>
      <c r="AH943" t="n">
        <v>1.7</v>
      </c>
      <c r="AI943">
        <f>338</f>
        <v/>
      </c>
      <c r="AJ943" t="n">
        <v>44.9</v>
      </c>
      <c r="AK943" t="inlineStr"/>
      <c r="AL943" t="inlineStr"/>
      <c r="AM943" t="inlineStr"/>
      <c r="AN943" t="inlineStr"/>
      <c r="AO943" t="inlineStr"/>
      <c r="AP943" t="inlineStr">
        <is>
          <t>{"Research &amp; Discovery": [{"indicator_id": "76", "indicator_name": "Academic Reputation", "rank": "601+", "score": "11.7"}, {"indicator_id": "73", "indicator_name": "Citations per Faculty", "rank": "701+", "score": "6.8"}], "Learning Experience": [{"indicator_id": "36", "indicator_name": "Faculty Student Ratio", "rank": "599", "score": "24.5"}], "Employability": [{"indicator_id": "77", "indicator_name": "Employer Reputation", "rank": "601+", "score": "2.9"}, {"indicator_id": "3819456", "indicator_name": "Employment Outcomes", "rank": "701+", "score": "3.7"}], "Global Engagement": [{"indicator_id": "14", "indicator_name": "International Student Ratio", "rank": "701+", "score": "3.9"}, {"indicator_id": "15", "indicator_name": "International Research Network", "rank": "326", "score": "79.8"}, {"indicator_id": "18", "indicator_name": "International Faculty Ratio", "rank": "701+", "score": "1.7"}], "Sustainability": [{"indicator_id": "3897497", "indicator_name": "Sustainability Score", "rank": "=338", "score": "44.9"}]}</t>
        </is>
      </c>
      <c r="AQ9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44">
      <c r="A944" t="n">
        <v>943</v>
      </c>
      <c r="B944" t="inlineStr"/>
      <c r="C944" t="inlineStr">
        <is>
          <t>University of Nairobi</t>
        </is>
      </c>
      <c r="D944" t="inlineStr">
        <is>
          <t>Nairobi, Kenya</t>
        </is>
      </c>
      <c r="E944" t="inlineStr">
        <is>
          <t>Kenya</t>
        </is>
      </c>
      <c r="F944" t="inlineStr">
        <is>
          <t>Nairobi</t>
        </is>
      </c>
      <c r="G944" t="inlineStr">
        <is>
          <t>Africa</t>
        </is>
      </c>
      <c r="H944" t="inlineStr">
        <is>
          <t>https://www.topuniversities.com/sites/default/files/university-of-nairobi_15043_medium.jpg</t>
        </is>
      </c>
      <c r="I944" t="inlineStr">
        <is>
          <t>/universities/university-nairobi</t>
        </is>
      </c>
      <c r="J944" t="inlineStr">
        <is>
          <t>3996994</t>
        </is>
      </c>
      <c r="K944" t="inlineStr">
        <is>
          <t>294204</t>
        </is>
      </c>
      <c r="L944" t="inlineStr">
        <is>
          <t>15043</t>
        </is>
      </c>
      <c r="M944" t="n">
        <v>0</v>
      </c>
      <c r="N944" t="inlineStr">
        <is>
          <t>901-950</t>
        </is>
      </c>
      <c r="O944" t="inlineStr"/>
      <c r="P944" t="b">
        <v>0</v>
      </c>
      <c r="Q944" t="b">
        <v>0</v>
      </c>
      <c r="R944" t="n">
        <v>0</v>
      </c>
      <c r="S944" t="inlineStr">
        <is>
          <t>601+</t>
        </is>
      </c>
      <c r="T944" t="n">
        <v>10</v>
      </c>
      <c r="U944" t="inlineStr">
        <is>
          <t>701+</t>
        </is>
      </c>
      <c r="V944" t="n">
        <v>1.8</v>
      </c>
      <c r="W944" t="inlineStr">
        <is>
          <t>671</t>
        </is>
      </c>
      <c r="X944" t="n">
        <v>20.1</v>
      </c>
      <c r="Y944" t="inlineStr">
        <is>
          <t>601+</t>
        </is>
      </c>
      <c r="Z944" t="n">
        <v>11.7</v>
      </c>
      <c r="AA944" t="inlineStr">
        <is>
          <t>67</t>
        </is>
      </c>
      <c r="AB944" t="n">
        <v>92.5</v>
      </c>
      <c r="AC944" t="inlineStr">
        <is>
          <t>n/a</t>
        </is>
      </c>
      <c r="AD944" t="inlineStr"/>
      <c r="AE944" t="inlineStr">
        <is>
          <t>701+</t>
        </is>
      </c>
      <c r="AF944" t="n">
        <v>50.1</v>
      </c>
      <c r="AG944" t="inlineStr">
        <is>
          <t>n/a</t>
        </is>
      </c>
      <c r="AH944" t="inlineStr"/>
      <c r="AI944" t="inlineStr">
        <is>
          <t>701+</t>
        </is>
      </c>
      <c r="AJ944" t="n">
        <v>1.8</v>
      </c>
      <c r="AK944" t="inlineStr"/>
      <c r="AL944" t="inlineStr"/>
      <c r="AM944" t="inlineStr"/>
      <c r="AN944" t="inlineStr"/>
      <c r="AO944" t="inlineStr"/>
      <c r="AP944" t="inlineStr">
        <is>
          <t>{"Research &amp; Discovery": [{"indicator_id": "76", "indicator_name": "Academic Reputation", "rank": "601+", "score": "10"}, {"indicator_id": "73", "indicator_name": "Citations per Faculty", "rank": "701+", "score": "1.8"}], "Learning Experience": [{"indicator_id": "36", "indicator_name": "Faculty Student Ratio", "rank": "671", "score": "20.1"}], "Employability": [{"indicator_id": "77", "indicator_name": "Employer Reputation", "rank": "601+", "score": "11.7"}, {"indicator_id": "3819456", "indicator_name": "Employment Outcomes", "rank": "67", "score": "92.5"}], "Global Engagement": [{"indicator_id": "14", "indicator_name": "International Student Ratio", "rank": "n/a", "score": "n/a"}, {"indicator_id": "15", "indicator_name": "International Research Network", "rank": "701+", "score": "50.1"}, {"indicator_id": "18", "indicator_name": "International Faculty Ratio", "rank": "n/a", "score": "n/a"}], "Sustainability": [{"indicator_id": "3897497", "indicator_name": "Sustainability Score", "rank": "701+", "score": "1.8"}]}</t>
        </is>
      </c>
      <c r="AQ9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45">
      <c r="A945" t="n">
        <v>944</v>
      </c>
      <c r="B945" t="inlineStr"/>
      <c r="C945" t="inlineStr">
        <is>
          <t>University of Peshawar</t>
        </is>
      </c>
      <c r="D945" t="inlineStr">
        <is>
          <t>Peshawar, Pakistan</t>
        </is>
      </c>
      <c r="E945" t="inlineStr">
        <is>
          <t>Pakistan</t>
        </is>
      </c>
      <c r="F945" t="inlineStr">
        <is>
          <t>Peshawar</t>
        </is>
      </c>
      <c r="G945" t="inlineStr">
        <is>
          <t>Asia</t>
        </is>
      </c>
      <c r="H945" t="inlineStr">
        <is>
          <t>https://www.topuniversities.com/sites/default/files/university-of-peshawar_592560cf2aeae70239af4d90_medium.jpg</t>
        </is>
      </c>
      <c r="I945" t="inlineStr">
        <is>
          <t>/universities/university-peshawar</t>
        </is>
      </c>
      <c r="J945" t="inlineStr">
        <is>
          <t>3997016</t>
        </is>
      </c>
      <c r="K945" t="inlineStr">
        <is>
          <t>297049</t>
        </is>
      </c>
      <c r="L945" t="inlineStr">
        <is>
          <t>781</t>
        </is>
      </c>
      <c r="M945" t="n">
        <v>0</v>
      </c>
      <c r="N945" t="inlineStr">
        <is>
          <t>901-950</t>
        </is>
      </c>
      <c r="O945" t="inlineStr"/>
      <c r="P945" t="b">
        <v>0</v>
      </c>
      <c r="Q945" t="b">
        <v>0</v>
      </c>
      <c r="R945" t="n">
        <v>0</v>
      </c>
      <c r="S945" t="inlineStr">
        <is>
          <t>601+</t>
        </is>
      </c>
      <c r="T945" t="n">
        <v>6.9</v>
      </c>
      <c r="U945" t="inlineStr">
        <is>
          <t>541</t>
        </is>
      </c>
      <c r="V945" t="n">
        <v>21.4</v>
      </c>
      <c r="W945" t="inlineStr">
        <is>
          <t>462</t>
        </is>
      </c>
      <c r="X945" t="n">
        <v>34.3</v>
      </c>
      <c r="Y945" t="inlineStr">
        <is>
          <t>601+</t>
        </is>
      </c>
      <c r="Z945" t="n">
        <v>9.9</v>
      </c>
      <c r="AA945" t="inlineStr">
        <is>
          <t>649</t>
        </is>
      </c>
      <c r="AB945" t="n">
        <v>15.3</v>
      </c>
      <c r="AC945" t="inlineStr">
        <is>
          <t>701+</t>
        </is>
      </c>
      <c r="AD945" t="n">
        <v>1.9</v>
      </c>
      <c r="AE945" t="inlineStr">
        <is>
          <t>701+</t>
        </is>
      </c>
      <c r="AF945" t="n">
        <v>42.9</v>
      </c>
      <c r="AG945" t="inlineStr">
        <is>
          <t>n/a</t>
        </is>
      </c>
      <c r="AH945" t="inlineStr"/>
      <c r="AI945" t="inlineStr">
        <is>
          <t>701+</t>
        </is>
      </c>
      <c r="AJ945" t="n">
        <v>1.1</v>
      </c>
      <c r="AK945" t="inlineStr"/>
      <c r="AL945" t="inlineStr"/>
      <c r="AM945" t="inlineStr"/>
      <c r="AN945" t="inlineStr"/>
      <c r="AO945" t="inlineStr"/>
      <c r="AP945" t="inlineStr">
        <is>
          <t>{"Research &amp; Discovery": [{"indicator_id": "76", "indicator_name": "Academic Reputation", "rank": "601+", "score": "6.9"}, {"indicator_id": "73", "indicator_name": "Citations per Faculty", "rank": "541", "score": "21.4"}], "Learning Experience": [{"indicator_id": "36", "indicator_name": "Faculty Student Ratio", "rank": "462", "score": "34.3"}], "Employability": [{"indicator_id": "77", "indicator_name": "Employer Reputation", "rank": "601+", "score": "9.9"}, {"indicator_id": "3819456", "indicator_name": "Employment Outcomes", "rank": "649", "score": "15.3"}], "Global Engagement": [{"indicator_id": "14", "indicator_name": "International Student Ratio", "rank": "701+", "score": "1.9"}, {"indicator_id": "15", "indicator_name": "International Research Network", "rank": "701+", "score": "42.9"}, {"indicator_id": "18", "indicator_name": "International Faculty Ratio", "rank": "n/a", "score": "n/a"}], "Sustainability": [{"indicator_id": "3897497", "indicator_name": "Sustainability Score", "rank": "701+", "score": "1.1"}]}</t>
        </is>
      </c>
      <c r="AQ9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46">
      <c r="A946" t="n">
        <v>945</v>
      </c>
      <c r="B946" t="inlineStr"/>
      <c r="C946" t="inlineStr">
        <is>
          <t>University of Salford</t>
        </is>
      </c>
      <c r="D946" t="inlineStr">
        <is>
          <t>Salford, United Kingdom</t>
        </is>
      </c>
      <c r="E946" t="inlineStr">
        <is>
          <t>United Kingdom</t>
        </is>
      </c>
      <c r="F946" t="inlineStr">
        <is>
          <t>Salford</t>
        </is>
      </c>
      <c r="G946" t="inlineStr">
        <is>
          <t>Europe</t>
        </is>
      </c>
      <c r="H946" t="inlineStr">
        <is>
          <t>https://www.topuniversities.com/sites/default/files/university-of-salford_592560cf2aeae70239af4ca5_medium.jpg</t>
        </is>
      </c>
      <c r="I946" t="inlineStr">
        <is>
          <t>/universities/university-salford</t>
        </is>
      </c>
      <c r="J946" t="inlineStr">
        <is>
          <t>3997026</t>
        </is>
      </c>
      <c r="K946" t="inlineStr">
        <is>
          <t>297473</t>
        </is>
      </c>
      <c r="L946" t="inlineStr">
        <is>
          <t>545</t>
        </is>
      </c>
      <c r="M946" t="n">
        <v>0</v>
      </c>
      <c r="N946" t="inlineStr">
        <is>
          <t>901-950</t>
        </is>
      </c>
      <c r="O946" t="inlineStr"/>
      <c r="P946" t="b">
        <v>0</v>
      </c>
      <c r="Q946" t="b">
        <v>0</v>
      </c>
      <c r="R946" t="n">
        <v>0</v>
      </c>
      <c r="S946" t="inlineStr">
        <is>
          <t>601+</t>
        </is>
      </c>
      <c r="T946" t="n">
        <v>6.8</v>
      </c>
      <c r="U946" t="inlineStr">
        <is>
          <t>701+</t>
        </is>
      </c>
      <c r="V946" t="n">
        <v>6.9</v>
      </c>
      <c r="W946" t="inlineStr">
        <is>
          <t>701+</t>
        </is>
      </c>
      <c r="X946" t="n">
        <v>6.4</v>
      </c>
      <c r="Y946" t="inlineStr">
        <is>
          <t>601+</t>
        </is>
      </c>
      <c r="Z946" t="n">
        <v>3.9</v>
      </c>
      <c r="AA946" t="inlineStr">
        <is>
          <t>701+</t>
        </is>
      </c>
      <c r="AB946" t="n">
        <v>9.6</v>
      </c>
      <c r="AC946" t="inlineStr">
        <is>
          <t>212</t>
        </is>
      </c>
      <c r="AD946" t="n">
        <v>69.8</v>
      </c>
      <c r="AE946" t="inlineStr">
        <is>
          <t>579</t>
        </is>
      </c>
      <c r="AF946" t="n">
        <v>63.6</v>
      </c>
      <c r="AG946" t="inlineStr">
        <is>
          <t>435</t>
        </is>
      </c>
      <c r="AH946" t="n">
        <v>36.7</v>
      </c>
      <c r="AI946" t="inlineStr">
        <is>
          <t>701+</t>
        </is>
      </c>
      <c r="AJ946" t="n">
        <v>5.8</v>
      </c>
      <c r="AK946" t="inlineStr"/>
      <c r="AL946" t="inlineStr"/>
      <c r="AM946" t="inlineStr"/>
      <c r="AN946" t="inlineStr"/>
      <c r="AO946" t="inlineStr"/>
      <c r="AP946" t="inlineStr">
        <is>
          <t>{"Research &amp; Discovery": [{"indicator_id": "76", "indicator_name": "Academic Reputation", "rank": "601+", "score": "6.8"}, {"indicator_id": "73", "indicator_name": "Citations per Faculty", "rank": "701+", "score": "6.9"}], "Learning Experience": [{"indicator_id": "36", "indicator_name": "Faculty Student Ratio", "rank": "701+", "score": "6.4"}], "Employability": [{"indicator_id": "77", "indicator_name": "Employer Reputation", "rank": "601+", "score": "3.9"}, {"indicator_id": "3819456", "indicator_name": "Employment Outcomes", "rank": "701+", "score": "9.6"}], "Global Engagement": [{"indicator_id": "14", "indicator_name": "International Student Ratio", "rank": "212", "score": "69.8"}, {"indicator_id": "15", "indicator_name": "International Research Network", "rank": "579", "score": "63.6"}, {"indicator_id": "18", "indicator_name": "International Faculty Ratio", "rank": "435", "score": "36.7"}], "Sustainability": [{"indicator_id": "3897497", "indicator_name": "Sustainability Score", "rank": "701+", "score": "5.8"}]}</t>
        </is>
      </c>
      <c r="AQ9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47">
      <c r="A947" t="n">
        <v>946</v>
      </c>
      <c r="B947" t="inlineStr"/>
      <c r="C947" t="inlineStr">
        <is>
          <t>Università degli Studi della Tuscia (University of Tuscia)</t>
        </is>
      </c>
      <c r="D947" t="inlineStr">
        <is>
          <t>Viterbo, Italy</t>
        </is>
      </c>
      <c r="E947" t="inlineStr">
        <is>
          <t>Italy</t>
        </is>
      </c>
      <c r="F947" t="inlineStr">
        <is>
          <t>Viterbo</t>
        </is>
      </c>
      <c r="G947" t="inlineStr">
        <is>
          <t>Europe</t>
        </is>
      </c>
      <c r="H947" t="inlineStr">
        <is>
          <t>https://www.topuniversities.com/sites/default/files/universita-degli-studi-della-tuscia_592560cf2aeae70239af500f_medium.jpg</t>
        </is>
      </c>
      <c r="I947" t="inlineStr">
        <is>
          <t>/universities/universita-degli-studi-della-tuscia-university-tuscia</t>
        </is>
      </c>
      <c r="J947" t="inlineStr">
        <is>
          <t>3997073</t>
        </is>
      </c>
      <c r="K947" t="inlineStr">
        <is>
          <t>296543</t>
        </is>
      </c>
      <c r="L947" t="inlineStr">
        <is>
          <t>1420</t>
        </is>
      </c>
      <c r="M947" t="n">
        <v>0</v>
      </c>
      <c r="N947" t="inlineStr">
        <is>
          <t>901-950</t>
        </is>
      </c>
      <c r="O947" t="inlineStr"/>
      <c r="P947" t="b">
        <v>0</v>
      </c>
      <c r="Q947" t="b">
        <v>0</v>
      </c>
      <c r="R947" t="n">
        <v>0</v>
      </c>
      <c r="S947" t="inlineStr">
        <is>
          <t>601+</t>
        </is>
      </c>
      <c r="T947" t="n">
        <v>4.6</v>
      </c>
      <c r="U947" t="inlineStr">
        <is>
          <t>315</t>
        </is>
      </c>
      <c r="V947" t="n">
        <v>43.6</v>
      </c>
      <c r="W947" t="inlineStr">
        <is>
          <t>701+</t>
        </is>
      </c>
      <c r="X947" t="n">
        <v>5.6</v>
      </c>
      <c r="Y947" t="inlineStr">
        <is>
          <t>601+</t>
        </is>
      </c>
      <c r="Z947" t="n">
        <v>1.2</v>
      </c>
      <c r="AA947" t="inlineStr">
        <is>
          <t>701+</t>
        </is>
      </c>
      <c r="AB947" t="n">
        <v>2</v>
      </c>
      <c r="AC947" t="inlineStr">
        <is>
          <t>701+</t>
        </is>
      </c>
      <c r="AD947" t="n">
        <v>10.4</v>
      </c>
      <c r="AE947" t="inlineStr">
        <is>
          <t>701+</t>
        </is>
      </c>
      <c r="AF947" t="n">
        <v>32.4</v>
      </c>
      <c r="AG947" t="inlineStr">
        <is>
          <t>689</t>
        </is>
      </c>
      <c r="AH947" t="n">
        <v>13.7</v>
      </c>
      <c r="AI947" t="inlineStr">
        <is>
          <t>701+</t>
        </is>
      </c>
      <c r="AJ947" t="n">
        <v>2.2</v>
      </c>
      <c r="AK947" t="inlineStr"/>
      <c r="AL947" t="inlineStr"/>
      <c r="AM947" t="inlineStr"/>
      <c r="AN947" t="inlineStr"/>
      <c r="AO947" t="inlineStr"/>
      <c r="AP947" t="inlineStr">
        <is>
          <t>{"Research &amp; Discovery": [{"indicator_id": "76", "indicator_name": "Academic Reputation", "rank": "601+", "score": "4.6"}, {"indicator_id": "73", "indicator_name": "Citations per Faculty", "rank": "315", "score": "43.6"}], "Learning Experience": [{"indicator_id": "36", "indicator_name": "Faculty Student Ratio", "rank": "701+", "score": "5.6"}], "Employability": [{"indicator_id": "77", "indicator_name": "Employer Reputation", "rank": "601+", "score": "1.2"}, {"indicator_id": "3819456", "indicator_name": "Employment Outcomes", "rank": "701+", "score": "2"}], "Global Engagement": [{"indicator_id": "14", "indicator_name": "International Student Ratio", "rank": "701+", "score": "10.4"}, {"indicator_id": "15", "indicator_name": "International Research Network", "rank": "701+", "score": "32.4"}, {"indicator_id": "18", "indicator_name": "International Faculty Ratio", "rank": "689", "score": "13.7"}], "Sustainability": [{"indicator_id": "3897497", "indicator_name": "Sustainability Score", "rank": "701+", "score": "2.2"}]}</t>
        </is>
      </c>
      <c r="AQ9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48">
      <c r="A948" t="n">
        <v>947</v>
      </c>
      <c r="B948" t="inlineStr"/>
      <c r="C948" t="inlineStr">
        <is>
          <t>Università degli studi Roma Tre</t>
        </is>
      </c>
      <c r="D948" t="inlineStr">
        <is>
          <t>Rome, Italy</t>
        </is>
      </c>
      <c r="E948" t="inlineStr">
        <is>
          <t>Italy</t>
        </is>
      </c>
      <c r="F948" t="inlineStr">
        <is>
          <t>Rome</t>
        </is>
      </c>
      <c r="G948" t="inlineStr">
        <is>
          <t>Europe</t>
        </is>
      </c>
      <c r="H948" t="inlineStr">
        <is>
          <t>https://www.topuniversities.com/sites/default/files/universit-degli-studi-roma-tre_15002_medium.jpg</t>
        </is>
      </c>
      <c r="I948" t="inlineStr">
        <is>
          <t>/universities/universita-degli-studi-roma-tre</t>
        </is>
      </c>
      <c r="J948" t="inlineStr">
        <is>
          <t>3996150</t>
        </is>
      </c>
      <c r="K948" t="inlineStr">
        <is>
          <t>296979</t>
        </is>
      </c>
      <c r="L948" t="inlineStr">
        <is>
          <t>15002</t>
        </is>
      </c>
      <c r="M948" t="n">
        <v>0</v>
      </c>
      <c r="N948" t="inlineStr">
        <is>
          <t>901-950</t>
        </is>
      </c>
      <c r="O948" t="inlineStr"/>
      <c r="P948" t="b">
        <v>0</v>
      </c>
      <c r="Q948" t="b">
        <v>0</v>
      </c>
      <c r="R948" t="n">
        <v>0</v>
      </c>
      <c r="S948" t="inlineStr">
        <is>
          <t>517</t>
        </is>
      </c>
      <c r="T948" t="n">
        <v>17.4</v>
      </c>
      <c r="U948" t="inlineStr">
        <is>
          <t>689</t>
        </is>
      </c>
      <c r="V948" t="n">
        <v>12.1</v>
      </c>
      <c r="W948" t="inlineStr">
        <is>
          <t>701+</t>
        </is>
      </c>
      <c r="X948" t="n">
        <v>2.2</v>
      </c>
      <c r="Y948" t="inlineStr">
        <is>
          <t>601+</t>
        </is>
      </c>
      <c r="Z948" t="n">
        <v>8</v>
      </c>
      <c r="AA948" t="inlineStr">
        <is>
          <t>701+</t>
        </is>
      </c>
      <c r="AB948" t="n">
        <v>7.1</v>
      </c>
      <c r="AC948" t="inlineStr">
        <is>
          <t>701+</t>
        </is>
      </c>
      <c r="AD948" t="n">
        <v>4.2</v>
      </c>
      <c r="AE948" t="inlineStr">
        <is>
          <t>595</t>
        </is>
      </c>
      <c r="AF948" t="n">
        <v>62.5</v>
      </c>
      <c r="AG948" t="inlineStr">
        <is>
          <t>701+</t>
        </is>
      </c>
      <c r="AH948" t="n">
        <v>8.5</v>
      </c>
      <c r="AI948">
        <f>537</f>
        <v/>
      </c>
      <c r="AJ948" t="n">
        <v>19.7</v>
      </c>
      <c r="AK948" t="inlineStr"/>
      <c r="AL948" t="inlineStr"/>
      <c r="AM948" t="inlineStr"/>
      <c r="AN948" t="inlineStr"/>
      <c r="AO948" t="inlineStr"/>
      <c r="AP948" t="inlineStr">
        <is>
          <t>{"Research &amp; Discovery": [{"indicator_id": "76", "indicator_name": "Academic Reputation", "rank": "517", "score": "17.4"}, {"indicator_id": "73", "indicator_name": "Citations per Faculty", "rank": "689", "score": "12.1"}], "Learning Experience": [{"indicator_id": "36", "indicator_name": "Faculty Student Ratio", "rank": "701+", "score": "2.2"}], "Employability": [{"indicator_id": "77", "indicator_name": "Employer Reputation", "rank": "601+", "score": "8"}, {"indicator_id": "3819456", "indicator_name": "Employment Outcomes", "rank": "701+", "score": "7.1"}], "Global Engagement": [{"indicator_id": "14", "indicator_name": "International Student Ratio", "rank": "701+", "score": "4.2"}, {"indicator_id": "15", "indicator_name": "International Research Network", "rank": "595", "score": "62.5"}, {"indicator_id": "18", "indicator_name": "International Faculty Ratio", "rank": "701+", "score": "8.5"}], "Sustainability": [{"indicator_id": "3897497", "indicator_name": "Sustainability Score", "rank": "=537", "score": "19.7"}]}</t>
        </is>
      </c>
      <c r="AQ9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49">
      <c r="A949" t="n">
        <v>948</v>
      </c>
      <c r="B949" t="inlineStr"/>
      <c r="C949" t="inlineStr">
        <is>
          <t>Viet Nam National University Ho Chi Minh City (VNU-HCM)</t>
        </is>
      </c>
      <c r="D949" t="inlineStr">
        <is>
          <t>Ho Chi Minh City, Vietnam</t>
        </is>
      </c>
      <c r="E949" t="inlineStr">
        <is>
          <t>Vietnam</t>
        </is>
      </c>
      <c r="F949" t="inlineStr">
        <is>
          <t>Ho Chi Minh City</t>
        </is>
      </c>
      <c r="G949" t="inlineStr">
        <is>
          <t>Asia</t>
        </is>
      </c>
      <c r="H949" t="inlineStr">
        <is>
          <t>https://www.topuniversities.com/sites/default/files/vietnam-national-university-ho-chi-minh-city-vnu-hcm_592560cf2aeae70239af4d92_medium.jpg</t>
        </is>
      </c>
      <c r="I949" t="inlineStr">
        <is>
          <t>/universities/viet-nam-national-university-ho-chi-minh-city-vnu-hcm</t>
        </is>
      </c>
      <c r="J949" t="inlineStr">
        <is>
          <t>3996114</t>
        </is>
      </c>
      <c r="K949" t="inlineStr">
        <is>
          <t>297651</t>
        </is>
      </c>
      <c r="L949" t="inlineStr">
        <is>
          <t>783</t>
        </is>
      </c>
      <c r="M949" t="n">
        <v>0</v>
      </c>
      <c r="N949" t="inlineStr">
        <is>
          <t>901-950</t>
        </is>
      </c>
      <c r="O949" t="inlineStr"/>
      <c r="P949" t="b">
        <v>0</v>
      </c>
      <c r="Q949" t="b">
        <v>0</v>
      </c>
      <c r="R949" t="n">
        <v>0</v>
      </c>
      <c r="S949" t="inlineStr">
        <is>
          <t>481</t>
        </is>
      </c>
      <c r="T949" t="n">
        <v>18.8</v>
      </c>
      <c r="U949" t="inlineStr">
        <is>
          <t>701+</t>
        </is>
      </c>
      <c r="V949" t="n">
        <v>2.1</v>
      </c>
      <c r="W949" t="inlineStr">
        <is>
          <t>701+</t>
        </is>
      </c>
      <c r="X949" t="n">
        <v>5.7</v>
      </c>
      <c r="Y949" t="inlineStr">
        <is>
          <t>389</t>
        </is>
      </c>
      <c r="Z949" t="n">
        <v>24.6</v>
      </c>
      <c r="AA949" t="inlineStr">
        <is>
          <t>466</t>
        </is>
      </c>
      <c r="AB949" t="n">
        <v>24.9</v>
      </c>
      <c r="AC949" t="inlineStr">
        <is>
          <t>701+</t>
        </is>
      </c>
      <c r="AD949" t="n">
        <v>1.1</v>
      </c>
      <c r="AE949" t="inlineStr">
        <is>
          <t>701+</t>
        </is>
      </c>
      <c r="AF949" t="n">
        <v>45.7</v>
      </c>
      <c r="AG949" t="inlineStr">
        <is>
          <t>701+</t>
        </is>
      </c>
      <c r="AH949" t="n">
        <v>4.2</v>
      </c>
      <c r="AI949" t="inlineStr">
        <is>
          <t>701+</t>
        </is>
      </c>
      <c r="AJ949" t="n">
        <v>4.6</v>
      </c>
      <c r="AK949" t="inlineStr"/>
      <c r="AL949" t="inlineStr"/>
      <c r="AM949" t="inlineStr"/>
      <c r="AN949" t="inlineStr"/>
      <c r="AO949" t="inlineStr"/>
      <c r="AP949" t="inlineStr">
        <is>
          <t>{"Research &amp; Discovery": [{"indicator_id": "76", "indicator_name": "Academic Reputation", "rank": "481", "score": "18.8"}, {"indicator_id": "73", "indicator_name": "Citations per Faculty", "rank": "701+", "score": "2.1"}], "Learning Experience": [{"indicator_id": "36", "indicator_name": "Faculty Student Ratio", "rank": "701+", "score": "5.7"}], "Employability": [{"indicator_id": "77", "indicator_name": "Employer Reputation", "rank": "389", "score": "24.6"}, {"indicator_id": "3819456", "indicator_name": "Employment Outcomes", "rank": "466", "score": "24.9"}], "Global Engagement": [{"indicator_id": "14", "indicator_name": "International Student Ratio", "rank": "701+", "score": "1.1"}, {"indicator_id": "15", "indicator_name": "International Research Network", "rank": "701+", "score": "45.7"}, {"indicator_id": "18", "indicator_name": "International Faculty Ratio", "rank": "701+", "score": "4.2"}], "Sustainability": [{"indicator_id": "3897497", "indicator_name": "Sustainability Score", "rank": "701+", "score": "4.6"}]}</t>
        </is>
      </c>
      <c r="AQ9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50">
      <c r="A950" t="n">
        <v>949</v>
      </c>
      <c r="B950" t="inlineStr"/>
      <c r="C950" t="inlineStr">
        <is>
          <t>Worcester Polytechnic Institute</t>
        </is>
      </c>
      <c r="D950" t="inlineStr">
        <is>
          <t>Worcester, United States</t>
        </is>
      </c>
      <c r="E950" t="inlineStr">
        <is>
          <t>United States</t>
        </is>
      </c>
      <c r="F950" t="inlineStr">
        <is>
          <t>Worcester</t>
        </is>
      </c>
      <c r="G950" t="inlineStr">
        <is>
          <t>North America</t>
        </is>
      </c>
      <c r="H950" t="inlineStr">
        <is>
          <t>https://www.topuniversities.com/sites/default/files/worcester-polytechnic-institute_592560cf2aeae70239af4dc0_medium.jpg</t>
        </is>
      </c>
      <c r="I950" t="inlineStr">
        <is>
          <t>/universities/worcester-polytechnic-institute</t>
        </is>
      </c>
      <c r="J950" t="inlineStr">
        <is>
          <t>3997119</t>
        </is>
      </c>
      <c r="K950" t="inlineStr">
        <is>
          <t>297535</t>
        </is>
      </c>
      <c r="L950" t="inlineStr">
        <is>
          <t>829</t>
        </is>
      </c>
      <c r="M950" t="n">
        <v>0</v>
      </c>
      <c r="N950" t="inlineStr">
        <is>
          <t>901-950</t>
        </is>
      </c>
      <c r="O950" t="inlineStr"/>
      <c r="P950" t="b">
        <v>0</v>
      </c>
      <c r="Q950" t="b">
        <v>0</v>
      </c>
      <c r="R950" t="n">
        <v>0</v>
      </c>
      <c r="S950" t="inlineStr">
        <is>
          <t>601+</t>
        </is>
      </c>
      <c r="T950" t="n">
        <v>3.5</v>
      </c>
      <c r="U950" t="inlineStr">
        <is>
          <t>483</t>
        </is>
      </c>
      <c r="V950" t="n">
        <v>26.2</v>
      </c>
      <c r="W950" t="inlineStr">
        <is>
          <t>701+</t>
        </is>
      </c>
      <c r="X950" t="n">
        <v>17.4</v>
      </c>
      <c r="Y950" t="inlineStr">
        <is>
          <t>601+</t>
        </is>
      </c>
      <c r="Z950" t="n">
        <v>5.2</v>
      </c>
      <c r="AA950" t="inlineStr">
        <is>
          <t>701+</t>
        </is>
      </c>
      <c r="AB950" t="n">
        <v>8.300000000000001</v>
      </c>
      <c r="AC950" t="inlineStr">
        <is>
          <t>499</t>
        </is>
      </c>
      <c r="AD950" t="n">
        <v>23.5</v>
      </c>
      <c r="AE950" t="inlineStr">
        <is>
          <t>701+</t>
        </is>
      </c>
      <c r="AF950" t="n">
        <v>25.6</v>
      </c>
      <c r="AG950" t="inlineStr">
        <is>
          <t>410</t>
        </is>
      </c>
      <c r="AH950" t="n">
        <v>42</v>
      </c>
      <c r="AI950" t="inlineStr">
        <is>
          <t>701+</t>
        </is>
      </c>
      <c r="AJ950" t="n">
        <v>1.9</v>
      </c>
      <c r="AK950" t="inlineStr"/>
      <c r="AL950" t="inlineStr"/>
      <c r="AM950" t="inlineStr"/>
      <c r="AN950" t="inlineStr"/>
      <c r="AO950" t="inlineStr"/>
      <c r="AP950" t="inlineStr">
        <is>
          <t>{"Research &amp; Discovery": [{"indicator_id": "76", "indicator_name": "Academic Reputation", "rank": "601+", "score": "3.5"}, {"indicator_id": "73", "indicator_name": "Citations per Faculty", "rank": "483", "score": "26.2"}], "Learning Experience": [{"indicator_id": "36", "indicator_name": "Faculty Student Ratio", "rank": "701+", "score": "17.4"}], "Employability": [{"indicator_id": "77", "indicator_name": "Employer Reputation", "rank": "601+", "score": "5.2"}, {"indicator_id": "3819456", "indicator_name": "Employment Outcomes", "rank": "701+", "score": "8.3"}], "Global Engagement": [{"indicator_id": "14", "indicator_name": "International Student Ratio", "rank": "499", "score": "23.5"}, {"indicator_id": "15", "indicator_name": "International Research Network", "rank": "701+", "score": "25.6"}, {"indicator_id": "18", "indicator_name": "International Faculty Ratio", "rank": "410", "score": "42"}], "Sustainability": [{"indicator_id": "3897497", "indicator_name": "Sustainability Score", "rank": "701+", "score": "1.9"}]}</t>
        </is>
      </c>
      <c r="AQ9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51">
      <c r="A951" t="n">
        <v>950</v>
      </c>
      <c r="B951" t="inlineStr"/>
      <c r="C951" t="inlineStr">
        <is>
          <t>Wroclaw University of Science and Technology (Wrocław Tech)</t>
        </is>
      </c>
      <c r="D951" t="inlineStr">
        <is>
          <t>Wrocław, Poland</t>
        </is>
      </c>
      <c r="E951" t="inlineStr">
        <is>
          <t>Poland</t>
        </is>
      </c>
      <c r="F951" t="inlineStr">
        <is>
          <t>Wrocław</t>
        </is>
      </c>
      <c r="G951" t="inlineStr">
        <is>
          <t>Europe</t>
        </is>
      </c>
      <c r="H951" t="inlineStr">
        <is>
          <t>https://www.topuniversities.com/sites/default/files/wroclaw-university-of-technology_592560cf2aeae70239af5039_medium.jpg</t>
        </is>
      </c>
      <c r="I951" t="inlineStr">
        <is>
          <t>/universities/wroclaw-university-science-technology-wroclaw-tech</t>
        </is>
      </c>
      <c r="J951" t="inlineStr">
        <is>
          <t>3997120</t>
        </is>
      </c>
      <c r="K951" t="inlineStr">
        <is>
          <t>296503</t>
        </is>
      </c>
      <c r="L951" t="inlineStr">
        <is>
          <t>1462</t>
        </is>
      </c>
      <c r="M951" t="n">
        <v>0</v>
      </c>
      <c r="N951" t="inlineStr">
        <is>
          <t>901-950</t>
        </is>
      </c>
      <c r="O951" t="inlineStr"/>
      <c r="P951" t="b">
        <v>0</v>
      </c>
      <c r="Q951" t="b">
        <v>0</v>
      </c>
      <c r="R951" t="n">
        <v>0</v>
      </c>
      <c r="S951" t="inlineStr">
        <is>
          <t>601+</t>
        </is>
      </c>
      <c r="T951" t="n">
        <v>11.7</v>
      </c>
      <c r="U951" t="inlineStr">
        <is>
          <t>701+</t>
        </is>
      </c>
      <c r="V951" t="n">
        <v>5.3</v>
      </c>
      <c r="W951" t="inlineStr">
        <is>
          <t>467</t>
        </is>
      </c>
      <c r="X951" t="n">
        <v>33.7</v>
      </c>
      <c r="Y951" t="inlineStr">
        <is>
          <t>470</t>
        </is>
      </c>
      <c r="Z951" t="n">
        <v>18.9</v>
      </c>
      <c r="AA951" t="inlineStr">
        <is>
          <t>701+</t>
        </is>
      </c>
      <c r="AB951" t="n">
        <v>3.2</v>
      </c>
      <c r="AC951" t="inlineStr">
        <is>
          <t>701+</t>
        </is>
      </c>
      <c r="AD951" t="n">
        <v>5</v>
      </c>
      <c r="AE951" t="inlineStr">
        <is>
          <t>683</t>
        </is>
      </c>
      <c r="AF951" t="n">
        <v>55.5</v>
      </c>
      <c r="AG951" t="inlineStr">
        <is>
          <t>701+</t>
        </is>
      </c>
      <c r="AH951" t="n">
        <v>3.4</v>
      </c>
      <c r="AI951" t="inlineStr">
        <is>
          <t>701+</t>
        </is>
      </c>
      <c r="AJ951" t="n">
        <v>1.3</v>
      </c>
      <c r="AK951" t="inlineStr"/>
      <c r="AL951" t="inlineStr"/>
      <c r="AM951" t="inlineStr"/>
      <c r="AN951" t="inlineStr"/>
      <c r="AO951" t="inlineStr"/>
      <c r="AP951" t="inlineStr">
        <is>
          <t>{"Research &amp; Discovery": [{"indicator_id": "76", "indicator_name": "Academic Reputation", "rank": "601+", "score": "11.7"}, {"indicator_id": "73", "indicator_name": "Citations per Faculty", "rank": "701+", "score": "5.3"}], "Learning Experience": [{"indicator_id": "36", "indicator_name": "Faculty Student Ratio", "rank": "467", "score": "33.7"}], "Employability": [{"indicator_id": "77", "indicator_name": "Employer Reputation", "rank": "470", "score": "18.9"}, {"indicator_id": "3819456", "indicator_name": "Employment Outcomes", "rank": "701+", "score": "3.2"}], "Global Engagement": [{"indicator_id": "14", "indicator_name": "International Student Ratio", "rank": "701+", "score": "5"}, {"indicator_id": "15", "indicator_name": "International Research Network", "rank": "683", "score": "55.5"}, {"indicator_id": "18", "indicator_name": "International Faculty Ratio", "rank": "701+", "score": "3.4"}], "Sustainability": [{"indicator_id": "3897497", "indicator_name": "Sustainability Score", "rank": "701+", "score": "1.3"}]}</t>
        </is>
      </c>
      <c r="AQ9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52">
      <c r="A952" t="n">
        <v>951</v>
      </c>
      <c r="B952" t="inlineStr"/>
      <c r="C952" t="inlineStr">
        <is>
          <t>Yerevan State University</t>
        </is>
      </c>
      <c r="D952" t="inlineStr">
        <is>
          <t>Yerevan, Armenia</t>
        </is>
      </c>
      <c r="E952" t="inlineStr">
        <is>
          <t>Armenia</t>
        </is>
      </c>
      <c r="F952" t="inlineStr">
        <is>
          <t>Yerevan</t>
        </is>
      </c>
      <c r="G952" t="inlineStr">
        <is>
          <t>Asia</t>
        </is>
      </c>
      <c r="H952" t="inlineStr">
        <is>
          <t>https://www.topuniversities.com/sites/default/files/yerevan-state-university_592560e59988f300e2321a5c_medium.jpg</t>
        </is>
      </c>
      <c r="I952" t="inlineStr">
        <is>
          <t>/universities/yerevan-state-university</t>
        </is>
      </c>
      <c r="J952" t="inlineStr">
        <is>
          <t>3997125</t>
        </is>
      </c>
      <c r="K952" t="inlineStr">
        <is>
          <t>371284</t>
        </is>
      </c>
      <c r="L952" t="inlineStr">
        <is>
          <t>25482</t>
        </is>
      </c>
      <c r="M952" t="n">
        <v>0</v>
      </c>
      <c r="N952" t="inlineStr">
        <is>
          <t>901-950</t>
        </is>
      </c>
      <c r="O952" t="inlineStr"/>
      <c r="P952" t="b">
        <v>0</v>
      </c>
      <c r="Q952" t="b">
        <v>0</v>
      </c>
      <c r="R952" t="n">
        <v>0</v>
      </c>
      <c r="S952" t="inlineStr">
        <is>
          <t>601+</t>
        </is>
      </c>
      <c r="T952" t="n">
        <v>7</v>
      </c>
      <c r="U952" t="inlineStr">
        <is>
          <t>701+</t>
        </is>
      </c>
      <c r="V952" t="n">
        <v>1.3</v>
      </c>
      <c r="W952" t="inlineStr">
        <is>
          <t>295</t>
        </is>
      </c>
      <c r="X952" t="n">
        <v>51.4</v>
      </c>
      <c r="Y952" t="inlineStr">
        <is>
          <t>601+</t>
        </is>
      </c>
      <c r="Z952" t="n">
        <v>2.9</v>
      </c>
      <c r="AA952" t="inlineStr">
        <is>
          <t>92</t>
        </is>
      </c>
      <c r="AB952" t="n">
        <v>87.40000000000001</v>
      </c>
      <c r="AC952" t="inlineStr">
        <is>
          <t>701+</t>
        </is>
      </c>
      <c r="AD952" t="n">
        <v>1.7</v>
      </c>
      <c r="AE952" t="inlineStr">
        <is>
          <t>701+</t>
        </is>
      </c>
      <c r="AF952" t="n">
        <v>20</v>
      </c>
      <c r="AG952" t="inlineStr">
        <is>
          <t>701+</t>
        </is>
      </c>
      <c r="AH952" t="n">
        <v>5.1</v>
      </c>
      <c r="AI952" t="inlineStr">
        <is>
          <t>701+</t>
        </is>
      </c>
      <c r="AJ952" t="n">
        <v>1</v>
      </c>
      <c r="AK952" t="inlineStr"/>
      <c r="AL952" t="inlineStr"/>
      <c r="AM952" t="inlineStr"/>
      <c r="AN952" t="inlineStr"/>
      <c r="AO952" t="inlineStr"/>
      <c r="AP952" t="inlineStr">
        <is>
          <t>{"Research &amp; Discovery": [{"indicator_id": "76", "indicator_name": "Academic Reputation", "rank": "601+", "score": "7"}, {"indicator_id": "73", "indicator_name": "Citations per Faculty", "rank": "701+", "score": "1.3"}], "Learning Experience": [{"indicator_id": "36", "indicator_name": "Faculty Student Ratio", "rank": "295", "score": "51.4"}], "Employability": [{"indicator_id": "77", "indicator_name": "Employer Reputation", "rank": "601+", "score": "2.9"}, {"indicator_id": "3819456", "indicator_name": "Employment Outcomes", "rank": "92", "score": "87.4"}], "Global Engagement": [{"indicator_id": "14", "indicator_name": "International Student Ratio", "rank": "701+", "score": "1.7"}, {"indicator_id": "15", "indicator_name": "International Research Network", "rank": "701+", "score": "20"}, {"indicator_id": "18", "indicator_name": "International Faculty Ratio", "rank": "701+", "score": "5.1"}], "Sustainability": [{"indicator_id": "3897497", "indicator_name": "Sustainability Score", "rank": "701+", "score": "1"}]}</t>
        </is>
      </c>
      <c r="AQ9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53">
      <c r="A953" t="n">
        <v>952</v>
      </c>
      <c r="B953" t="inlineStr"/>
      <c r="C953" t="inlineStr">
        <is>
          <t>Yokohama City University</t>
        </is>
      </c>
      <c r="D953" t="inlineStr">
        <is>
          <t>Yokohama City, Japan</t>
        </is>
      </c>
      <c r="E953" t="inlineStr">
        <is>
          <t>Japan</t>
        </is>
      </c>
      <c r="F953" t="inlineStr">
        <is>
          <t>Yokohama City</t>
        </is>
      </c>
      <c r="G953" t="inlineStr">
        <is>
          <t>Asia</t>
        </is>
      </c>
      <c r="H953" t="inlineStr">
        <is>
          <t>https://www.topuniversities.com/sites/default/files/yokohama-city-university_592560cf2aeae70239af4d32_medium.jpg</t>
        </is>
      </c>
      <c r="I953" t="inlineStr">
        <is>
          <t>/universities/yokohama-city-university</t>
        </is>
      </c>
      <c r="J953" t="inlineStr">
        <is>
          <t>3997130</t>
        </is>
      </c>
      <c r="K953" t="inlineStr">
        <is>
          <t>297175</t>
        </is>
      </c>
      <c r="L953" t="inlineStr">
        <is>
          <t>686</t>
        </is>
      </c>
      <c r="M953" t="n">
        <v>0</v>
      </c>
      <c r="N953" t="inlineStr">
        <is>
          <t>901-950</t>
        </is>
      </c>
      <c r="O953" t="inlineStr"/>
      <c r="P953" t="b">
        <v>0</v>
      </c>
      <c r="Q953" t="b">
        <v>0</v>
      </c>
      <c r="R953" t="n">
        <v>0</v>
      </c>
      <c r="S953" t="inlineStr">
        <is>
          <t>601+</t>
        </is>
      </c>
      <c r="T953" t="n">
        <v>3.4</v>
      </c>
      <c r="U953" t="inlineStr">
        <is>
          <t>701+</t>
        </is>
      </c>
      <c r="V953" t="n">
        <v>10.3</v>
      </c>
      <c r="W953" t="inlineStr">
        <is>
          <t>54</t>
        </is>
      </c>
      <c r="X953" t="n">
        <v>96.2</v>
      </c>
      <c r="Y953" t="inlineStr">
        <is>
          <t>601+</t>
        </is>
      </c>
      <c r="Z953" t="n">
        <v>2.4</v>
      </c>
      <c r="AA953" t="inlineStr">
        <is>
          <t>701+</t>
        </is>
      </c>
      <c r="AB953" t="n">
        <v>3.1</v>
      </c>
      <c r="AC953" t="inlineStr">
        <is>
          <t>701+</t>
        </is>
      </c>
      <c r="AD953" t="n">
        <v>2.4</v>
      </c>
      <c r="AE953" t="inlineStr">
        <is>
          <t>701+</t>
        </is>
      </c>
      <c r="AF953" t="n">
        <v>10.5</v>
      </c>
      <c r="AG953" t="inlineStr">
        <is>
          <t>701+</t>
        </is>
      </c>
      <c r="AH953" t="n">
        <v>5.4</v>
      </c>
      <c r="AI953" t="inlineStr">
        <is>
          <t>701+</t>
        </is>
      </c>
      <c r="AJ953" t="n">
        <v>1</v>
      </c>
      <c r="AK953" t="inlineStr"/>
      <c r="AL953" t="inlineStr"/>
      <c r="AM953" t="inlineStr"/>
      <c r="AN953" t="inlineStr"/>
      <c r="AO953" t="inlineStr"/>
      <c r="AP953" t="inlineStr">
        <is>
          <t>{"Research &amp; Discovery": [{"indicator_id": "76", "indicator_name": "Academic Reputation", "rank": "601+", "score": "3.4"}, {"indicator_id": "73", "indicator_name": "Citations per Faculty", "rank": "701+", "score": "10.3"}], "Learning Experience": [{"indicator_id": "36", "indicator_name": "Faculty Student Ratio", "rank": "54", "score": "96.2"}], "Employability": [{"indicator_id": "77", "indicator_name": "Employer Reputation", "rank": "601+", "score": "2.4"}, {"indicator_id": "3819456", "indicator_name": "Employment Outcomes", "rank": "701+", "score": "3.1"}], "Global Engagement": [{"indicator_id": "14", "indicator_name": "International Student Ratio", "rank": "701+", "score": "2.4"}, {"indicator_id": "15", "indicator_name": "International Research Network", "rank": "701+", "score": "10.5"}, {"indicator_id": "18", "indicator_name": "International Faculty Ratio", "rank": "701+", "score": "5.4"}], "Sustainability": [{"indicator_id": "3897497", "indicator_name": "Sustainability Score", "rank": "701+", "score": "1"}]}</t>
        </is>
      </c>
      <c r="AQ9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54">
      <c r="A954" t="n">
        <v>953</v>
      </c>
      <c r="B954" t="inlineStr"/>
      <c r="C954" t="inlineStr">
        <is>
          <t>Almaty Technological University</t>
        </is>
      </c>
      <c r="D954" t="inlineStr">
        <is>
          <t>Provo, Kazakhstan</t>
        </is>
      </c>
      <c r="E954" t="inlineStr">
        <is>
          <t>Kazakhstan</t>
        </is>
      </c>
      <c r="F954" t="inlineStr">
        <is>
          <t>Provo</t>
        </is>
      </c>
      <c r="G954" t="inlineStr">
        <is>
          <t>Asia</t>
        </is>
      </c>
      <c r="H954" t="inlineStr">
        <is>
          <t>https://www.topuniversities.com/sites/default/files/almaty-technological-university_592560cf2aeae70239af592a_medium.jpg</t>
        </is>
      </c>
      <c r="I954" t="inlineStr">
        <is>
          <t>/universities/almaty-technological-university</t>
        </is>
      </c>
      <c r="J954" t="inlineStr">
        <is>
          <t>3996247</t>
        </is>
      </c>
      <c r="K954" t="inlineStr">
        <is>
          <t>296066</t>
        </is>
      </c>
      <c r="L954" t="inlineStr">
        <is>
          <t>20364</t>
        </is>
      </c>
      <c r="M954" t="n">
        <v>0</v>
      </c>
      <c r="N954" t="inlineStr">
        <is>
          <t>951-1000</t>
        </is>
      </c>
      <c r="O954" t="inlineStr">
        <is>
          <t>4</t>
        </is>
      </c>
      <c r="P954" t="b">
        <v>0</v>
      </c>
      <c r="Q954" t="b">
        <v>0</v>
      </c>
      <c r="R954" t="n">
        <v>0</v>
      </c>
      <c r="S954" t="inlineStr">
        <is>
          <t>601+</t>
        </is>
      </c>
      <c r="T954" t="n">
        <v>6.2</v>
      </c>
      <c r="U954" t="inlineStr">
        <is>
          <t>701+</t>
        </is>
      </c>
      <c r="V954" t="n">
        <v>1</v>
      </c>
      <c r="W954" t="inlineStr">
        <is>
          <t>93</t>
        </is>
      </c>
      <c r="X954" t="n">
        <v>88.09999999999999</v>
      </c>
      <c r="Y954" t="inlineStr">
        <is>
          <t>601+</t>
        </is>
      </c>
      <c r="Z954" t="n">
        <v>4.2</v>
      </c>
      <c r="AA954" t="inlineStr">
        <is>
          <t>701+</t>
        </is>
      </c>
      <c r="AB954" t="n">
        <v>3.3</v>
      </c>
      <c r="AC954" t="inlineStr">
        <is>
          <t>701+</t>
        </is>
      </c>
      <c r="AD954" t="n">
        <v>4.8</v>
      </c>
      <c r="AE954" t="inlineStr">
        <is>
          <t>701+</t>
        </is>
      </c>
      <c r="AF954" t="n">
        <v>2.9</v>
      </c>
      <c r="AG954" t="inlineStr">
        <is>
          <t>536</t>
        </is>
      </c>
      <c r="AH954" t="n">
        <v>25</v>
      </c>
      <c r="AI954" t="inlineStr">
        <is>
          <t>701+</t>
        </is>
      </c>
      <c r="AJ954" t="n">
        <v>1.1</v>
      </c>
      <c r="AK954" t="inlineStr"/>
      <c r="AL954" t="inlineStr"/>
      <c r="AM954" t="inlineStr"/>
      <c r="AN954" t="inlineStr"/>
      <c r="AO954" t="inlineStr"/>
      <c r="AP954" t="inlineStr">
        <is>
          <t>{"Research &amp; Discovery": [{"indicator_id": "76", "indicator_name": "Academic Reputation", "rank": "601+", "score": "6.2"}, {"indicator_id": "73", "indicator_name": "Citations per Faculty", "rank": "701+", "score": "1"}], "Learning Experience": [{"indicator_id": "36", "indicator_name": "Faculty Student Ratio", "rank": "93", "score": "88.1"}], "Employability": [{"indicator_id": "77", "indicator_name": "Employer Reputation", "rank": "601+", "score": "4.2"}, {"indicator_id": "3819456", "indicator_name": "Employment Outcomes", "rank": "701+", "score": "3.3"}], "Global Engagement": [{"indicator_id": "14", "indicator_name": "International Student Ratio", "rank": "701+", "score": "4.8"}, {"indicator_id": "15", "indicator_name": "International Research Network", "rank": "701+", "score": "2.9"}, {"indicator_id": "18", "indicator_name": "International Faculty Ratio", "rank": "536", "score": "25"}], "Sustainability": [{"indicator_id": "3897497", "indicator_name": "Sustainability Score", "rank": "701+", "score": "1.1"}]}</t>
        </is>
      </c>
      <c r="AQ9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55">
      <c r="A955" t="n">
        <v>954</v>
      </c>
      <c r="B955" t="inlineStr"/>
      <c r="C955" t="inlineStr">
        <is>
          <t>Athens University of Economics and Business</t>
        </is>
      </c>
      <c r="D955" t="inlineStr">
        <is>
          <t>Athens, Greece</t>
        </is>
      </c>
      <c r="E955" t="inlineStr">
        <is>
          <t>Greece</t>
        </is>
      </c>
      <c r="F955" t="inlineStr">
        <is>
          <t>Athens</t>
        </is>
      </c>
      <c r="G955" t="inlineStr">
        <is>
          <t>Europe</t>
        </is>
      </c>
      <c r="H955" t="inlineStr">
        <is>
          <t>https://www.topuniversities.com/sites/default/files/220228075444am741134AUEBLogo-90x90.jpg</t>
        </is>
      </c>
      <c r="I955" t="inlineStr">
        <is>
          <t>/universities/athens-university-economics-business</t>
        </is>
      </c>
      <c r="J955" t="inlineStr">
        <is>
          <t>3996265</t>
        </is>
      </c>
      <c r="K955" t="inlineStr">
        <is>
          <t>294622</t>
        </is>
      </c>
      <c r="L955" t="inlineStr">
        <is>
          <t>34</t>
        </is>
      </c>
      <c r="M955" t="n">
        <v>0</v>
      </c>
      <c r="N955" t="inlineStr">
        <is>
          <t>951-1000</t>
        </is>
      </c>
      <c r="O955" t="inlineStr"/>
      <c r="P955" t="b">
        <v>0</v>
      </c>
      <c r="Q955" t="b">
        <v>0</v>
      </c>
      <c r="R955" t="n">
        <v>0</v>
      </c>
      <c r="S955" t="inlineStr">
        <is>
          <t>601+</t>
        </is>
      </c>
      <c r="T955" t="n">
        <v>7.6</v>
      </c>
      <c r="U955" t="inlineStr">
        <is>
          <t>556</t>
        </is>
      </c>
      <c r="V955" t="n">
        <v>20</v>
      </c>
      <c r="W955" t="inlineStr">
        <is>
          <t>701+</t>
        </is>
      </c>
      <c r="X955" t="n">
        <v>1.7</v>
      </c>
      <c r="Y955" t="inlineStr">
        <is>
          <t>323</t>
        </is>
      </c>
      <c r="Z955" t="n">
        <v>29.3</v>
      </c>
      <c r="AA955" t="inlineStr">
        <is>
          <t>547</t>
        </is>
      </c>
      <c r="AB955" t="n">
        <v>20.9</v>
      </c>
      <c r="AC955" t="inlineStr">
        <is>
          <t>701+</t>
        </is>
      </c>
      <c r="AD955" t="n">
        <v>3.1</v>
      </c>
      <c r="AE955" t="inlineStr">
        <is>
          <t>701+</t>
        </is>
      </c>
      <c r="AF955" t="n">
        <v>14</v>
      </c>
      <c r="AG955" t="inlineStr">
        <is>
          <t>701+</t>
        </is>
      </c>
      <c r="AH955" t="n">
        <v>1.6</v>
      </c>
      <c r="AI955" t="inlineStr">
        <is>
          <t>701+</t>
        </is>
      </c>
      <c r="AJ955" t="n">
        <v>2.4</v>
      </c>
      <c r="AK955" t="inlineStr"/>
      <c r="AL955" t="inlineStr"/>
      <c r="AM955" t="inlineStr"/>
      <c r="AN955" t="inlineStr"/>
      <c r="AO955" t="inlineStr"/>
      <c r="AP955" t="inlineStr">
        <is>
          <t>{"Research &amp; Discovery": [{"indicator_id": "76", "indicator_name": "Academic Reputation", "rank": "601+", "score": "7.6"}, {"indicator_id": "73", "indicator_name": "Citations per Faculty", "rank": "556", "score": "20"}], "Learning Experience": [{"indicator_id": "36", "indicator_name": "Faculty Student Ratio", "rank": "701+", "score": "1.7"}], "Employability": [{"indicator_id": "77", "indicator_name": "Employer Reputation", "rank": "323", "score": "29.3"}, {"indicator_id": "3819456", "indicator_name": "Employment Outcomes", "rank": "547", "score": "20.9"}], "Global Engagement": [{"indicator_id": "14", "indicator_name": "International Student Ratio", "rank": "701+", "score": "3.1"}, {"indicator_id": "15", "indicator_name": "International Research Network", "rank": "701+", "score": "14"}, {"indicator_id": "18", "indicator_name": "International Faculty Ratio", "rank": "701+", "score": "1.6"}], "Sustainability": [{"indicator_id": "3897497", "indicator_name": "Sustainability Score", "rank": "701+", "score": "2.4"}]}</t>
        </is>
      </c>
      <c r="AQ9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56">
      <c r="A956" t="n">
        <v>955</v>
      </c>
      <c r="B956" t="inlineStr"/>
      <c r="C956" t="inlineStr">
        <is>
          <t>Auburn University</t>
        </is>
      </c>
      <c r="D956" t="inlineStr">
        <is>
          <t>Auburn, United States</t>
        </is>
      </c>
      <c r="E956" t="inlineStr">
        <is>
          <t>United States</t>
        </is>
      </c>
      <c r="F956" t="inlineStr">
        <is>
          <t>Auburn</t>
        </is>
      </c>
      <c r="G956" t="inlineStr">
        <is>
          <t>North America</t>
        </is>
      </c>
      <c r="H956" t="inlineStr">
        <is>
          <t>https://www.topuniversities.com/sites/default/files/auburn-university_592560cf2aeae70239af51d3_medium.jpg</t>
        </is>
      </c>
      <c r="I956" t="inlineStr">
        <is>
          <t>/universities/auburn-university</t>
        </is>
      </c>
      <c r="J956" t="inlineStr">
        <is>
          <t>3996267</t>
        </is>
      </c>
      <c r="K956" t="inlineStr">
        <is>
          <t>294776</t>
        </is>
      </c>
      <c r="L956" t="inlineStr">
        <is>
          <t>1872</t>
        </is>
      </c>
      <c r="M956" t="n">
        <v>0</v>
      </c>
      <c r="N956" t="inlineStr">
        <is>
          <t>951-1000</t>
        </is>
      </c>
      <c r="O956" t="inlineStr"/>
      <c r="P956" t="b">
        <v>0</v>
      </c>
      <c r="Q956" t="b">
        <v>0</v>
      </c>
      <c r="R956" t="n">
        <v>0</v>
      </c>
      <c r="S956" t="inlineStr">
        <is>
          <t>601+</t>
        </is>
      </c>
      <c r="T956" t="n">
        <v>7.1</v>
      </c>
      <c r="U956" t="inlineStr">
        <is>
          <t>597</t>
        </is>
      </c>
      <c r="V956" t="n">
        <v>17.2</v>
      </c>
      <c r="W956" t="inlineStr">
        <is>
          <t>701+</t>
        </is>
      </c>
      <c r="X956" t="n">
        <v>7.6</v>
      </c>
      <c r="Y956" t="inlineStr">
        <is>
          <t>601+</t>
        </is>
      </c>
      <c r="Z956" t="n">
        <v>7.7</v>
      </c>
      <c r="AA956" t="inlineStr">
        <is>
          <t>627</t>
        </is>
      </c>
      <c r="AB956" t="n">
        <v>16.4</v>
      </c>
      <c r="AC956" t="inlineStr">
        <is>
          <t>701+</t>
        </is>
      </c>
      <c r="AD956" t="n">
        <v>6</v>
      </c>
      <c r="AE956" t="inlineStr">
        <is>
          <t>701+</t>
        </is>
      </c>
      <c r="AF956" t="n">
        <v>54.7</v>
      </c>
      <c r="AG956" t="inlineStr">
        <is>
          <t>510</t>
        </is>
      </c>
      <c r="AH956" t="n">
        <v>27.6</v>
      </c>
      <c r="AI956">
        <f>648</f>
        <v/>
      </c>
      <c r="AJ956" t="n">
        <v>10.9</v>
      </c>
      <c r="AK956" t="inlineStr"/>
      <c r="AL956" t="inlineStr"/>
      <c r="AM956" t="inlineStr"/>
      <c r="AN956" t="inlineStr"/>
      <c r="AO956" t="inlineStr"/>
      <c r="AP956" t="inlineStr">
        <is>
          <t>{"Research &amp; Discovery": [{"indicator_id": "76", "indicator_name": "Academic Reputation", "rank": "601+", "score": "7.1"}, {"indicator_id": "73", "indicator_name": "Citations per Faculty", "rank": "597", "score": "17.2"}], "Learning Experience": [{"indicator_id": "36", "indicator_name": "Faculty Student Ratio", "rank": "701+", "score": "7.6"}], "Employability": [{"indicator_id": "77", "indicator_name": "Employer Reputation", "rank": "601+", "score": "7.7"}, {"indicator_id": "3819456", "indicator_name": "Employment Outcomes", "rank": "627", "score": "16.4"}], "Global Engagement": [{"indicator_id": "14", "indicator_name": "International Student Ratio", "rank": "701+", "score": "6"}, {"indicator_id": "15", "indicator_name": "International Research Network", "rank": "701+", "score": "54.7"}, {"indicator_id": "18", "indicator_name": "International Faculty Ratio", "rank": "510", "score": "27.6"}], "Sustainability": [{"indicator_id": "3897497", "indicator_name": "Sustainability Score", "rank": "=648", "score": "10.9"}]}</t>
        </is>
      </c>
      <c r="AQ9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57">
      <c r="A957" t="n">
        <v>956</v>
      </c>
      <c r="B957" t="inlineStr"/>
      <c r="C957" t="inlineStr">
        <is>
          <t>Baku State University</t>
        </is>
      </c>
      <c r="D957" t="inlineStr">
        <is>
          <t>Baku, Azerbaijan</t>
        </is>
      </c>
      <c r="E957" t="inlineStr">
        <is>
          <t>Azerbaijan</t>
        </is>
      </c>
      <c r="F957" t="inlineStr">
        <is>
          <t>Baku</t>
        </is>
      </c>
      <c r="G957" t="inlineStr">
        <is>
          <t>Asia</t>
        </is>
      </c>
      <c r="H957" t="inlineStr">
        <is>
          <t>https://www.topuniversities.com/sites/default/files/220117064650am288067resize-16423988381385868772BSUlogopng-90x90.jpg</t>
        </is>
      </c>
      <c r="I957" t="inlineStr">
        <is>
          <t>/universities/baku-state-university</t>
        </is>
      </c>
      <c r="J957" t="inlineStr">
        <is>
          <t>3996273</t>
        </is>
      </c>
      <c r="K957" t="inlineStr">
        <is>
          <t>293624</t>
        </is>
      </c>
      <c r="L957" t="inlineStr">
        <is>
          <t>14127</t>
        </is>
      </c>
      <c r="M957" t="n">
        <v>0</v>
      </c>
      <c r="N957" t="inlineStr">
        <is>
          <t>951-1000</t>
        </is>
      </c>
      <c r="O957" t="inlineStr">
        <is>
          <t>5</t>
        </is>
      </c>
      <c r="P957" t="b">
        <v>0</v>
      </c>
      <c r="Q957" t="b">
        <v>0</v>
      </c>
      <c r="R957" t="n">
        <v>0</v>
      </c>
      <c r="S957" t="inlineStr">
        <is>
          <t>601+</t>
        </is>
      </c>
      <c r="T957" t="n">
        <v>12.9</v>
      </c>
      <c r="U957" t="inlineStr">
        <is>
          <t>701+</t>
        </is>
      </c>
      <c r="V957" t="n">
        <v>1.4</v>
      </c>
      <c r="W957" t="inlineStr">
        <is>
          <t>373</t>
        </is>
      </c>
      <c r="X957" t="n">
        <v>41.7</v>
      </c>
      <c r="Y957" t="inlineStr">
        <is>
          <t>601+</t>
        </is>
      </c>
      <c r="Z957" t="n">
        <v>5.5</v>
      </c>
      <c r="AA957" t="inlineStr">
        <is>
          <t>271</t>
        </is>
      </c>
      <c r="AB957" t="n">
        <v>47.7</v>
      </c>
      <c r="AC957" t="inlineStr">
        <is>
          <t>701+</t>
        </is>
      </c>
      <c r="AD957" t="n">
        <v>2.2</v>
      </c>
      <c r="AE957" t="inlineStr">
        <is>
          <t>701+</t>
        </is>
      </c>
      <c r="AF957" t="n">
        <v>16.7</v>
      </c>
      <c r="AG957" t="inlineStr">
        <is>
          <t>701+</t>
        </is>
      </c>
      <c r="AH957" t="n">
        <v>5.3</v>
      </c>
      <c r="AI957" t="inlineStr">
        <is>
          <t>701+</t>
        </is>
      </c>
      <c r="AJ957" t="n">
        <v>1.3</v>
      </c>
      <c r="AK957" t="inlineStr"/>
      <c r="AL957" t="inlineStr"/>
      <c r="AM957" t="inlineStr"/>
      <c r="AN957" t="inlineStr"/>
      <c r="AO957" t="inlineStr"/>
      <c r="AP957" t="inlineStr">
        <is>
          <t>{"Research &amp; Discovery": [{"indicator_id": "76", "indicator_name": "Academic Reputation", "rank": "601+", "score": "12.9"}, {"indicator_id": "73", "indicator_name": "Citations per Faculty", "rank": "701+", "score": "1.4"}], "Learning Experience": [{"indicator_id": "36", "indicator_name": "Faculty Student Ratio", "rank": "373", "score": "41.7"}], "Employability": [{"indicator_id": "77", "indicator_name": "Employer Reputation", "rank": "601+", "score": "5.5"}, {"indicator_id": "3819456", "indicator_name": "Employment Outcomes", "rank": "271", "score": "47.7"}], "Global Engagement": [{"indicator_id": "14", "indicator_name": "International Student Ratio", "rank": "701+", "score": "2.2"}, {"indicator_id": "15", "indicator_name": "International Research Network", "rank": "701+", "score": "16.7"}, {"indicator_id": "18", "indicator_name": "International Faculty Ratio", "rank": "701+", "score": "5.3"}], "Sustainability": [{"indicator_id": "3897497", "indicator_name": "Sustainability Score", "rank": "701+", "score": "1.3"}]}</t>
        </is>
      </c>
      <c r="AQ9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58">
      <c r="A958" t="n">
        <v>957</v>
      </c>
      <c r="B958" t="inlineStr"/>
      <c r="C958" t="inlineStr">
        <is>
          <t>Bina Nusantara University (BINUS)</t>
        </is>
      </c>
      <c r="D958" t="inlineStr">
        <is>
          <t>Jakarta, Indonesia</t>
        </is>
      </c>
      <c r="E958" t="inlineStr">
        <is>
          <t>Indonesia</t>
        </is>
      </c>
      <c r="F958" t="inlineStr">
        <is>
          <t>Jakarta</t>
        </is>
      </c>
      <c r="G958" t="inlineStr">
        <is>
          <t>Asia</t>
        </is>
      </c>
      <c r="H958" t="inlineStr">
        <is>
          <t>https://www.topuniversities.com/sites/default/files/bina-nusantara-university-binus_937_medium.jpg</t>
        </is>
      </c>
      <c r="I958" t="inlineStr">
        <is>
          <t>/universities/bina-nusantara-university-binus</t>
        </is>
      </c>
      <c r="J958" t="inlineStr">
        <is>
          <t>3996289</t>
        </is>
      </c>
      <c r="K958" t="inlineStr">
        <is>
          <t>296983</t>
        </is>
      </c>
      <c r="L958" t="inlineStr">
        <is>
          <t>937</t>
        </is>
      </c>
      <c r="M958" t="n">
        <v>0</v>
      </c>
      <c r="N958" t="inlineStr">
        <is>
          <t>951-1000</t>
        </is>
      </c>
      <c r="O958" t="inlineStr">
        <is>
          <t>5</t>
        </is>
      </c>
      <c r="P958" t="b">
        <v>0</v>
      </c>
      <c r="Q958" t="b">
        <v>0</v>
      </c>
      <c r="R958" t="n">
        <v>0</v>
      </c>
      <c r="S958" t="inlineStr">
        <is>
          <t>601+</t>
        </is>
      </c>
      <c r="T958" t="n">
        <v>12.5</v>
      </c>
      <c r="U958" t="inlineStr">
        <is>
          <t>701+</t>
        </is>
      </c>
      <c r="V958" t="n">
        <v>2.1</v>
      </c>
      <c r="W958" t="inlineStr">
        <is>
          <t>678</t>
        </is>
      </c>
      <c r="X958" t="n">
        <v>19.9</v>
      </c>
      <c r="Y958" t="inlineStr">
        <is>
          <t>426</t>
        </is>
      </c>
      <c r="Z958" t="n">
        <v>21.8</v>
      </c>
      <c r="AA958" t="inlineStr">
        <is>
          <t>701+</t>
        </is>
      </c>
      <c r="AB958" t="n">
        <v>12.9</v>
      </c>
      <c r="AC958" t="inlineStr">
        <is>
          <t>701+</t>
        </is>
      </c>
      <c r="AD958" t="n">
        <v>4.3</v>
      </c>
      <c r="AE958" t="inlineStr">
        <is>
          <t>701+</t>
        </is>
      </c>
      <c r="AF958" t="n">
        <v>10.7</v>
      </c>
      <c r="AG958" t="inlineStr">
        <is>
          <t>463</t>
        </is>
      </c>
      <c r="AH958" t="n">
        <v>34.7</v>
      </c>
      <c r="AI958" t="inlineStr">
        <is>
          <t>701+</t>
        </is>
      </c>
      <c r="AJ958" t="n">
        <v>4.1</v>
      </c>
      <c r="AK958" t="inlineStr"/>
      <c r="AL958" t="inlineStr"/>
      <c r="AM958" t="inlineStr"/>
      <c r="AN958" t="inlineStr"/>
      <c r="AO958" t="inlineStr"/>
      <c r="AP958" t="inlineStr">
        <is>
          <t>{"Research &amp; Discovery": [{"indicator_id": "76", "indicator_name": "Academic Reputation", "rank": "601+", "score": "12.5"}, {"indicator_id": "73", "indicator_name": "Citations per Faculty", "rank": "701+", "score": "2.1"}], "Learning Experience": [{"indicator_id": "36", "indicator_name": "Faculty Student Ratio", "rank": "678", "score": "19.9"}], "Employability": [{"indicator_id": "77", "indicator_name": "Employer Reputation", "rank": "426", "score": "21.8"}, {"indicator_id": "3819456", "indicator_name": "Employment Outcomes", "rank": "701+", "score": "12.9"}], "Global Engagement": [{"indicator_id": "14", "indicator_name": "International Student Ratio", "rank": "701+", "score": "4.3"}, {"indicator_id": "15", "indicator_name": "International Research Network", "rank": "701+", "score": "10.7"}, {"indicator_id": "18", "indicator_name": "International Faculty Ratio", "rank": "463", "score": "34.7"}], "Sustainability": [{"indicator_id": "3897497", "indicator_name": "Sustainability Score", "rank": "701+", "score": "4.1"}]}</t>
        </is>
      </c>
      <c r="AQ9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59">
      <c r="A959" t="n">
        <v>958</v>
      </c>
      <c r="B959" t="inlineStr"/>
      <c r="C959" t="inlineStr">
        <is>
          <t>Clark University</t>
        </is>
      </c>
      <c r="D959" t="inlineStr">
        <is>
          <t>Worcester, United States</t>
        </is>
      </c>
      <c r="E959" t="inlineStr">
        <is>
          <t>United States</t>
        </is>
      </c>
      <c r="F959" t="inlineStr">
        <is>
          <t>Worcester</t>
        </is>
      </c>
      <c r="G959" t="inlineStr">
        <is>
          <t>North America</t>
        </is>
      </c>
      <c r="H959" t="inlineStr">
        <is>
          <t>https://www.topuniversities.com/sites/default/files/211223104412am412385CU-logo-200x200-90x90.jpg</t>
        </is>
      </c>
      <c r="I959" t="inlineStr">
        <is>
          <t>/universities/clark-university</t>
        </is>
      </c>
      <c r="J959" t="inlineStr">
        <is>
          <t>3996333</t>
        </is>
      </c>
      <c r="K959" t="inlineStr">
        <is>
          <t>297558</t>
        </is>
      </c>
      <c r="L959" t="inlineStr">
        <is>
          <t>820</t>
        </is>
      </c>
      <c r="M959" t="n">
        <v>0</v>
      </c>
      <c r="N959" t="inlineStr">
        <is>
          <t>951-1000</t>
        </is>
      </c>
      <c r="O959" t="inlineStr"/>
      <c r="P959" t="b">
        <v>0</v>
      </c>
      <c r="Q959" t="b">
        <v>0</v>
      </c>
      <c r="R959" t="n">
        <v>0</v>
      </c>
      <c r="S959" t="inlineStr">
        <is>
          <t>601+</t>
        </is>
      </c>
      <c r="T959" t="n">
        <v>2.6</v>
      </c>
      <c r="U959" t="inlineStr">
        <is>
          <t>608</t>
        </is>
      </c>
      <c r="V959" t="n">
        <v>16.7</v>
      </c>
      <c r="W959" t="inlineStr">
        <is>
          <t>701+</t>
        </is>
      </c>
      <c r="X959" t="n">
        <v>18.9</v>
      </c>
      <c r="Y959" t="inlineStr">
        <is>
          <t>601+</t>
        </is>
      </c>
      <c r="Z959" t="n">
        <v>2.5</v>
      </c>
      <c r="AA959" t="inlineStr">
        <is>
          <t>701+</t>
        </is>
      </c>
      <c r="AB959" t="n">
        <v>13.6</v>
      </c>
      <c r="AC959" t="inlineStr">
        <is>
          <t>154</t>
        </is>
      </c>
      <c r="AD959" t="n">
        <v>84.7</v>
      </c>
      <c r="AE959" t="inlineStr">
        <is>
          <t>701+</t>
        </is>
      </c>
      <c r="AF959" t="n">
        <v>20.2</v>
      </c>
      <c r="AG959" t="inlineStr">
        <is>
          <t>701+</t>
        </is>
      </c>
      <c r="AH959" t="n">
        <v>13.2</v>
      </c>
      <c r="AI959" t="inlineStr">
        <is>
          <t>701+</t>
        </is>
      </c>
      <c r="AJ959" t="n">
        <v>6.5</v>
      </c>
      <c r="AK959" t="inlineStr"/>
      <c r="AL959" t="inlineStr"/>
      <c r="AM959" t="inlineStr"/>
      <c r="AN959" t="inlineStr"/>
      <c r="AO959" t="inlineStr"/>
      <c r="AP959" t="inlineStr">
        <is>
          <t>{"Research &amp; Discovery": [{"indicator_id": "76", "indicator_name": "Academic Reputation", "rank": "601+", "score": "2.6"}, {"indicator_id": "73", "indicator_name": "Citations per Faculty", "rank": "608", "score": "16.7"}], "Learning Experience": [{"indicator_id": "36", "indicator_name": "Faculty Student Ratio", "rank": "701+", "score": "18.9"}], "Employability": [{"indicator_id": "77", "indicator_name": "Employer Reputation", "rank": "601+", "score": "2.5"}, {"indicator_id": "3819456", "indicator_name": "Employment Outcomes", "rank": "701+", "score": "13.6"}], "Global Engagement": [{"indicator_id": "14", "indicator_name": "International Student Ratio", "rank": "154", "score": "84.7"}, {"indicator_id": "15", "indicator_name": "International Research Network", "rank": "701+", "score": "20.2"}, {"indicator_id": "18", "indicator_name": "International Faculty Ratio", "rank": "701+", "score": "13.2"}], "Sustainability": [{"indicator_id": "3897497", "indicator_name": "Sustainability Score", "rank": "701+", "score": "6.5"}]}</t>
        </is>
      </c>
      <c r="AQ9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60">
      <c r="A960" t="n">
        <v>959</v>
      </c>
      <c r="B960" t="inlineStr"/>
      <c r="C960" t="inlineStr">
        <is>
          <t>Clemson University</t>
        </is>
      </c>
      <c r="D960" t="inlineStr">
        <is>
          <t>Clemson, United States</t>
        </is>
      </c>
      <c r="E960" t="inlineStr">
        <is>
          <t>United States</t>
        </is>
      </c>
      <c r="F960" t="inlineStr">
        <is>
          <t>Clemson</t>
        </is>
      </c>
      <c r="G960" t="inlineStr">
        <is>
          <t>North America</t>
        </is>
      </c>
      <c r="H960" t="inlineStr">
        <is>
          <t>https://www.topuniversities.com/sites/default/files/clemson-university_806_medium.jpg</t>
        </is>
      </c>
      <c r="I960" t="inlineStr">
        <is>
          <t>/universities/clemson-university</t>
        </is>
      </c>
      <c r="J960" t="inlineStr">
        <is>
          <t>3996335</t>
        </is>
      </c>
      <c r="K960" t="inlineStr">
        <is>
          <t>297622</t>
        </is>
      </c>
      <c r="L960" t="inlineStr">
        <is>
          <t>806</t>
        </is>
      </c>
      <c r="M960" t="n">
        <v>0</v>
      </c>
      <c r="N960" t="inlineStr">
        <is>
          <t>951-1000</t>
        </is>
      </c>
      <c r="O960" t="inlineStr"/>
      <c r="P960" t="b">
        <v>0</v>
      </c>
      <c r="Q960" t="b">
        <v>0</v>
      </c>
      <c r="R960" t="n">
        <v>0</v>
      </c>
      <c r="S960" t="inlineStr">
        <is>
          <t>601+</t>
        </is>
      </c>
      <c r="T960" t="n">
        <v>7.3</v>
      </c>
      <c r="U960" t="inlineStr">
        <is>
          <t>633</t>
        </is>
      </c>
      <c r="V960" t="n">
        <v>15.2</v>
      </c>
      <c r="W960" t="inlineStr">
        <is>
          <t>701+</t>
        </is>
      </c>
      <c r="X960" t="n">
        <v>12.6</v>
      </c>
      <c r="Y960" t="inlineStr">
        <is>
          <t>601+</t>
        </is>
      </c>
      <c r="Z960" t="n">
        <v>7</v>
      </c>
      <c r="AA960" t="inlineStr">
        <is>
          <t>701+</t>
        </is>
      </c>
      <c r="AB960" t="n">
        <v>7.7</v>
      </c>
      <c r="AC960" t="inlineStr">
        <is>
          <t>701+</t>
        </is>
      </c>
      <c r="AD960" t="n">
        <v>5.2</v>
      </c>
      <c r="AE960" t="inlineStr">
        <is>
          <t>346</t>
        </is>
      </c>
      <c r="AF960" t="n">
        <v>78.5</v>
      </c>
      <c r="AG960" t="inlineStr">
        <is>
          <t>701+</t>
        </is>
      </c>
      <c r="AH960" t="n">
        <v>11.6</v>
      </c>
      <c r="AI960">
        <f>618</f>
        <v/>
      </c>
      <c r="AJ960" t="n">
        <v>12.3</v>
      </c>
      <c r="AK960" t="inlineStr"/>
      <c r="AL960" t="inlineStr"/>
      <c r="AM960" t="inlineStr"/>
      <c r="AN960" t="inlineStr"/>
      <c r="AO960" t="inlineStr"/>
      <c r="AP960" t="inlineStr">
        <is>
          <t>{"Research &amp; Discovery": [{"indicator_id": "76", "indicator_name": "Academic Reputation", "rank": "601+", "score": "7.3"}, {"indicator_id": "73", "indicator_name": "Citations per Faculty", "rank": "633", "score": "15.2"}], "Learning Experience": [{"indicator_id": "36", "indicator_name": "Faculty Student Ratio", "rank": "701+", "score": "12.6"}], "Employability": [{"indicator_id": "77", "indicator_name": "Employer Reputation", "rank": "601+", "score": "7"}, {"indicator_id": "3819456", "indicator_name": "Employment Outcomes", "rank": "701+", "score": "7.7"}], "Global Engagement": [{"indicator_id": "14", "indicator_name": "International Student Ratio", "rank": "701+", "score": "5.2"}, {"indicator_id": "15", "indicator_name": "International Research Network", "rank": "346", "score": "78.5"}, {"indicator_id": "18", "indicator_name": "International Faculty Ratio", "rank": "701+", "score": "11.6"}], "Sustainability": [{"indicator_id": "3897497", "indicator_name": "Sustainability Score", "rank": "=618", "score": "12.3"}]}</t>
        </is>
      </c>
      <c r="AQ9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61">
      <c r="A961" t="n">
        <v>960</v>
      </c>
      <c r="B961" t="inlineStr"/>
      <c r="C961" t="inlineStr">
        <is>
          <t>D. Serikbayev East Kazakhstan Technical University</t>
        </is>
      </c>
      <c r="D961" t="inlineStr">
        <is>
          <t>Ust-Kamenogorsk, Kazakhstan</t>
        </is>
      </c>
      <c r="E961" t="inlineStr">
        <is>
          <t>Kazakhstan</t>
        </is>
      </c>
      <c r="F961" t="inlineStr">
        <is>
          <t>Ust-Kamenogorsk</t>
        </is>
      </c>
      <c r="G961" t="inlineStr">
        <is>
          <t>Asia</t>
        </is>
      </c>
      <c r="H961" t="inlineStr">
        <is>
          <t>https://www.topuniversities.com/sites/default/files/211223052443am556520%D0%BB%D0%BE%D0%B3%D0%BE%D1%82%D0%B8%D0%BF-EKTU-90x90.jpg</t>
        </is>
      </c>
      <c r="I961" t="inlineStr">
        <is>
          <t>/universities/d-serikbayev-east-kazakhstan-technical-university</t>
        </is>
      </c>
      <c r="J961" t="inlineStr">
        <is>
          <t>3996345</t>
        </is>
      </c>
      <c r="K961" t="inlineStr">
        <is>
          <t>293627</t>
        </is>
      </c>
      <c r="L961" t="inlineStr">
        <is>
          <t>14130</t>
        </is>
      </c>
      <c r="M961" t="n">
        <v>0</v>
      </c>
      <c r="N961" t="inlineStr">
        <is>
          <t>951-1000</t>
        </is>
      </c>
      <c r="O961" t="inlineStr">
        <is>
          <t>4</t>
        </is>
      </c>
      <c r="P961" t="b">
        <v>0</v>
      </c>
      <c r="Q961" t="b">
        <v>0</v>
      </c>
      <c r="R961" t="n">
        <v>0</v>
      </c>
      <c r="S961" t="inlineStr">
        <is>
          <t>601+</t>
        </is>
      </c>
      <c r="T961" t="n">
        <v>13</v>
      </c>
      <c r="U961" t="inlineStr">
        <is>
          <t>701+</t>
        </is>
      </c>
      <c r="V961" t="n">
        <v>1.2</v>
      </c>
      <c r="W961" t="inlineStr">
        <is>
          <t>211</t>
        </is>
      </c>
      <c r="X961" t="n">
        <v>64.2</v>
      </c>
      <c r="Y961" t="inlineStr">
        <is>
          <t>601+</t>
        </is>
      </c>
      <c r="Z961" t="n">
        <v>7.7</v>
      </c>
      <c r="AA961" t="inlineStr">
        <is>
          <t>701+</t>
        </is>
      </c>
      <c r="AB961" t="n">
        <v>3.5</v>
      </c>
      <c r="AC961" t="inlineStr">
        <is>
          <t>701+</t>
        </is>
      </c>
      <c r="AD961" t="n">
        <v>2.5</v>
      </c>
      <c r="AE961" t="inlineStr">
        <is>
          <t>701+</t>
        </is>
      </c>
      <c r="AF961" t="n">
        <v>2.4</v>
      </c>
      <c r="AG961" t="inlineStr">
        <is>
          <t>674</t>
        </is>
      </c>
      <c r="AH961" t="n">
        <v>14.4</v>
      </c>
      <c r="AI961" t="inlineStr">
        <is>
          <t>701+</t>
        </is>
      </c>
      <c r="AJ961" t="n">
        <v>1.3</v>
      </c>
      <c r="AK961" t="inlineStr"/>
      <c r="AL961" t="inlineStr"/>
      <c r="AM961" t="inlineStr"/>
      <c r="AN961" t="inlineStr"/>
      <c r="AO961" t="inlineStr"/>
      <c r="AP961" t="inlineStr">
        <is>
          <t>{"Research &amp; Discovery": [{"indicator_id": "76", "indicator_name": "Academic Reputation", "rank": "601+", "score": "13"}, {"indicator_id": "73", "indicator_name": "Citations per Faculty", "rank": "701+", "score": "1.2"}], "Learning Experience": [{"indicator_id": "36", "indicator_name": "Faculty Student Ratio", "rank": "211", "score": "64.2"}], "Employability": [{"indicator_id": "77", "indicator_name": "Employer Reputation", "rank": "601+", "score": "7.7"}, {"indicator_id": "3819456", "indicator_name": "Employment Outcomes", "rank": "701+", "score": "3.5"}], "Global Engagement": [{"indicator_id": "14", "indicator_name": "International Student Ratio", "rank": "701+", "score": "2.5"}, {"indicator_id": "15", "indicator_name": "International Research Network", "rank": "701+", "score": "2.4"}, {"indicator_id": "18", "indicator_name": "International Faculty Ratio", "rank": "674", "score": "14.4"}], "Sustainability": [{"indicator_id": "3897497", "indicator_name": "Sustainability Score", "rank": "701+", "score": "1.3"}]}</t>
        </is>
      </c>
      <c r="AQ9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62">
      <c r="A962" t="n">
        <v>961</v>
      </c>
      <c r="B962" t="inlineStr"/>
      <c r="C962" t="inlineStr">
        <is>
          <t>Ferdowsi University of Mashhad</t>
        </is>
      </c>
      <c r="D962" t="inlineStr">
        <is>
          <t>Mashhad, Iran</t>
        </is>
      </c>
      <c r="E962" t="inlineStr">
        <is>
          <t>Iran</t>
        </is>
      </c>
      <c r="F962" t="inlineStr">
        <is>
          <t>Mashhad</t>
        </is>
      </c>
      <c r="G962" t="inlineStr">
        <is>
          <t>Asia</t>
        </is>
      </c>
      <c r="H962" t="inlineStr">
        <is>
          <t>https://www.topuniversities.com/sites/default/files/ferdowsi-university-of-mashhad_592560cf2aeae70239af4e55_medium.jpg</t>
        </is>
      </c>
      <c r="I962" t="inlineStr">
        <is>
          <t>/universities/ferdowsi-university-mashhad</t>
        </is>
      </c>
      <c r="J962" t="inlineStr">
        <is>
          <t>3996373</t>
        </is>
      </c>
      <c r="K962" t="inlineStr">
        <is>
          <t>296804</t>
        </is>
      </c>
      <c r="L962" t="inlineStr">
        <is>
          <t>977</t>
        </is>
      </c>
      <c r="M962" t="n">
        <v>0</v>
      </c>
      <c r="N962" t="inlineStr">
        <is>
          <t>951-1000</t>
        </is>
      </c>
      <c r="O962" t="inlineStr"/>
      <c r="P962" t="b">
        <v>0</v>
      </c>
      <c r="Q962" t="b">
        <v>0</v>
      </c>
      <c r="R962" t="n">
        <v>0</v>
      </c>
      <c r="S962" t="inlineStr">
        <is>
          <t>601+</t>
        </is>
      </c>
      <c r="T962" t="n">
        <v>7</v>
      </c>
      <c r="U962" t="inlineStr">
        <is>
          <t>463</t>
        </is>
      </c>
      <c r="V962" t="n">
        <v>28.2</v>
      </c>
      <c r="W962" t="inlineStr">
        <is>
          <t>701+</t>
        </is>
      </c>
      <c r="X962" t="n">
        <v>3.5</v>
      </c>
      <c r="Y962" t="inlineStr">
        <is>
          <t>601+</t>
        </is>
      </c>
      <c r="Z962" t="n">
        <v>6</v>
      </c>
      <c r="AA962" t="inlineStr">
        <is>
          <t>701+</t>
        </is>
      </c>
      <c r="AB962" t="n">
        <v>5.2</v>
      </c>
      <c r="AC962" t="inlineStr">
        <is>
          <t>701+</t>
        </is>
      </c>
      <c r="AD962" t="n">
        <v>7.1</v>
      </c>
      <c r="AE962" t="inlineStr">
        <is>
          <t>455</t>
        </is>
      </c>
      <c r="AF962" t="n">
        <v>71.7</v>
      </c>
      <c r="AG962" t="inlineStr">
        <is>
          <t>701+</t>
        </is>
      </c>
      <c r="AH962" t="n">
        <v>1.3</v>
      </c>
      <c r="AI962" t="inlineStr">
        <is>
          <t>701+</t>
        </is>
      </c>
      <c r="AJ962" t="n">
        <v>1.7</v>
      </c>
      <c r="AK962" t="inlineStr"/>
      <c r="AL962" t="inlineStr"/>
      <c r="AM962" t="inlineStr"/>
      <c r="AN962" t="inlineStr"/>
      <c r="AO962" t="inlineStr"/>
      <c r="AP962" t="inlineStr">
        <is>
          <t>{"Research &amp; Discovery": [{"indicator_id": "76", "indicator_name": "Academic Reputation", "rank": "601+", "score": "7"}, {"indicator_id": "73", "indicator_name": "Citations per Faculty", "rank": "463", "score": "28.2"}], "Learning Experience": [{"indicator_id": "36", "indicator_name": "Faculty Student Ratio", "rank": "701+", "score": "3.5"}], "Employability": [{"indicator_id": "77", "indicator_name": "Employer Reputation", "rank": "601+", "score": "6"}, {"indicator_id": "3819456", "indicator_name": "Employment Outcomes", "rank": "701+", "score": "5.2"}], "Global Engagement": [{"indicator_id": "14", "indicator_name": "International Student Ratio", "rank": "701+", "score": "7.1"}, {"indicator_id": "15", "indicator_name": "International Research Network", "rank": "455", "score": "71.7"}, {"indicator_id": "18", "indicator_name": "International Faculty Ratio", "rank": "701+", "score": "1.3"}], "Sustainability": [{"indicator_id": "3897497", "indicator_name": "Sustainability Score", "rank": "701+", "score": "1.7"}]}</t>
        </is>
      </c>
      <c r="AQ9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63">
      <c r="A963" t="n">
        <v>962</v>
      </c>
      <c r="B963" t="inlineStr"/>
      <c r="C963" t="inlineStr">
        <is>
          <t>Financial University under the Government of the Russian Federation</t>
        </is>
      </c>
      <c r="D963" t="inlineStr">
        <is>
          <t>Moscow, Russia</t>
        </is>
      </c>
      <c r="E963" t="inlineStr">
        <is>
          <t>Russia</t>
        </is>
      </c>
      <c r="F963" t="inlineStr">
        <is>
          <t>Moscow</t>
        </is>
      </c>
      <c r="G963" t="inlineStr">
        <is>
          <t>Europe</t>
        </is>
      </c>
      <c r="H963" t="inlineStr">
        <is>
          <t>https://www.topuniversities.com/sites/default/files/financial-university-under-the-government-of-the-russian-federation_592560cf2aeae70239af5850_medium.jpg</t>
        </is>
      </c>
      <c r="I963" t="inlineStr">
        <is>
          <t>/universities/financial-university-under-government-russian-federation</t>
        </is>
      </c>
      <c r="J963" t="inlineStr">
        <is>
          <t>3996374</t>
        </is>
      </c>
      <c r="K963" t="inlineStr">
        <is>
          <t>294302</t>
        </is>
      </c>
      <c r="L963" t="inlineStr">
        <is>
          <t>15099</t>
        </is>
      </c>
      <c r="M963" t="n">
        <v>0</v>
      </c>
      <c r="N963" t="inlineStr">
        <is>
          <t>951-1000</t>
        </is>
      </c>
      <c r="O963" t="inlineStr"/>
      <c r="P963" t="b">
        <v>0</v>
      </c>
      <c r="Q963" t="b">
        <v>1</v>
      </c>
      <c r="R963" t="n">
        <v>0</v>
      </c>
      <c r="S963" t="inlineStr">
        <is>
          <t>601+</t>
        </is>
      </c>
      <c r="T963" t="n">
        <v>5.3</v>
      </c>
      <c r="U963" t="inlineStr">
        <is>
          <t>701+</t>
        </is>
      </c>
      <c r="V963" t="n">
        <v>1.6</v>
      </c>
      <c r="W963" t="inlineStr">
        <is>
          <t>397</t>
        </is>
      </c>
      <c r="X963" t="n">
        <v>39.3</v>
      </c>
      <c r="Y963" t="inlineStr">
        <is>
          <t>601+</t>
        </is>
      </c>
      <c r="Z963" t="n">
        <v>9.9</v>
      </c>
      <c r="AA963" t="inlineStr">
        <is>
          <t>270</t>
        </is>
      </c>
      <c r="AB963" t="n">
        <v>47.7</v>
      </c>
      <c r="AC963" t="inlineStr">
        <is>
          <t>557</t>
        </is>
      </c>
      <c r="AD963" t="n">
        <v>19.4</v>
      </c>
      <c r="AE963" t="inlineStr">
        <is>
          <t>701+</t>
        </is>
      </c>
      <c r="AF963" t="n">
        <v>32.4</v>
      </c>
      <c r="AG963" t="inlineStr">
        <is>
          <t>701+</t>
        </is>
      </c>
      <c r="AH963" t="n">
        <v>4.7</v>
      </c>
      <c r="AI963" t="inlineStr">
        <is>
          <t>701+</t>
        </is>
      </c>
      <c r="AJ963" t="n">
        <v>5.1</v>
      </c>
      <c r="AK963" t="inlineStr"/>
      <c r="AL963" t="inlineStr"/>
      <c r="AM963" t="inlineStr"/>
      <c r="AN963" t="inlineStr"/>
      <c r="AO963" t="inlineStr"/>
      <c r="AP963" t="inlineStr">
        <is>
          <t>{"Research &amp; Discovery": [{"indicator_id": "76", "indicator_name": "Academic Reputation", "rank": "601+", "score": "5.3"}, {"indicator_id": "73", "indicator_name": "Citations per Faculty", "rank": "701+", "score": "1.6"}], "Learning Experience": [{"indicator_id": "36", "indicator_name": "Faculty Student Ratio", "rank": "397", "score": "39.3"}], "Employability": [{"indicator_id": "77", "indicator_name": "Employer Reputation", "rank": "601+", "score": "9.9"}, {"indicator_id": "3819456", "indicator_name": "Employment Outcomes", "rank": "270", "score": "47.7"}], "Global Engagement": [{"indicator_id": "14", "indicator_name": "International Student Ratio", "rank": "557", "score": "19.4"}, {"indicator_id": "15", "indicator_name": "International Research Network", "rank": "701+", "score": "32.4"}, {"indicator_id": "18", "indicator_name": "International Faculty Ratio", "rank": "701+", "score": "4.7"}], "Sustainability": [{"indicator_id": "3897497", "indicator_name": "Sustainability Score", "rank": "701+", "score": "5.1"}]}</t>
        </is>
      </c>
      <c r="AQ9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64">
      <c r="A964" t="n">
        <v>963</v>
      </c>
      <c r="B964" t="inlineStr"/>
      <c r="C964" t="inlineStr">
        <is>
          <t>Hallym University</t>
        </is>
      </c>
      <c r="D964" t="inlineStr">
        <is>
          <t>Chuncheon, South Korea</t>
        </is>
      </c>
      <c r="E964" t="inlineStr">
        <is>
          <t>South Korea</t>
        </is>
      </c>
      <c r="F964" t="inlineStr">
        <is>
          <t>Chuncheon</t>
        </is>
      </c>
      <c r="G964" t="inlineStr">
        <is>
          <t>Asia</t>
        </is>
      </c>
      <c r="H964" t="inlineStr">
        <is>
          <t>https://www.topuniversities.com/sites/default/files/hallym-university_1053_medium.jpg</t>
        </is>
      </c>
      <c r="I964" t="inlineStr">
        <is>
          <t>/universities/hallym-university</t>
        </is>
      </c>
      <c r="J964" t="inlineStr">
        <is>
          <t>3996397</t>
        </is>
      </c>
      <c r="K964" t="inlineStr">
        <is>
          <t>296752</t>
        </is>
      </c>
      <c r="L964" t="inlineStr">
        <is>
          <t>1053</t>
        </is>
      </c>
      <c r="M964" t="n">
        <v>0</v>
      </c>
      <c r="N964" t="inlineStr">
        <is>
          <t>951-1000</t>
        </is>
      </c>
      <c r="O964" t="inlineStr"/>
      <c r="P964" t="b">
        <v>0</v>
      </c>
      <c r="Q964" t="b">
        <v>0</v>
      </c>
      <c r="R964" t="n">
        <v>0</v>
      </c>
      <c r="S964" t="inlineStr">
        <is>
          <t>601+</t>
        </is>
      </c>
      <c r="T964" t="n">
        <v>2.8</v>
      </c>
      <c r="U964" t="inlineStr">
        <is>
          <t>701+</t>
        </is>
      </c>
      <c r="V964" t="n">
        <v>6.9</v>
      </c>
      <c r="W964" t="inlineStr">
        <is>
          <t>65</t>
        </is>
      </c>
      <c r="X964" t="n">
        <v>94.40000000000001</v>
      </c>
      <c r="Y964" t="inlineStr">
        <is>
          <t>601+</t>
        </is>
      </c>
      <c r="Z964" t="n">
        <v>1.8</v>
      </c>
      <c r="AA964" t="inlineStr">
        <is>
          <t>701+</t>
        </is>
      </c>
      <c r="AB964" t="n">
        <v>1.7</v>
      </c>
      <c r="AC964" t="inlineStr">
        <is>
          <t>701+</t>
        </is>
      </c>
      <c r="AD964" t="n">
        <v>2.2</v>
      </c>
      <c r="AE964" t="inlineStr">
        <is>
          <t>701+</t>
        </is>
      </c>
      <c r="AF964" t="n">
        <v>5.7</v>
      </c>
      <c r="AG964" t="inlineStr">
        <is>
          <t>701+</t>
        </is>
      </c>
      <c r="AH964" t="n">
        <v>3.8</v>
      </c>
      <c r="AI964" t="inlineStr">
        <is>
          <t>701+</t>
        </is>
      </c>
      <c r="AJ964" t="n">
        <v>1.1</v>
      </c>
      <c r="AK964" t="inlineStr"/>
      <c r="AL964" t="inlineStr"/>
      <c r="AM964" t="inlineStr"/>
      <c r="AN964" t="inlineStr"/>
      <c r="AO964" t="inlineStr"/>
      <c r="AP964" t="inlineStr">
        <is>
          <t>{"Research &amp; Discovery": [{"indicator_id": "76", "indicator_name": "Academic Reputation", "rank": "601+", "score": "2.8"}, {"indicator_id": "73", "indicator_name": "Citations per Faculty", "rank": "701+", "score": "6.9"}], "Learning Experience": [{"indicator_id": "36", "indicator_name": "Faculty Student Ratio", "rank": "65", "score": "94.4"}], "Employability": [{"indicator_id": "77", "indicator_name": "Employer Reputation", "rank": "601+", "score": "1.8"}, {"indicator_id": "3819456", "indicator_name": "Employment Outcomes", "rank": "701+", "score": "1.7"}], "Global Engagement": [{"indicator_id": "14", "indicator_name": "International Student Ratio", "rank": "701+", "score": "2.2"}, {"indicator_id": "15", "indicator_name": "International Research Network", "rank": "701+", "score": "5.7"}, {"indicator_id": "18", "indicator_name": "International Faculty Ratio", "rank": "701+", "score": "3.8"}], "Sustainability": [{"indicator_id": "3897497", "indicator_name": "Sustainability Score", "rank": "701+", "score": "1.1"}]}</t>
        </is>
      </c>
      <c r="AQ9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65">
      <c r="A965" t="n">
        <v>964</v>
      </c>
      <c r="B965" t="inlineStr"/>
      <c r="C965" t="inlineStr">
        <is>
          <t>Indian Institute of Technology Bhubaneswar</t>
        </is>
      </c>
      <c r="D965" t="inlineStr">
        <is>
          <t>Bhubaneswar, India</t>
        </is>
      </c>
      <c r="E965" t="inlineStr">
        <is>
          <t>India</t>
        </is>
      </c>
      <c r="F965" t="inlineStr">
        <is>
          <t>Bhubaneswar</t>
        </is>
      </c>
      <c r="G965" t="inlineStr">
        <is>
          <t>Asia</t>
        </is>
      </c>
      <c r="H965" t="inlineStr">
        <is>
          <t>https://www.topuniversities.com/sites/default/files/indian-institute-of-technology-bhubaneswar_5a42524bca24f32b064948ed_medium.jpg</t>
        </is>
      </c>
      <c r="I965" t="inlineStr">
        <is>
          <t>/universities/indian-institute-technology-bhubaneswar</t>
        </is>
      </c>
      <c r="J965" t="inlineStr">
        <is>
          <t>3996425</t>
        </is>
      </c>
      <c r="K965" t="inlineStr">
        <is>
          <t>884449</t>
        </is>
      </c>
      <c r="L965" t="inlineStr">
        <is>
          <t>33853</t>
        </is>
      </c>
      <c r="M965" t="n">
        <v>0</v>
      </c>
      <c r="N965" t="inlineStr">
        <is>
          <t>951-1000</t>
        </is>
      </c>
      <c r="O965" t="inlineStr"/>
      <c r="P965" t="b">
        <v>0</v>
      </c>
      <c r="Q965" t="b">
        <v>0</v>
      </c>
      <c r="R965" t="n">
        <v>0</v>
      </c>
      <c r="S965" t="inlineStr">
        <is>
          <t>601+</t>
        </is>
      </c>
      <c r="T965" t="n">
        <v>4.3</v>
      </c>
      <c r="U965" t="inlineStr">
        <is>
          <t>260</t>
        </is>
      </c>
      <c r="V965" t="n">
        <v>50.2</v>
      </c>
      <c r="W965" t="inlineStr">
        <is>
          <t>701+</t>
        </is>
      </c>
      <c r="X965" t="n">
        <v>10</v>
      </c>
      <c r="Y965" t="inlineStr">
        <is>
          <t>601+</t>
        </is>
      </c>
      <c r="Z965" t="n">
        <v>3.5</v>
      </c>
      <c r="AA965" t="inlineStr">
        <is>
          <t>701+</t>
        </is>
      </c>
      <c r="AB965" t="n">
        <v>2.1</v>
      </c>
      <c r="AC965" t="inlineStr">
        <is>
          <t>701+</t>
        </is>
      </c>
      <c r="AD965" t="n">
        <v>1</v>
      </c>
      <c r="AE965" t="inlineStr">
        <is>
          <t>701+</t>
        </is>
      </c>
      <c r="AF965" t="n">
        <v>6.8</v>
      </c>
      <c r="AG965" t="inlineStr">
        <is>
          <t>701+</t>
        </is>
      </c>
      <c r="AH965" t="n">
        <v>1.5</v>
      </c>
      <c r="AI965" t="inlineStr">
        <is>
          <t>701+</t>
        </is>
      </c>
      <c r="AJ965" t="n">
        <v>1.9</v>
      </c>
      <c r="AK965" t="inlineStr"/>
      <c r="AL965" t="inlineStr"/>
      <c r="AM965" t="inlineStr"/>
      <c r="AN965" t="inlineStr"/>
      <c r="AO965" t="inlineStr"/>
      <c r="AP965" t="inlineStr">
        <is>
          <t>{"Research &amp; Discovery": [{"indicator_id": "76", "indicator_name": "Academic Reputation", "rank": "601+", "score": "4.3"}, {"indicator_id": "73", "indicator_name": "Citations per Faculty", "rank": "260", "score": "50.2"}], "Learning Experience": [{"indicator_id": "36", "indicator_name": "Faculty Student Ratio", "rank": "701+", "score": "10"}], "Employability": [{"indicator_id": "77", "indicator_name": "Employer Reputation", "rank": "601+", "score": "3.5"}, {"indicator_id": "3819456", "indicator_name": "Employment Outcomes", "rank": "701+", "score": "2.1"}], "Global Engagement": [{"indicator_id": "14", "indicator_name": "International Student Ratio", "rank": "701+", "score": "1"}, {"indicator_id": "15", "indicator_name": "International Research Network", "rank": "701+", "score": "6.8"}, {"indicator_id": "18", "indicator_name": "International Faculty Ratio", "rank": "701+", "score": "1.5"}], "Sustainability": [{"indicator_id": "3897497", "indicator_name": "Sustainability Score", "rank": "701+", "score": "1.9"}]}</t>
        </is>
      </c>
      <c r="AQ9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66">
      <c r="A966" t="n">
        <v>965</v>
      </c>
      <c r="B966" t="inlineStr"/>
      <c r="C966" t="inlineStr">
        <is>
          <t>Instituto Tecnológico de Buenos Aires (ITBA)</t>
        </is>
      </c>
      <c r="D966" t="inlineStr">
        <is>
          <t>Buenos Aires, Argentina</t>
        </is>
      </c>
      <c r="E966" t="inlineStr">
        <is>
          <t>Argentina</t>
        </is>
      </c>
      <c r="F966" t="inlineStr">
        <is>
          <t>Buenos Aires</t>
        </is>
      </c>
      <c r="G966" t="inlineStr">
        <is>
          <t>Latin America</t>
        </is>
      </c>
      <c r="H966" t="inlineStr">
        <is>
          <t>https://www.topuniversities.com/sites/default/files/instituto-tecnolgico-de-buenos-aires-itba_592560cf2aeae70239af4bae_medium.jpg</t>
        </is>
      </c>
      <c r="I966" t="inlineStr">
        <is>
          <t>/universities/instituto-tecnologico-de-buenos-aires-itba</t>
        </is>
      </c>
      <c r="J966" t="inlineStr">
        <is>
          <t>3996432</t>
        </is>
      </c>
      <c r="K966" t="inlineStr">
        <is>
          <t>294200</t>
        </is>
      </c>
      <c r="L966" t="inlineStr">
        <is>
          <t>298</t>
        </is>
      </c>
      <c r="M966" t="n">
        <v>0</v>
      </c>
      <c r="N966" t="inlineStr">
        <is>
          <t>951-1000</t>
        </is>
      </c>
      <c r="O966" t="inlineStr"/>
      <c r="P966" t="b">
        <v>0</v>
      </c>
      <c r="Q966" t="b">
        <v>0</v>
      </c>
      <c r="R966" t="n">
        <v>0</v>
      </c>
      <c r="S966" t="inlineStr">
        <is>
          <t>601+</t>
        </is>
      </c>
      <c r="T966" t="n">
        <v>8.800000000000001</v>
      </c>
      <c r="U966" t="inlineStr">
        <is>
          <t>701+</t>
        </is>
      </c>
      <c r="V966" t="n">
        <v>1.3</v>
      </c>
      <c r="W966" t="inlineStr">
        <is>
          <t>401</t>
        </is>
      </c>
      <c r="X966" t="n">
        <v>39</v>
      </c>
      <c r="Y966" t="inlineStr">
        <is>
          <t>387</t>
        </is>
      </c>
      <c r="Z966" t="n">
        <v>24.6</v>
      </c>
      <c r="AA966" t="inlineStr">
        <is>
          <t>515</t>
        </is>
      </c>
      <c r="AB966" t="n">
        <v>22.3</v>
      </c>
      <c r="AC966" t="inlineStr">
        <is>
          <t>674</t>
        </is>
      </c>
      <c r="AD966" t="n">
        <v>12.3</v>
      </c>
      <c r="AE966" t="inlineStr">
        <is>
          <t>701+</t>
        </is>
      </c>
      <c r="AF966" t="n">
        <v>2.7</v>
      </c>
      <c r="AG966" t="inlineStr">
        <is>
          <t>638</t>
        </is>
      </c>
      <c r="AH966" t="n">
        <v>17.3</v>
      </c>
      <c r="AI966" t="inlineStr">
        <is>
          <t>n/a</t>
        </is>
      </c>
      <c r="AJ966" t="inlineStr"/>
      <c r="AK966" t="inlineStr"/>
      <c r="AL966" t="inlineStr"/>
      <c r="AM966" t="inlineStr"/>
      <c r="AN966" t="inlineStr"/>
      <c r="AO966" t="inlineStr"/>
      <c r="AP966" t="inlineStr">
        <is>
          <t>{"Research &amp; Discovery": [{"indicator_id": "76", "indicator_name": "Academic Reputation", "rank": "601+", "score": "8.8"}, {"indicator_id": "73", "indicator_name": "Citations per Faculty", "rank": "701+", "score": "1.3"}], "Learning Experience": [{"indicator_id": "36", "indicator_name": "Faculty Student Ratio", "rank": "401", "score": "39"}], "Employability": [{"indicator_id": "77", "indicator_name": "Employer Reputation", "rank": "387", "score": "24.6"}, {"indicator_id": "3819456", "indicator_name": "Employment Outcomes", "rank": "515", "score": "22.3"}], "Global Engagement": [{"indicator_id": "14", "indicator_name": "International Student Ratio", "rank": "674", "score": "12.3"}, {"indicator_id": "15", "indicator_name": "International Research Network", "rank": "701+", "score": "2.7"}, {"indicator_id": "18", "indicator_name": "International Faculty Ratio", "rank": "638", "score": "17.3"}], "Sustainability": [{"indicator_id": "3897497", "indicator_name": "Sustainability Score", "rank": "n/a", "score": "n/a"}]}</t>
        </is>
      </c>
      <c r="AQ9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67">
      <c r="A967" t="n">
        <v>966</v>
      </c>
      <c r="B967" t="inlineStr"/>
      <c r="C967" t="inlineStr">
        <is>
          <t>Khon Kaen University</t>
        </is>
      </c>
      <c r="D967" t="inlineStr">
        <is>
          <t>Khon Kaen, Thailand</t>
        </is>
      </c>
      <c r="E967" t="inlineStr">
        <is>
          <t>Thailand</t>
        </is>
      </c>
      <c r="F967" t="inlineStr">
        <is>
          <t>Khon Kaen</t>
        </is>
      </c>
      <c r="G967" t="inlineStr">
        <is>
          <t>Asia</t>
        </is>
      </c>
      <c r="H967" t="inlineStr">
        <is>
          <t>https://www.topuniversities.com/sites/default/files/khon-kaen-university_592560cf2aeae70239af4bc1_medium.jpg</t>
        </is>
      </c>
      <c r="I967" t="inlineStr">
        <is>
          <t>/universities/khon-kaen-university</t>
        </is>
      </c>
      <c r="J967" t="inlineStr">
        <is>
          <t>3996157</t>
        </is>
      </c>
      <c r="K967" t="inlineStr">
        <is>
          <t>294143</t>
        </is>
      </c>
      <c r="L967" t="inlineStr">
        <is>
          <t>317</t>
        </is>
      </c>
      <c r="M967" t="n">
        <v>0</v>
      </c>
      <c r="N967" t="inlineStr">
        <is>
          <t>951-1000</t>
        </is>
      </c>
      <c r="O967" t="inlineStr"/>
      <c r="P967" t="b">
        <v>0</v>
      </c>
      <c r="Q967" t="b">
        <v>0</v>
      </c>
      <c r="R967" t="n">
        <v>0</v>
      </c>
      <c r="S967" t="inlineStr">
        <is>
          <t>524</t>
        </is>
      </c>
      <c r="T967" t="n">
        <v>17.2</v>
      </c>
      <c r="U967" t="inlineStr">
        <is>
          <t>701+</t>
        </is>
      </c>
      <c r="V967" t="n">
        <v>4.4</v>
      </c>
      <c r="W967" t="inlineStr">
        <is>
          <t>701+</t>
        </is>
      </c>
      <c r="X967" t="n">
        <v>7.4</v>
      </c>
      <c r="Y967" t="inlineStr">
        <is>
          <t>601+</t>
        </is>
      </c>
      <c r="Z967" t="n">
        <v>10.7</v>
      </c>
      <c r="AA967" t="inlineStr">
        <is>
          <t>701+</t>
        </is>
      </c>
      <c r="AB967" t="n">
        <v>4.4</v>
      </c>
      <c r="AC967" t="inlineStr">
        <is>
          <t>701+</t>
        </is>
      </c>
      <c r="AD967" t="n">
        <v>2.3</v>
      </c>
      <c r="AE967" t="inlineStr">
        <is>
          <t>701+</t>
        </is>
      </c>
      <c r="AF967" t="n">
        <v>50.9</v>
      </c>
      <c r="AG967" t="inlineStr">
        <is>
          <t>701+</t>
        </is>
      </c>
      <c r="AH967" t="n">
        <v>5.3</v>
      </c>
      <c r="AI967" t="inlineStr">
        <is>
          <t>431</t>
        </is>
      </c>
      <c r="AJ967" t="n">
        <v>31.8</v>
      </c>
      <c r="AK967" t="inlineStr"/>
      <c r="AL967" t="inlineStr"/>
      <c r="AM967" t="inlineStr"/>
      <c r="AN967" t="inlineStr"/>
      <c r="AO967" t="inlineStr"/>
      <c r="AP967" t="inlineStr">
        <is>
          <t>{"Research &amp; Discovery": [{"indicator_id": "76", "indicator_name": "Academic Reputation", "rank": "524", "score": "17.2"}, {"indicator_id": "73", "indicator_name": "Citations per Faculty", "rank": "701+", "score": "4.4"}], "Learning Experience": [{"indicator_id": "36", "indicator_name": "Faculty Student Ratio", "rank": "701+", "score": "7.4"}], "Employability": [{"indicator_id": "77", "indicator_name": "Employer Reputation", "rank": "601+", "score": "10.7"}, {"indicator_id": "3819456", "indicator_name": "Employment Outcomes", "rank": "701+", "score": "4.4"}], "Global Engagement": [{"indicator_id": "14", "indicator_name": "International Student Ratio", "rank": "701+", "score": "2.3"}, {"indicator_id": "15", "indicator_name": "International Research Network", "rank": "701+", "score": "50.9"}, {"indicator_id": "18", "indicator_name": "International Faculty Ratio", "rank": "701+", "score": "5.3"}], "Sustainability": [{"indicator_id": "3897497", "indicator_name": "Sustainability Score", "rank": "431", "score": "31.8"}]}</t>
        </is>
      </c>
      <c r="AQ9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68">
      <c r="A968" t="n">
        <v>967</v>
      </c>
      <c r="B968" t="inlineStr"/>
      <c r="C968" t="inlineStr">
        <is>
          <t>King Mongkut's University of Technology Thonburi</t>
        </is>
      </c>
      <c r="D968" t="inlineStr">
        <is>
          <t>Bangkok, Thailand</t>
        </is>
      </c>
      <c r="E968" t="inlineStr">
        <is>
          <t>Thailand</t>
        </is>
      </c>
      <c r="F968" t="inlineStr">
        <is>
          <t>Bangkok</t>
        </is>
      </c>
      <c r="G968" t="inlineStr">
        <is>
          <t>Asia</t>
        </is>
      </c>
      <c r="H968" t="inlineStr">
        <is>
          <t>https://www.topuniversities.com/sites/default/files/king-mongkuts-university-of-technology-thonburi-_592560cf2aeae70239af4f2a_medium.jpg</t>
        </is>
      </c>
      <c r="I968" t="inlineStr">
        <is>
          <t>/universities/king-mongkuts-university-technology-thonburi</t>
        </is>
      </c>
      <c r="J968" t="inlineStr">
        <is>
          <t>3996475</t>
        </is>
      </c>
      <c r="K968" t="inlineStr">
        <is>
          <t>294702</t>
        </is>
      </c>
      <c r="L968" t="inlineStr">
        <is>
          <t>1191</t>
        </is>
      </c>
      <c r="M968" t="n">
        <v>0</v>
      </c>
      <c r="N968" t="inlineStr">
        <is>
          <t>951-1000</t>
        </is>
      </c>
      <c r="O968" t="inlineStr"/>
      <c r="P968" t="b">
        <v>0</v>
      </c>
      <c r="Q968" t="b">
        <v>0</v>
      </c>
      <c r="R968" t="n">
        <v>0</v>
      </c>
      <c r="S968" t="inlineStr">
        <is>
          <t>601+</t>
        </is>
      </c>
      <c r="T968" t="n">
        <v>13.2</v>
      </c>
      <c r="U968" t="inlineStr">
        <is>
          <t>701+</t>
        </is>
      </c>
      <c r="V968" t="n">
        <v>8.5</v>
      </c>
      <c r="W968" t="inlineStr">
        <is>
          <t>701+</t>
        </is>
      </c>
      <c r="X968" t="n">
        <v>13.3</v>
      </c>
      <c r="Y968" t="inlineStr">
        <is>
          <t>601+</t>
        </is>
      </c>
      <c r="Z968" t="n">
        <v>6.3</v>
      </c>
      <c r="AA968" t="inlineStr">
        <is>
          <t>701+</t>
        </is>
      </c>
      <c r="AB968" t="n">
        <v>2.6</v>
      </c>
      <c r="AC968" t="inlineStr">
        <is>
          <t>701+</t>
        </is>
      </c>
      <c r="AD968" t="n">
        <v>3.2</v>
      </c>
      <c r="AE968" t="inlineStr">
        <is>
          <t>701+</t>
        </is>
      </c>
      <c r="AF968" t="n">
        <v>36.9</v>
      </c>
      <c r="AG968" t="inlineStr">
        <is>
          <t>701+</t>
        </is>
      </c>
      <c r="AH968" t="n">
        <v>9.5</v>
      </c>
      <c r="AI968">
        <f>360</f>
        <v/>
      </c>
      <c r="AJ968" t="n">
        <v>41</v>
      </c>
      <c r="AK968" t="inlineStr"/>
      <c r="AL968" t="inlineStr"/>
      <c r="AM968" t="inlineStr"/>
      <c r="AN968" t="inlineStr"/>
      <c r="AO968" t="inlineStr"/>
      <c r="AP968" t="inlineStr">
        <is>
          <t>{"Research &amp; Discovery": [{"indicator_id": "76", "indicator_name": "Academic Reputation", "rank": "601+", "score": "13.2"}, {"indicator_id": "73", "indicator_name": "Citations per Faculty", "rank": "701+", "score": "8.5"}], "Learning Experience": [{"indicator_id": "36", "indicator_name": "Faculty Student Ratio", "rank": "701+", "score": "13.3"}], "Employability": [{"indicator_id": "77", "indicator_name": "Employer Reputation", "rank": "601+", "score": "6.3"}, {"indicator_id": "3819456", "indicator_name": "Employment Outcomes", "rank": "701+", "score": "2.6"}], "Global Engagement": [{"indicator_id": "14", "indicator_name": "International Student Ratio", "rank": "701+", "score": "3.2"}, {"indicator_id": "15", "indicator_name": "International Research Network", "rank": "701+", "score": "36.9"}, {"indicator_id": "18", "indicator_name": "International Faculty Ratio", "rank": "701+", "score": "9.5"}], "Sustainability": [{"indicator_id": "3897497", "indicator_name": "Sustainability Score", "rank": "=360", "score": "41"}]}</t>
        </is>
      </c>
      <c r="AQ9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69">
      <c r="A969" t="n">
        <v>968</v>
      </c>
      <c r="B969" t="inlineStr"/>
      <c r="C969" t="inlineStr">
        <is>
          <t>Kumamoto University</t>
        </is>
      </c>
      <c r="D969" t="inlineStr">
        <is>
          <t>Kumamoto City, Japan</t>
        </is>
      </c>
      <c r="E969" t="inlineStr">
        <is>
          <t>Japan</t>
        </is>
      </c>
      <c r="F969" t="inlineStr">
        <is>
          <t>Kumamoto City</t>
        </is>
      </c>
      <c r="G969" t="inlineStr">
        <is>
          <t>Asia</t>
        </is>
      </c>
      <c r="H969" t="inlineStr">
        <is>
          <t>https://www.topuniversities.com/sites/default/files/kumamoto-university_326_medium.jpg</t>
        </is>
      </c>
      <c r="I969" t="inlineStr">
        <is>
          <t>/universities/kumamoto-university</t>
        </is>
      </c>
      <c r="J969" t="inlineStr">
        <is>
          <t>3996480</t>
        </is>
      </c>
      <c r="K969" t="inlineStr">
        <is>
          <t>294119</t>
        </is>
      </c>
      <c r="L969" t="inlineStr">
        <is>
          <t>326</t>
        </is>
      </c>
      <c r="M969" t="n">
        <v>0</v>
      </c>
      <c r="N969" t="inlineStr">
        <is>
          <t>951-1000</t>
        </is>
      </c>
      <c r="O969" t="inlineStr"/>
      <c r="P969" t="b">
        <v>0</v>
      </c>
      <c r="Q969" t="b">
        <v>0</v>
      </c>
      <c r="R969" t="n">
        <v>0</v>
      </c>
      <c r="S969" t="inlineStr">
        <is>
          <t>601+</t>
        </is>
      </c>
      <c r="T969" t="n">
        <v>7.1</v>
      </c>
      <c r="U969" t="inlineStr">
        <is>
          <t>677</t>
        </is>
      </c>
      <c r="V969" t="n">
        <v>12.6</v>
      </c>
      <c r="W969" t="inlineStr">
        <is>
          <t>273</t>
        </is>
      </c>
      <c r="X969" t="n">
        <v>55.2</v>
      </c>
      <c r="Y969" t="inlineStr">
        <is>
          <t>601+</t>
        </is>
      </c>
      <c r="Z969" t="n">
        <v>2.8</v>
      </c>
      <c r="AA969" t="inlineStr">
        <is>
          <t>701+</t>
        </is>
      </c>
      <c r="AB969" t="n">
        <v>2.9</v>
      </c>
      <c r="AC969" t="inlineStr">
        <is>
          <t>701+</t>
        </is>
      </c>
      <c r="AD969" t="n">
        <v>3.5</v>
      </c>
      <c r="AE969" t="inlineStr">
        <is>
          <t>701+</t>
        </is>
      </c>
      <c r="AF969" t="n">
        <v>35.1</v>
      </c>
      <c r="AG969" t="inlineStr">
        <is>
          <t>701+</t>
        </is>
      </c>
      <c r="AH969" t="n">
        <v>7.2</v>
      </c>
      <c r="AI969" t="inlineStr">
        <is>
          <t>701+</t>
        </is>
      </c>
      <c r="AJ969" t="n">
        <v>8</v>
      </c>
      <c r="AK969" t="inlineStr"/>
      <c r="AL969" t="inlineStr"/>
      <c r="AM969" t="inlineStr"/>
      <c r="AN969" t="inlineStr"/>
      <c r="AO969" t="inlineStr"/>
      <c r="AP969" t="inlineStr">
        <is>
          <t>{"Research &amp; Discovery": [{"indicator_id": "76", "indicator_name": "Academic Reputation", "rank": "601+", "score": "7.1"}, {"indicator_id": "73", "indicator_name": "Citations per Faculty", "rank": "677", "score": "12.6"}], "Learning Experience": [{"indicator_id": "36", "indicator_name": "Faculty Student Ratio", "rank": "273", "score": "55.2"}], "Employability": [{"indicator_id": "77", "indicator_name": "Employer Reputation", "rank": "601+", "score": "2.8"}, {"indicator_id": "3819456", "indicator_name": "Employment Outcomes", "rank": "701+", "score": "2.9"}], "Global Engagement": [{"indicator_id": "14", "indicator_name": "International Student Ratio", "rank": "701+", "score": "3.5"}, {"indicator_id": "15", "indicator_name": "International Research Network", "rank": "701+", "score": "35.1"}, {"indicator_id": "18", "indicator_name": "International Faculty Ratio", "rank": "701+", "score": "7.2"}], "Sustainability": [{"indicator_id": "3897497", "indicator_name": "Sustainability Score", "rank": "701+", "score": "8"}]}</t>
        </is>
      </c>
      <c r="AQ9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70">
      <c r="A970" t="n">
        <v>969</v>
      </c>
      <c r="B970" t="inlineStr"/>
      <c r="C970" t="inlineStr">
        <is>
          <t>Mansoura University</t>
        </is>
      </c>
      <c r="D970" t="inlineStr">
        <is>
          <t>Mansoura , Egypt</t>
        </is>
      </c>
      <c r="E970" t="inlineStr">
        <is>
          <t>Egypt</t>
        </is>
      </c>
      <c r="F970" t="inlineStr">
        <is>
          <t xml:space="preserve">Mansoura </t>
        </is>
      </c>
      <c r="G970" t="inlineStr">
        <is>
          <t>Africa</t>
        </is>
      </c>
      <c r="H970" t="inlineStr">
        <is>
          <t>https://www.topuniversities.com/sites/default/files/mansoura-university_592560cf2aeae70239af4f3c_medium.jpg</t>
        </is>
      </c>
      <c r="I970" t="inlineStr">
        <is>
          <t>/universities/mansoura-university</t>
        </is>
      </c>
      <c r="J970" t="inlineStr">
        <is>
          <t>3996510</t>
        </is>
      </c>
      <c r="K970" t="inlineStr">
        <is>
          <t>297627</t>
        </is>
      </c>
      <c r="L970" t="inlineStr">
        <is>
          <t>1206</t>
        </is>
      </c>
      <c r="M970" t="n">
        <v>0</v>
      </c>
      <c r="N970" t="inlineStr">
        <is>
          <t>951-1000</t>
        </is>
      </c>
      <c r="O970" t="inlineStr">
        <is>
          <t>4</t>
        </is>
      </c>
      <c r="P970" t="b">
        <v>0</v>
      </c>
      <c r="Q970" t="b">
        <v>0</v>
      </c>
      <c r="R970" t="n">
        <v>0</v>
      </c>
      <c r="S970" t="inlineStr">
        <is>
          <t>601+</t>
        </is>
      </c>
      <c r="T970" t="n">
        <v>14.1</v>
      </c>
      <c r="U970" t="inlineStr">
        <is>
          <t>701+</t>
        </is>
      </c>
      <c r="V970" t="n">
        <v>2.6</v>
      </c>
      <c r="W970" t="inlineStr">
        <is>
          <t>701+</t>
        </is>
      </c>
      <c r="X970" t="n">
        <v>3.3</v>
      </c>
      <c r="Y970" t="inlineStr">
        <is>
          <t>601+</t>
        </is>
      </c>
      <c r="Z970" t="n">
        <v>12</v>
      </c>
      <c r="AA970" t="inlineStr">
        <is>
          <t>701+</t>
        </is>
      </c>
      <c r="AB970" t="n">
        <v>4.4</v>
      </c>
      <c r="AC970" t="inlineStr">
        <is>
          <t>701+</t>
        </is>
      </c>
      <c r="AD970" t="n">
        <v>5.7</v>
      </c>
      <c r="AE970" t="inlineStr">
        <is>
          <t>413</t>
        </is>
      </c>
      <c r="AF970" t="n">
        <v>74.7</v>
      </c>
      <c r="AG970" t="inlineStr">
        <is>
          <t>701+</t>
        </is>
      </c>
      <c r="AH970" t="n">
        <v>6.7</v>
      </c>
      <c r="AI970">
        <f>363</f>
        <v/>
      </c>
      <c r="AJ970" t="n">
        <v>40.4</v>
      </c>
      <c r="AK970" t="inlineStr"/>
      <c r="AL970" t="inlineStr"/>
      <c r="AM970" t="inlineStr"/>
      <c r="AN970" t="inlineStr"/>
      <c r="AO970" t="inlineStr"/>
      <c r="AP970" t="inlineStr">
        <is>
          <t>{"Research &amp; Discovery": [{"indicator_id": "76", "indicator_name": "Academic Reputation", "rank": "601+", "score": "14.1"}, {"indicator_id": "73", "indicator_name": "Citations per Faculty", "rank": "701+", "score": "2.6"}], "Learning Experience": [{"indicator_id": "36", "indicator_name": "Faculty Student Ratio", "rank": "701+", "score": "3.3"}], "Employability": [{"indicator_id": "77", "indicator_name": "Employer Reputation", "rank": "601+", "score": "12"}, {"indicator_id": "3819456", "indicator_name": "Employment Outcomes", "rank": "701+", "score": "4.4"}], "Global Engagement": [{"indicator_id": "14", "indicator_name": "International Student Ratio", "rank": "701+", "score": "5.7"}, {"indicator_id": "15", "indicator_name": "International Research Network", "rank": "413", "score": "74.7"}, {"indicator_id": "18", "indicator_name": "International Faculty Ratio", "rank": "701+", "score": "6.7"}], "Sustainability": [{"indicator_id": "3897497", "indicator_name": "Sustainability Score", "rank": "=363", "score": "40.4"}]}</t>
        </is>
      </c>
      <c r="AQ9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71">
      <c r="A971" t="n">
        <v>970</v>
      </c>
      <c r="B971" t="inlineStr"/>
      <c r="C971" t="inlineStr">
        <is>
          <t>Niigata University</t>
        </is>
      </c>
      <c r="D971" t="inlineStr">
        <is>
          <t>Niigata City, Japan</t>
        </is>
      </c>
      <c r="E971" t="inlineStr">
        <is>
          <t>Japan</t>
        </is>
      </c>
      <c r="F971" t="inlineStr">
        <is>
          <t>Niigata City</t>
        </is>
      </c>
      <c r="G971" t="inlineStr">
        <is>
          <t>Asia</t>
        </is>
      </c>
      <c r="H971" t="inlineStr">
        <is>
          <t>https://www.topuniversities.com/sites/default/files/niigata-university_592560cf2aeae70239af4c46_medium.jpg</t>
        </is>
      </c>
      <c r="I971" t="inlineStr">
        <is>
          <t>/universities/niigata-university</t>
        </is>
      </c>
      <c r="J971" t="inlineStr">
        <is>
          <t>3996556</t>
        </is>
      </c>
      <c r="K971" t="inlineStr">
        <is>
          <t>294779</t>
        </is>
      </c>
      <c r="L971" t="inlineStr">
        <is>
          <t>451</t>
        </is>
      </c>
      <c r="M971" t="n">
        <v>0</v>
      </c>
      <c r="N971" t="inlineStr">
        <is>
          <t>951-1000</t>
        </is>
      </c>
      <c r="O971" t="inlineStr"/>
      <c r="P971" t="b">
        <v>0</v>
      </c>
      <c r="Q971" t="b">
        <v>0</v>
      </c>
      <c r="R971" t="n">
        <v>0</v>
      </c>
      <c r="S971" t="inlineStr">
        <is>
          <t>601+</t>
        </is>
      </c>
      <c r="T971" t="n">
        <v>4.9</v>
      </c>
      <c r="U971" t="inlineStr">
        <is>
          <t>701+</t>
        </is>
      </c>
      <c r="V971" t="n">
        <v>3.8</v>
      </c>
      <c r="W971" t="inlineStr">
        <is>
          <t>103</t>
        </is>
      </c>
      <c r="X971" t="n">
        <v>85.3</v>
      </c>
      <c r="Y971" t="inlineStr">
        <is>
          <t>601+</t>
        </is>
      </c>
      <c r="Z971" t="n">
        <v>3.2</v>
      </c>
      <c r="AA971" t="inlineStr">
        <is>
          <t>701+</t>
        </is>
      </c>
      <c r="AB971" t="n">
        <v>5.7</v>
      </c>
      <c r="AC971" t="inlineStr">
        <is>
          <t>701+</t>
        </is>
      </c>
      <c r="AD971" t="n">
        <v>3.1</v>
      </c>
      <c r="AE971" t="inlineStr">
        <is>
          <t>701+</t>
        </is>
      </c>
      <c r="AF971" t="n">
        <v>18.4</v>
      </c>
      <c r="AG971" t="inlineStr">
        <is>
          <t>701+</t>
        </is>
      </c>
      <c r="AH971" t="n">
        <v>4.6</v>
      </c>
      <c r="AI971" t="inlineStr">
        <is>
          <t>701+</t>
        </is>
      </c>
      <c r="AJ971" t="n">
        <v>1.8</v>
      </c>
      <c r="AK971" t="inlineStr"/>
      <c r="AL971" t="inlineStr"/>
      <c r="AM971" t="inlineStr"/>
      <c r="AN971" t="inlineStr"/>
      <c r="AO971" t="inlineStr"/>
      <c r="AP971" t="inlineStr">
        <is>
          <t>{"Research &amp; Discovery": [{"indicator_id": "76", "indicator_name": "Academic Reputation", "rank": "601+", "score": "4.9"}, {"indicator_id": "73", "indicator_name": "Citations per Faculty", "rank": "701+", "score": "3.8"}], "Learning Experience": [{"indicator_id": "36", "indicator_name": "Faculty Student Ratio", "rank": "103", "score": "85.3"}], "Employability": [{"indicator_id": "77", "indicator_name": "Employer Reputation", "rank": "601+", "score": "3.2"}, {"indicator_id": "3819456", "indicator_name": "Employment Outcomes", "rank": "701+", "score": "5.7"}], "Global Engagement": [{"indicator_id": "14", "indicator_name": "International Student Ratio", "rank": "701+", "score": "3.1"}, {"indicator_id": "15", "indicator_name": "International Research Network", "rank": "701+", "score": "18.4"}, {"indicator_id": "18", "indicator_name": "International Faculty Ratio", "rank": "701+", "score": "4.6"}], "Sustainability": [{"indicator_id": "3897497", "indicator_name": "Sustainability Score", "rank": "701+", "score": "1.8"}]}</t>
        </is>
      </c>
      <c r="AQ9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72">
      <c r="A972" t="n">
        <v>971</v>
      </c>
      <c r="B972" t="inlineStr"/>
      <c r="C972" t="inlineStr">
        <is>
          <t>Northern Borders University</t>
        </is>
      </c>
      <c r="D972" t="inlineStr">
        <is>
          <t>Arar, Saudi Arabia</t>
        </is>
      </c>
      <c r="E972" t="inlineStr">
        <is>
          <t>Saudi Arabia</t>
        </is>
      </c>
      <c r="F972" t="inlineStr">
        <is>
          <t>Arar</t>
        </is>
      </c>
      <c r="G972" t="inlineStr">
        <is>
          <t>Asia</t>
        </is>
      </c>
      <c r="H972" t="inlineStr">
        <is>
          <t>https://www.topuniversities.com/sites/default/files/northern-border-university_592560e39988f300e2321469_medium.jpg</t>
        </is>
      </c>
      <c r="I972" t="inlineStr">
        <is>
          <t>/universities/northern-borders-university</t>
        </is>
      </c>
      <c r="J972" t="inlineStr">
        <is>
          <t>3996560</t>
        </is>
      </c>
      <c r="K972" t="inlineStr">
        <is>
          <t>295344</t>
        </is>
      </c>
      <c r="L972" t="inlineStr">
        <is>
          <t>24145</t>
        </is>
      </c>
      <c r="M972" t="n">
        <v>0</v>
      </c>
      <c r="N972" t="inlineStr">
        <is>
          <t>951-1000</t>
        </is>
      </c>
      <c r="O972" t="inlineStr"/>
      <c r="P972" t="b">
        <v>0</v>
      </c>
      <c r="Q972" t="b">
        <v>0</v>
      </c>
      <c r="R972" t="n">
        <v>0</v>
      </c>
      <c r="S972" t="inlineStr">
        <is>
          <t>601+</t>
        </is>
      </c>
      <c r="T972" t="n">
        <v>13.1</v>
      </c>
      <c r="U972" t="inlineStr">
        <is>
          <t>701+</t>
        </is>
      </c>
      <c r="V972" t="n">
        <v>2.1</v>
      </c>
      <c r="W972" t="inlineStr">
        <is>
          <t>666</t>
        </is>
      </c>
      <c r="X972" t="n">
        <v>20.2</v>
      </c>
      <c r="Y972" t="inlineStr">
        <is>
          <t>601+</t>
        </is>
      </c>
      <c r="Z972" t="n">
        <v>4.7</v>
      </c>
      <c r="AA972" t="inlineStr">
        <is>
          <t>701+</t>
        </is>
      </c>
      <c r="AB972" t="n">
        <v>2.4</v>
      </c>
      <c r="AC972" t="inlineStr">
        <is>
          <t>701+</t>
        </is>
      </c>
      <c r="AD972" t="n">
        <v>4.8</v>
      </c>
      <c r="AE972" t="inlineStr">
        <is>
          <t>701+</t>
        </is>
      </c>
      <c r="AF972" t="n">
        <v>13.1</v>
      </c>
      <c r="AG972" t="inlineStr">
        <is>
          <t>115</t>
        </is>
      </c>
      <c r="AH972" t="n">
        <v>98.40000000000001</v>
      </c>
      <c r="AI972" t="inlineStr">
        <is>
          <t>701+</t>
        </is>
      </c>
      <c r="AJ972" t="n">
        <v>1</v>
      </c>
      <c r="AK972" t="inlineStr"/>
      <c r="AL972" t="inlineStr"/>
      <c r="AM972" t="inlineStr"/>
      <c r="AN972" t="inlineStr"/>
      <c r="AO972" t="inlineStr"/>
      <c r="AP972" t="inlineStr">
        <is>
          <t>{"Research &amp; Discovery": [{"indicator_id": "76", "indicator_name": "Academic Reputation", "rank": "601+", "score": "13.1"}, {"indicator_id": "73", "indicator_name": "Citations per Faculty", "rank": "701+", "score": "2.1"}], "Learning Experience": [{"indicator_id": "36", "indicator_name": "Faculty Student Ratio", "rank": "666", "score": "20.2"}], "Employability": [{"indicator_id": "77", "indicator_name": "Employer Reputation", "rank": "601+", "score": "4.7"}, {"indicator_id": "3819456", "indicator_name": "Employment Outcomes", "rank": "701+", "score": "2.4"}], "Global Engagement": [{"indicator_id": "14", "indicator_name": "International Student Ratio", "rank": "701+", "score": "4.8"}, {"indicator_id": "15", "indicator_name": "International Research Network", "rank": "701+", "score": "13.1"}, {"indicator_id": "18", "indicator_name": "International Faculty Ratio", "rank": "115", "score": "98.4"}], "Sustainability": [{"indicator_id": "3897497", "indicator_name": "Sustainability Score", "rank": "701+", "score": "1"}]}</t>
        </is>
      </c>
      <c r="AQ9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73">
      <c r="A973" t="n">
        <v>972</v>
      </c>
      <c r="B973" t="inlineStr"/>
      <c r="C973" t="inlineStr">
        <is>
          <t>Pontificia Universidad Católica del Ecuador (PUCE)</t>
        </is>
      </c>
      <c r="D973" t="inlineStr">
        <is>
          <t>Quito, Ecuador</t>
        </is>
      </c>
      <c r="E973" t="inlineStr">
        <is>
          <t>Ecuador</t>
        </is>
      </c>
      <c r="F973" t="inlineStr">
        <is>
          <t>Quito</t>
        </is>
      </c>
      <c r="G973" t="inlineStr">
        <is>
          <t>Latin America</t>
        </is>
      </c>
      <c r="H973" t="inlineStr">
        <is>
          <t>https://www.topuniversities.com/sites/default/files/pontificia-universidad-catlica-del-ecuador-puce_592560cf2aeae70239af5489_medium.jpg</t>
        </is>
      </c>
      <c r="I973" t="inlineStr">
        <is>
          <t>/universities/pontificia-universidad-catolica-del-ecuador-puce</t>
        </is>
      </c>
      <c r="J973" t="inlineStr">
        <is>
          <t>3996151</t>
        </is>
      </c>
      <c r="K973" t="inlineStr">
        <is>
          <t>293375</t>
        </is>
      </c>
      <c r="L973" t="inlineStr">
        <is>
          <t>2565</t>
        </is>
      </c>
      <c r="M973" t="n">
        <v>0</v>
      </c>
      <c r="N973" t="inlineStr">
        <is>
          <t>951-1000</t>
        </is>
      </c>
      <c r="O973" t="inlineStr"/>
      <c r="P973" t="b">
        <v>0</v>
      </c>
      <c r="Q973" t="b">
        <v>0</v>
      </c>
      <c r="R973" t="n">
        <v>0</v>
      </c>
      <c r="S973" t="inlineStr">
        <is>
          <t>518</t>
        </is>
      </c>
      <c r="T973" t="n">
        <v>17.3</v>
      </c>
      <c r="U973" t="inlineStr">
        <is>
          <t>701+</t>
        </is>
      </c>
      <c r="V973" t="n">
        <v>1.3</v>
      </c>
      <c r="W973" t="inlineStr">
        <is>
          <t>701+</t>
        </is>
      </c>
      <c r="X973" t="n">
        <v>11.5</v>
      </c>
      <c r="Y973" t="inlineStr">
        <is>
          <t>524</t>
        </is>
      </c>
      <c r="Z973" t="n">
        <v>16.2</v>
      </c>
      <c r="AA973" t="inlineStr">
        <is>
          <t>370</t>
        </is>
      </c>
      <c r="AB973" t="n">
        <v>34</v>
      </c>
      <c r="AC973" t="inlineStr">
        <is>
          <t>701+</t>
        </is>
      </c>
      <c r="AD973" t="n">
        <v>1.7</v>
      </c>
      <c r="AE973" t="inlineStr">
        <is>
          <t>701+</t>
        </is>
      </c>
      <c r="AF973" t="n">
        <v>27.1</v>
      </c>
      <c r="AG973" t="inlineStr">
        <is>
          <t>677</t>
        </is>
      </c>
      <c r="AH973" t="n">
        <v>14.2</v>
      </c>
      <c r="AI973" t="inlineStr">
        <is>
          <t>701+</t>
        </is>
      </c>
      <c r="AJ973" t="n">
        <v>1</v>
      </c>
      <c r="AK973" t="inlineStr"/>
      <c r="AL973" t="inlineStr"/>
      <c r="AM973" t="inlineStr"/>
      <c r="AN973" t="inlineStr"/>
      <c r="AO973" t="inlineStr"/>
      <c r="AP973" t="inlineStr">
        <is>
          <t>{"Research &amp; Discovery": [{"indicator_id": "76", "indicator_name": "Academic Reputation", "rank": "518", "score": "17.3"}, {"indicator_id": "73", "indicator_name": "Citations per Faculty", "rank": "701+", "score": "1.3"}], "Learning Experience": [{"indicator_id": "36", "indicator_name": "Faculty Student Ratio", "rank": "701+", "score": "11.5"}], "Employability": [{"indicator_id": "77", "indicator_name": "Employer Reputation", "rank": "524", "score": "16.2"}, {"indicator_id": "3819456", "indicator_name": "Employment Outcomes", "rank": "370", "score": "34"}], "Global Engagement": [{"indicator_id": "14", "indicator_name": "International Student Ratio", "rank": "701+", "score": "1.7"}, {"indicator_id": "15", "indicator_name": "International Research Network", "rank": "701+", "score": "27.1"}, {"indicator_id": "18", "indicator_name": "International Faculty Ratio", "rank": "677", "score": "14.2"}], "Sustainability": [{"indicator_id": "3897497", "indicator_name": "Sustainability Score", "rank": "701+", "score": "1"}]}</t>
        </is>
      </c>
      <c r="AQ9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74">
      <c r="A974" t="n">
        <v>973</v>
      </c>
      <c r="B974" t="inlineStr"/>
      <c r="C974" t="inlineStr">
        <is>
          <t>Prince of Songkla University</t>
        </is>
      </c>
      <c r="D974" t="inlineStr">
        <is>
          <t>Hat Yai, Thailand</t>
        </is>
      </c>
      <c r="E974" t="inlineStr">
        <is>
          <t>Thailand</t>
        </is>
      </c>
      <c r="F974" t="inlineStr">
        <is>
          <t>Hat Yai</t>
        </is>
      </c>
      <c r="G974" t="inlineStr">
        <is>
          <t>Asia</t>
        </is>
      </c>
      <c r="H974" t="inlineStr">
        <is>
          <t>https://www.topuniversities.com/sites/default/files/prince-of-songkla-university_507_medium.jpg</t>
        </is>
      </c>
      <c r="I974" t="inlineStr">
        <is>
          <t>/universities/prince-songkla-university</t>
        </is>
      </c>
      <c r="J974" t="inlineStr">
        <is>
          <t>3996041</t>
        </is>
      </c>
      <c r="K974" t="inlineStr">
        <is>
          <t>297491</t>
        </is>
      </c>
      <c r="L974" t="inlineStr">
        <is>
          <t>507</t>
        </is>
      </c>
      <c r="M974" t="n">
        <v>0</v>
      </c>
      <c r="N974" t="inlineStr">
        <is>
          <t>951-1000</t>
        </is>
      </c>
      <c r="O974" t="inlineStr">
        <is>
          <t>4</t>
        </is>
      </c>
      <c r="P974" t="b">
        <v>0</v>
      </c>
      <c r="Q974" t="b">
        <v>0</v>
      </c>
      <c r="R974" t="n">
        <v>0</v>
      </c>
      <c r="S974" t="inlineStr">
        <is>
          <t>408</t>
        </is>
      </c>
      <c r="T974" t="n">
        <v>21.6</v>
      </c>
      <c r="U974" t="inlineStr">
        <is>
          <t>701+</t>
        </is>
      </c>
      <c r="V974" t="n">
        <v>3.3</v>
      </c>
      <c r="W974" t="inlineStr">
        <is>
          <t>701+</t>
        </is>
      </c>
      <c r="X974" t="n">
        <v>16.4</v>
      </c>
      <c r="Y974" t="inlineStr">
        <is>
          <t>601+</t>
        </is>
      </c>
      <c r="Z974" t="n">
        <v>5.6</v>
      </c>
      <c r="AA974" t="inlineStr">
        <is>
          <t>701+</t>
        </is>
      </c>
      <c r="AB974" t="n">
        <v>3.9</v>
      </c>
      <c r="AC974" t="inlineStr">
        <is>
          <t>701+</t>
        </is>
      </c>
      <c r="AD974" t="n">
        <v>1.9</v>
      </c>
      <c r="AE974" t="inlineStr">
        <is>
          <t>701+</t>
        </is>
      </c>
      <c r="AF974" t="n">
        <v>40.3</v>
      </c>
      <c r="AG974" t="inlineStr">
        <is>
          <t>701+</t>
        </is>
      </c>
      <c r="AH974" t="n">
        <v>5.3</v>
      </c>
      <c r="AI974" t="inlineStr">
        <is>
          <t>497</t>
        </is>
      </c>
      <c r="AJ974" t="n">
        <v>24.2</v>
      </c>
      <c r="AK974" t="inlineStr"/>
      <c r="AL974" t="inlineStr"/>
      <c r="AM974" t="inlineStr"/>
      <c r="AN974" t="inlineStr"/>
      <c r="AO974" t="inlineStr"/>
      <c r="AP974" t="inlineStr">
        <is>
          <t>{"Research &amp; Discovery": [{"indicator_id": "76", "indicator_name": "Academic Reputation", "rank": "408", "score": "21.6"}, {"indicator_id": "73", "indicator_name": "Citations per Faculty", "rank": "701+", "score": "3.3"}], "Learning Experience": [{"indicator_id": "36", "indicator_name": "Faculty Student Ratio", "rank": "701+", "score": "16.4"}], "Employability": [{"indicator_id": "77", "indicator_name": "Employer Reputation", "rank": "601+", "score": "5.6"}, {"indicator_id": "3819456", "indicator_name": "Employment Outcomes", "rank": "701+", "score": "3.9"}], "Global Engagement": [{"indicator_id": "14", "indicator_name": "International Student Ratio", "rank": "701+", "score": "1.9"}, {"indicator_id": "15", "indicator_name": "International Research Network", "rank": "701+", "score": "40.3"}, {"indicator_id": "18", "indicator_name": "International Faculty Ratio", "rank": "701+", "score": "5.3"}], "Sustainability": [{"indicator_id": "3897497", "indicator_name": "Sustainability Score", "rank": "497", "score": "24.2"}]}</t>
        </is>
      </c>
      <c r="AQ9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75">
      <c r="A975" t="n">
        <v>974</v>
      </c>
      <c r="B975" t="inlineStr"/>
      <c r="C975" t="inlineStr">
        <is>
          <t>Queen Margaret University , Edinburgh</t>
        </is>
      </c>
      <c r="D975" t="inlineStr">
        <is>
          <t>Musselburgh, United Kingdom</t>
        </is>
      </c>
      <c r="E975" t="inlineStr">
        <is>
          <t>United Kingdom</t>
        </is>
      </c>
      <c r="F975" t="inlineStr">
        <is>
          <t>Musselburgh</t>
        </is>
      </c>
      <c r="G975" t="inlineStr">
        <is>
          <t>Europe</t>
        </is>
      </c>
      <c r="H975" t="inlineStr">
        <is>
          <t>https://www.topuniversities.com/sites/default/files/queen-margaret-university-edinburgh_1676_medium.jpg</t>
        </is>
      </c>
      <c r="I975" t="inlineStr">
        <is>
          <t>/universities/queen-margaret-university-edinburgh</t>
        </is>
      </c>
      <c r="J975" t="inlineStr">
        <is>
          <t>3996600</t>
        </is>
      </c>
      <c r="K975" t="inlineStr">
        <is>
          <t>296350</t>
        </is>
      </c>
      <c r="L975" t="inlineStr">
        <is>
          <t>1676</t>
        </is>
      </c>
      <c r="M975" t="n">
        <v>0</v>
      </c>
      <c r="N975" t="inlineStr">
        <is>
          <t>951-1000</t>
        </is>
      </c>
      <c r="O975" t="inlineStr"/>
      <c r="P975" t="b">
        <v>0</v>
      </c>
      <c r="Q975" t="b">
        <v>0</v>
      </c>
      <c r="R975" t="n">
        <v>0</v>
      </c>
      <c r="S975" t="inlineStr">
        <is>
          <t>601+</t>
        </is>
      </c>
      <c r="T975" t="n">
        <v>3.5</v>
      </c>
      <c r="U975" t="inlineStr">
        <is>
          <t>579</t>
        </is>
      </c>
      <c r="V975" t="n">
        <v>18.3</v>
      </c>
      <c r="W975" t="inlineStr">
        <is>
          <t>701+</t>
        </is>
      </c>
      <c r="X975" t="n">
        <v>5.2</v>
      </c>
      <c r="Y975" t="inlineStr">
        <is>
          <t>601+</t>
        </is>
      </c>
      <c r="Z975" t="n">
        <v>4.3</v>
      </c>
      <c r="AA975" t="inlineStr">
        <is>
          <t>701+</t>
        </is>
      </c>
      <c r="AB975" t="n">
        <v>1.4</v>
      </c>
      <c r="AC975" t="inlineStr">
        <is>
          <t>199</t>
        </is>
      </c>
      <c r="AD975" t="n">
        <v>73.3</v>
      </c>
      <c r="AE975" t="inlineStr">
        <is>
          <t>701+</t>
        </is>
      </c>
      <c r="AF975" t="n">
        <v>3.3</v>
      </c>
      <c r="AG975" t="inlineStr">
        <is>
          <t>326</t>
        </is>
      </c>
      <c r="AH975" t="n">
        <v>59.9</v>
      </c>
      <c r="AI975" t="inlineStr">
        <is>
          <t>701+</t>
        </is>
      </c>
      <c r="AJ975" t="n">
        <v>1</v>
      </c>
      <c r="AK975" t="inlineStr"/>
      <c r="AL975" t="inlineStr"/>
      <c r="AM975" t="inlineStr"/>
      <c r="AN975" t="inlineStr"/>
      <c r="AO975" t="inlineStr"/>
      <c r="AP975" t="inlineStr">
        <is>
          <t>{"Research &amp; Discovery": [{"indicator_id": "76", "indicator_name": "Academic Reputation", "rank": "601+", "score": "3.5"}, {"indicator_id": "73", "indicator_name": "Citations per Faculty", "rank": "579", "score": "18.3"}], "Learning Experience": [{"indicator_id": "36", "indicator_name": "Faculty Student Ratio", "rank": "701+", "score": "5.2"}], "Employability": [{"indicator_id": "77", "indicator_name": "Employer Reputation", "rank": "601+", "score": "4.3"}, {"indicator_id": "3819456", "indicator_name": "Employment Outcomes", "rank": "701+", "score": "1.4"}], "Global Engagement": [{"indicator_id": "14", "indicator_name": "International Student Ratio", "rank": "199", "score": "73.3"}, {"indicator_id": "15", "indicator_name": "International Research Network", "rank": "701+", "score": "3.3"}, {"indicator_id": "18", "indicator_name": "International Faculty Ratio", "rank": "326", "score": "59.9"}], "Sustainability": [{"indicator_id": "3897497", "indicator_name": "Sustainability Score", "rank": "701+", "score": "1"}]}</t>
        </is>
      </c>
      <c r="AQ9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76">
      <c r="A976" t="n">
        <v>975</v>
      </c>
      <c r="B976" t="inlineStr"/>
      <c r="C976" t="inlineStr">
        <is>
          <t xml:space="preserve">Rhodes University </t>
        </is>
      </c>
      <c r="D976" t="inlineStr">
        <is>
          <t>Grahamstown, South Africa</t>
        </is>
      </c>
      <c r="E976" t="inlineStr">
        <is>
          <t>South Africa</t>
        </is>
      </c>
      <c r="F976" t="inlineStr">
        <is>
          <t>Grahamstown</t>
        </is>
      </c>
      <c r="G976" t="inlineStr">
        <is>
          <t>Africa</t>
        </is>
      </c>
      <c r="H976" t="inlineStr">
        <is>
          <t>https://www.topuniversities.com/sites/default/files/rhodes-university-_592560cf2aeae70239af4f44_medium.jpg</t>
        </is>
      </c>
      <c r="I976" t="inlineStr">
        <is>
          <t>/universities/rhodes-university</t>
        </is>
      </c>
      <c r="J976" t="inlineStr">
        <is>
          <t>3996602</t>
        </is>
      </c>
      <c r="K976" t="inlineStr">
        <is>
          <t>297596</t>
        </is>
      </c>
      <c r="L976" t="inlineStr">
        <is>
          <t>1217</t>
        </is>
      </c>
      <c r="M976" t="n">
        <v>0</v>
      </c>
      <c r="N976" t="inlineStr">
        <is>
          <t>951-1000</t>
        </is>
      </c>
      <c r="O976" t="inlineStr"/>
      <c r="P976" t="b">
        <v>0</v>
      </c>
      <c r="Q976" t="b">
        <v>0</v>
      </c>
      <c r="R976" t="n">
        <v>0</v>
      </c>
      <c r="S976" t="inlineStr">
        <is>
          <t>601+</t>
        </is>
      </c>
      <c r="T976" t="n">
        <v>6.3</v>
      </c>
      <c r="U976" t="inlineStr">
        <is>
          <t>679</t>
        </is>
      </c>
      <c r="V976" t="n">
        <v>12.6</v>
      </c>
      <c r="W976" t="inlineStr">
        <is>
          <t>701+</t>
        </is>
      </c>
      <c r="X976" t="n">
        <v>12.9</v>
      </c>
      <c r="Y976" t="inlineStr">
        <is>
          <t>601+</t>
        </is>
      </c>
      <c r="Z976" t="n">
        <v>7.7</v>
      </c>
      <c r="AA976" t="inlineStr">
        <is>
          <t>356</t>
        </is>
      </c>
      <c r="AB976" t="n">
        <v>35.5</v>
      </c>
      <c r="AC976" t="inlineStr">
        <is>
          <t>403</t>
        </is>
      </c>
      <c r="AD976" t="n">
        <v>33.2</v>
      </c>
      <c r="AE976" t="inlineStr">
        <is>
          <t>701+</t>
        </is>
      </c>
      <c r="AF976" t="n">
        <v>54.5</v>
      </c>
      <c r="AG976" t="inlineStr">
        <is>
          <t>n/a</t>
        </is>
      </c>
      <c r="AH976" t="inlineStr"/>
      <c r="AI976" t="inlineStr">
        <is>
          <t>701+</t>
        </is>
      </c>
      <c r="AJ976" t="n">
        <v>2.9</v>
      </c>
      <c r="AK976" t="inlineStr"/>
      <c r="AL976" t="inlineStr"/>
      <c r="AM976" t="inlineStr"/>
      <c r="AN976" t="inlineStr"/>
      <c r="AO976" t="inlineStr"/>
      <c r="AP976" t="inlineStr">
        <is>
          <t>{"Research &amp; Discovery": [{"indicator_id": "76", "indicator_name": "Academic Reputation", "rank": "601+", "score": "6.3"}, {"indicator_id": "73", "indicator_name": "Citations per Faculty", "rank": "679", "score": "12.6"}], "Learning Experience": [{"indicator_id": "36", "indicator_name": "Faculty Student Ratio", "rank": "701+", "score": "12.9"}], "Employability": [{"indicator_id": "77", "indicator_name": "Employer Reputation", "rank": "601+", "score": "7.7"}, {"indicator_id": "3819456", "indicator_name": "Employment Outcomes", "rank": "356", "score": "35.5"}], "Global Engagement": [{"indicator_id": "14", "indicator_name": "International Student Ratio", "rank": "403", "score": "33.2"}, {"indicator_id": "15", "indicator_name": "International Research Network", "rank": "701+", "score": "54.5"}, {"indicator_id": "18", "indicator_name": "International Faculty Ratio", "rank": "n/a", "score": "n/a"}], "Sustainability": [{"indicator_id": "3897497", "indicator_name": "Sustainability Score", "rank": "701+", "score": "2.9"}]}</t>
        </is>
      </c>
      <c r="AQ9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77">
      <c r="A977" t="n">
        <v>976</v>
      </c>
      <c r="B977" t="inlineStr"/>
      <c r="C977" t="inlineStr">
        <is>
          <t>Riga Stradins University</t>
        </is>
      </c>
      <c r="D977" t="inlineStr">
        <is>
          <t>Riga, Latvia</t>
        </is>
      </c>
      <c r="E977" t="inlineStr">
        <is>
          <t>Latvia</t>
        </is>
      </c>
      <c r="F977" t="inlineStr">
        <is>
          <t>Riga</t>
        </is>
      </c>
      <c r="G977" t="inlineStr">
        <is>
          <t>Europe</t>
        </is>
      </c>
      <c r="H977" t="inlineStr">
        <is>
          <t>https://www.topuniversities.com/sites/default/files/rga-stradi-university_592560cf2aeae70239af5559_medium.jpg</t>
        </is>
      </c>
      <c r="I977" t="inlineStr">
        <is>
          <t>/universities/riga-stradins-university</t>
        </is>
      </c>
      <c r="J977" t="inlineStr">
        <is>
          <t>3996603</t>
        </is>
      </c>
      <c r="K977" t="inlineStr">
        <is>
          <t>293582</t>
        </is>
      </c>
      <c r="L977" t="inlineStr">
        <is>
          <t>2774</t>
        </is>
      </c>
      <c r="M977" t="n">
        <v>0</v>
      </c>
      <c r="N977" t="inlineStr">
        <is>
          <t>951-1000</t>
        </is>
      </c>
      <c r="O977" t="inlineStr"/>
      <c r="P977" t="b">
        <v>0</v>
      </c>
      <c r="Q977" t="b">
        <v>0</v>
      </c>
      <c r="R977" t="n">
        <v>0</v>
      </c>
      <c r="S977" t="inlineStr">
        <is>
          <t>601+</t>
        </is>
      </c>
      <c r="T977" t="n">
        <v>6.1</v>
      </c>
      <c r="U977" t="inlineStr">
        <is>
          <t>701+</t>
        </is>
      </c>
      <c r="V977" t="n">
        <v>1.9</v>
      </c>
      <c r="W977" t="inlineStr">
        <is>
          <t>701+</t>
        </is>
      </c>
      <c r="X977" t="n">
        <v>14.1</v>
      </c>
      <c r="Y977" t="inlineStr">
        <is>
          <t>601+</t>
        </is>
      </c>
      <c r="Z977" t="n">
        <v>13.4</v>
      </c>
      <c r="AA977" t="inlineStr">
        <is>
          <t>701+</t>
        </is>
      </c>
      <c r="AB977" t="n">
        <v>11.4</v>
      </c>
      <c r="AC977" t="inlineStr">
        <is>
          <t>118</t>
        </is>
      </c>
      <c r="AD977" t="n">
        <v>90.8</v>
      </c>
      <c r="AE977" t="inlineStr">
        <is>
          <t>701+</t>
        </is>
      </c>
      <c r="AF977" t="n">
        <v>15.1</v>
      </c>
      <c r="AG977" t="inlineStr">
        <is>
          <t>565</t>
        </is>
      </c>
      <c r="AH977" t="n">
        <v>22.3</v>
      </c>
      <c r="AI977" t="inlineStr">
        <is>
          <t>701+</t>
        </is>
      </c>
      <c r="AJ977" t="n">
        <v>1.1</v>
      </c>
      <c r="AK977" t="inlineStr"/>
      <c r="AL977" t="inlineStr"/>
      <c r="AM977" t="inlineStr"/>
      <c r="AN977" t="inlineStr"/>
      <c r="AO977" t="inlineStr"/>
      <c r="AP977" t="inlineStr">
        <is>
          <t>{"Research &amp; Discovery": [{"indicator_id": "76", "indicator_name": "Academic Reputation", "rank": "601+", "score": "6.1"}, {"indicator_id": "73", "indicator_name": "Citations per Faculty", "rank": "701+", "score": "1.9"}], "Learning Experience": [{"indicator_id": "36", "indicator_name": "Faculty Student Ratio", "rank": "701+", "score": "14.1"}], "Employability": [{"indicator_id": "77", "indicator_name": "Employer Reputation", "rank": "601+", "score": "13.4"}, {"indicator_id": "3819456", "indicator_name": "Employment Outcomes", "rank": "701+", "score": "11.4"}], "Global Engagement": [{"indicator_id": "14", "indicator_name": "International Student Ratio", "rank": "118", "score": "90.8"}, {"indicator_id": "15", "indicator_name": "International Research Network", "rank": "701+", "score": "15.1"}, {"indicator_id": "18", "indicator_name": "International Faculty Ratio", "rank": "565", "score": "22.3"}], "Sustainability": [{"indicator_id": "3897497", "indicator_name": "Sustainability Score", "rank": "701+", "score": "1.1"}]}</t>
        </is>
      </c>
      <c r="AQ9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78">
      <c r="A978" t="n">
        <v>977</v>
      </c>
      <c r="B978" t="inlineStr"/>
      <c r="C978" t="inlineStr">
        <is>
          <t>Asfendiyarov Kazakh National Medical University</t>
        </is>
      </c>
      <c r="D978" t="inlineStr">
        <is>
          <t>Almaty, Kazakhstan</t>
        </is>
      </c>
      <c r="E978" t="inlineStr">
        <is>
          <t>Kazakhstan</t>
        </is>
      </c>
      <c r="F978" t="inlineStr">
        <is>
          <t>Almaty</t>
        </is>
      </c>
      <c r="G978" t="inlineStr">
        <is>
          <t>Asia</t>
        </is>
      </c>
      <c r="H978" t="inlineStr">
        <is>
          <t>https://www.topuniversities.com/sites/default/files/240408113049am186132%D0%9B%D0%BE%D0%B3%D0%BE%D1%82%D0%B8%D0%BF-200%D1%85200-90x90.jpg</t>
        </is>
      </c>
      <c r="I978" t="inlineStr">
        <is>
          <t>/universities/asfendiyarov-kazakh-national-medical-university</t>
        </is>
      </c>
      <c r="J978" t="inlineStr">
        <is>
          <t>3996613</t>
        </is>
      </c>
      <c r="K978" t="inlineStr">
        <is>
          <t>294135</t>
        </is>
      </c>
      <c r="L978" t="inlineStr">
        <is>
          <t>14975</t>
        </is>
      </c>
      <c r="M978" t="n">
        <v>0</v>
      </c>
      <c r="N978" t="inlineStr">
        <is>
          <t>951-1000</t>
        </is>
      </c>
      <c r="O978" t="inlineStr">
        <is>
          <t>3</t>
        </is>
      </c>
      <c r="P978" t="b">
        <v>0</v>
      </c>
      <c r="Q978" t="b">
        <v>0</v>
      </c>
      <c r="R978" t="n">
        <v>0</v>
      </c>
      <c r="S978" t="inlineStr">
        <is>
          <t>601+</t>
        </is>
      </c>
      <c r="T978" t="n">
        <v>6.7</v>
      </c>
      <c r="U978" t="inlineStr">
        <is>
          <t>701+</t>
        </is>
      </c>
      <c r="V978" t="n">
        <v>1.1</v>
      </c>
      <c r="W978" t="inlineStr">
        <is>
          <t>245</t>
        </is>
      </c>
      <c r="X978" t="n">
        <v>59.7</v>
      </c>
      <c r="Y978" t="inlineStr">
        <is>
          <t>601+</t>
        </is>
      </c>
      <c r="Z978" t="n">
        <v>4.2</v>
      </c>
      <c r="AA978" t="inlineStr">
        <is>
          <t>701+</t>
        </is>
      </c>
      <c r="AB978" t="n">
        <v>3.4</v>
      </c>
      <c r="AC978" t="inlineStr">
        <is>
          <t>231</t>
        </is>
      </c>
      <c r="AD978" t="n">
        <v>64.7</v>
      </c>
      <c r="AE978" t="inlineStr">
        <is>
          <t>701+</t>
        </is>
      </c>
      <c r="AF978" t="n">
        <v>3.9</v>
      </c>
      <c r="AG978" t="inlineStr">
        <is>
          <t>701+</t>
        </is>
      </c>
      <c r="AH978" t="n">
        <v>10.4</v>
      </c>
      <c r="AI978" t="inlineStr">
        <is>
          <t>701+</t>
        </is>
      </c>
      <c r="AJ978" t="n">
        <v>1.1</v>
      </c>
      <c r="AK978" t="inlineStr"/>
      <c r="AL978" t="inlineStr"/>
      <c r="AM978" t="inlineStr"/>
      <c r="AN978" t="inlineStr"/>
      <c r="AO978" t="inlineStr"/>
      <c r="AP978" t="inlineStr">
        <is>
          <t>{"Research &amp; Discovery": [{"indicator_id": "76", "indicator_name": "Academic Reputation", "rank": "601+", "score": "6.7"}, {"indicator_id": "73", "indicator_name": "Citations per Faculty", "rank": "701+", "score": "1.1"}], "Learning Experience": [{"indicator_id": "36", "indicator_name": "Faculty Student Ratio", "rank": "245", "score": "59.7"}], "Employability": [{"indicator_id": "77", "indicator_name": "Employer Reputation", "rank": "601+", "score": "4.2"}, {"indicator_id": "3819456", "indicator_name": "Employment Outcomes", "rank": "701+", "score": "3.4"}], "Global Engagement": [{"indicator_id": "14", "indicator_name": "International Student Ratio", "rank": "231", "score": "64.7"}, {"indicator_id": "15", "indicator_name": "International Research Network", "rank": "701+", "score": "3.9"}, {"indicator_id": "18", "indicator_name": "International Faculty Ratio", "rank": "701+", "score": "10.4"}], "Sustainability": [{"indicator_id": "3897497", "indicator_name": "Sustainability Score", "rank": "701+", "score": "1.1"}]}</t>
        </is>
      </c>
      <c r="AQ9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79">
      <c r="A979" t="n">
        <v>978</v>
      </c>
      <c r="B979" t="inlineStr"/>
      <c r="C979" t="inlineStr">
        <is>
          <t>Saveetha Institute of Medical And Technical Sciences (SIMATS)</t>
        </is>
      </c>
      <c r="D979" t="inlineStr">
        <is>
          <t>Tiruvallur, India</t>
        </is>
      </c>
      <c r="E979" t="inlineStr">
        <is>
          <t>India</t>
        </is>
      </c>
      <c r="F979" t="inlineStr">
        <is>
          <t>Tiruvallur</t>
        </is>
      </c>
      <c r="G979" t="inlineStr">
        <is>
          <t>Asia</t>
        </is>
      </c>
      <c r="H979" t="inlineStr">
        <is>
          <t>https://www.topuniversities.com/sites/default/files/210703074535am738168download-90x90.jpg</t>
        </is>
      </c>
      <c r="I979" t="inlineStr">
        <is>
          <t>/universities/saveetha-institute-medical-technical-sciences-simats</t>
        </is>
      </c>
      <c r="J979" t="inlineStr">
        <is>
          <t>3996625</t>
        </is>
      </c>
      <c r="K979" t="inlineStr">
        <is>
          <t>3794802</t>
        </is>
      </c>
      <c r="L979" t="inlineStr">
        <is>
          <t>31243</t>
        </is>
      </c>
      <c r="M979" t="n">
        <v>0</v>
      </c>
      <c r="N979" t="inlineStr">
        <is>
          <t>951-1000</t>
        </is>
      </c>
      <c r="O979" t="inlineStr"/>
      <c r="P979" t="b">
        <v>0</v>
      </c>
      <c r="Q979" t="b">
        <v>0</v>
      </c>
      <c r="R979" t="n">
        <v>0</v>
      </c>
      <c r="S979" t="inlineStr">
        <is>
          <t>601+</t>
        </is>
      </c>
      <c r="T979" t="n">
        <v>5.5</v>
      </c>
      <c r="U979" t="inlineStr">
        <is>
          <t>701+</t>
        </is>
      </c>
      <c r="V979" t="n">
        <v>7.2</v>
      </c>
      <c r="W979" t="inlineStr">
        <is>
          <t>655</t>
        </is>
      </c>
      <c r="X979" t="n">
        <v>21.1</v>
      </c>
      <c r="Y979" t="inlineStr">
        <is>
          <t>601+</t>
        </is>
      </c>
      <c r="Z979" t="n">
        <v>2.6</v>
      </c>
      <c r="AA979" t="inlineStr">
        <is>
          <t>701+</t>
        </is>
      </c>
      <c r="AB979" t="n">
        <v>1.9</v>
      </c>
      <c r="AC979" t="inlineStr">
        <is>
          <t>701+</t>
        </is>
      </c>
      <c r="AD979" t="n">
        <v>7.2</v>
      </c>
      <c r="AE979" t="inlineStr">
        <is>
          <t>625</t>
        </is>
      </c>
      <c r="AF979" t="n">
        <v>60.8</v>
      </c>
      <c r="AG979" t="inlineStr">
        <is>
          <t>210</t>
        </is>
      </c>
      <c r="AH979" t="n">
        <v>87.09999999999999</v>
      </c>
      <c r="AI979" t="inlineStr">
        <is>
          <t>701+</t>
        </is>
      </c>
      <c r="AJ979" t="n">
        <v>1.7</v>
      </c>
      <c r="AK979" t="inlineStr"/>
      <c r="AL979" t="inlineStr"/>
      <c r="AM979" t="inlineStr"/>
      <c r="AN979" t="inlineStr"/>
      <c r="AO979" t="inlineStr"/>
      <c r="AP979" t="inlineStr">
        <is>
          <t>{"Research &amp; Discovery": [{"indicator_id": "76", "indicator_name": "Academic Reputation", "rank": "601+", "score": "5.5"}, {"indicator_id": "73", "indicator_name": "Citations per Faculty", "rank": "701+", "score": "7.2"}], "Learning Experience": [{"indicator_id": "36", "indicator_name": "Faculty Student Ratio", "rank": "655", "score": "21.1"}], "Employability": [{"indicator_id": "77", "indicator_name": "Employer Reputation", "rank": "601+", "score": "2.6"}, {"indicator_id": "3819456", "indicator_name": "Employment Outcomes", "rank": "701+", "score": "1.9"}], "Global Engagement": [{"indicator_id": "14", "indicator_name": "International Student Ratio", "rank": "701+", "score": "7.2"}, {"indicator_id": "15", "indicator_name": "International Research Network", "rank": "625", "score": "60.8"}, {"indicator_id": "18", "indicator_name": "International Faculty Ratio", "rank": "210", "score": "87.1"}], "Sustainability": [{"indicator_id": "3897497", "indicator_name": "Sustainability Score", "rank": "701+", "score": "1.7"}]}</t>
        </is>
      </c>
      <c r="AQ9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80">
      <c r="A980" t="n">
        <v>979</v>
      </c>
      <c r="B980" t="inlineStr"/>
      <c r="C980" t="inlineStr">
        <is>
          <t xml:space="preserve">Sophia University </t>
        </is>
      </c>
      <c r="D980" t="inlineStr">
        <is>
          <t>Tokyo, Japan</t>
        </is>
      </c>
      <c r="E980" t="inlineStr">
        <is>
          <t>Japan</t>
        </is>
      </c>
      <c r="F980" t="inlineStr">
        <is>
          <t>Tokyo</t>
        </is>
      </c>
      <c r="G980" t="inlineStr">
        <is>
          <t>Asia</t>
        </is>
      </c>
      <c r="H980" t="inlineStr">
        <is>
          <t>https://www.topuniversities.com/sites/default/files/sophia-university-_592560cf2aeae70239af4e86_medium.jpg</t>
        </is>
      </c>
      <c r="I980" t="inlineStr">
        <is>
          <t>/universities/sophia-university</t>
        </is>
      </c>
      <c r="J980" t="inlineStr">
        <is>
          <t>3996658</t>
        </is>
      </c>
      <c r="K980" t="inlineStr">
        <is>
          <t>296775</t>
        </is>
      </c>
      <c r="L980" t="inlineStr">
        <is>
          <t>1027</t>
        </is>
      </c>
      <c r="M980" t="n">
        <v>1</v>
      </c>
      <c r="N980" t="inlineStr">
        <is>
          <t>951-1000</t>
        </is>
      </c>
      <c r="O980" t="inlineStr"/>
      <c r="P980" t="b">
        <v>0</v>
      </c>
      <c r="Q980" t="b">
        <v>0</v>
      </c>
      <c r="R980" t="n">
        <v>0</v>
      </c>
      <c r="S980" t="inlineStr">
        <is>
          <t>601+</t>
        </is>
      </c>
      <c r="T980" t="n">
        <v>12.7</v>
      </c>
      <c r="U980" t="inlineStr">
        <is>
          <t>701+</t>
        </is>
      </c>
      <c r="V980" t="n">
        <v>1.8</v>
      </c>
      <c r="W980" t="inlineStr">
        <is>
          <t>640</t>
        </is>
      </c>
      <c r="X980" t="n">
        <v>21.9</v>
      </c>
      <c r="Y980" t="inlineStr">
        <is>
          <t>454</t>
        </is>
      </c>
      <c r="Z980" t="n">
        <v>19.9</v>
      </c>
      <c r="AA980" t="inlineStr">
        <is>
          <t>701+</t>
        </is>
      </c>
      <c r="AB980" t="n">
        <v>11.7</v>
      </c>
      <c r="AC980" t="inlineStr">
        <is>
          <t>701+</t>
        </is>
      </c>
      <c r="AD980" t="n">
        <v>10.8</v>
      </c>
      <c r="AE980" t="inlineStr">
        <is>
          <t>701+</t>
        </is>
      </c>
      <c r="AF980" t="n">
        <v>8.6</v>
      </c>
      <c r="AG980" t="inlineStr">
        <is>
          <t>466</t>
        </is>
      </c>
      <c r="AH980" t="n">
        <v>34.5</v>
      </c>
      <c r="AI980" t="inlineStr">
        <is>
          <t>701+</t>
        </is>
      </c>
      <c r="AJ980" t="n">
        <v>5.2</v>
      </c>
      <c r="AK980" t="inlineStr"/>
      <c r="AL980" t="inlineStr"/>
      <c r="AM980" t="inlineStr"/>
      <c r="AN980" t="inlineStr"/>
      <c r="AO980" t="inlineStr"/>
      <c r="AP980" t="inlineStr">
        <is>
          <t>{"Research &amp; Discovery": [{"indicator_id": "76", "indicator_name": "Academic Reputation", "rank": "601+", "score": "12.7"}, {"indicator_id": "73", "indicator_name": "Citations per Faculty", "rank": "701+", "score": "1.8"}], "Learning Experience": [{"indicator_id": "36", "indicator_name": "Faculty Student Ratio", "rank": "640", "score": "21.9"}], "Employability": [{"indicator_id": "77", "indicator_name": "Employer Reputation", "rank": "454", "score": "19.9"}, {"indicator_id": "3819456", "indicator_name": "Employment Outcomes", "rank": "701+", "score": "11.7"}], "Global Engagement": [{"indicator_id": "14", "indicator_name": "International Student Ratio", "rank": "701+", "score": "10.8"}, {"indicator_id": "15", "indicator_name": "International Research Network", "rank": "701+", "score": "8.6"}, {"indicator_id": "18", "indicator_name": "International Faculty Ratio", "rank": "466", "score": "34.5"}], "Sustainability": [{"indicator_id": "3897497", "indicator_name": "Sustainability Score", "rank": "701+", "score": "5.2"}]}</t>
        </is>
      </c>
      <c r="AQ9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81">
      <c r="A981" t="n">
        <v>980</v>
      </c>
      <c r="B981" t="inlineStr"/>
      <c r="C981" t="inlineStr">
        <is>
          <t>Southern Federal University</t>
        </is>
      </c>
      <c r="D981" t="inlineStr">
        <is>
          <t>Rostov-on-Don, Russia</t>
        </is>
      </c>
      <c r="E981" t="inlineStr">
        <is>
          <t>Russia</t>
        </is>
      </c>
      <c r="F981" t="inlineStr">
        <is>
          <t>Rostov-on-Don</t>
        </is>
      </c>
      <c r="G981" t="inlineStr">
        <is>
          <t>Europe</t>
        </is>
      </c>
      <c r="H981" t="inlineStr">
        <is>
          <t>https://www.topuniversities.com/sites/default/files/southern-federal-university_592560cf2aeae70239af5301_medium.jpg</t>
        </is>
      </c>
      <c r="I981" t="inlineStr">
        <is>
          <t>/universities/southern-federal-university</t>
        </is>
      </c>
      <c r="J981" t="inlineStr">
        <is>
          <t>3996663</t>
        </is>
      </c>
      <c r="K981" t="inlineStr">
        <is>
          <t>295118</t>
        </is>
      </c>
      <c r="L981" t="inlineStr">
        <is>
          <t>2155</t>
        </is>
      </c>
      <c r="M981" t="n">
        <v>0</v>
      </c>
      <c r="N981" t="inlineStr">
        <is>
          <t>951-1000</t>
        </is>
      </c>
      <c r="O981" t="inlineStr"/>
      <c r="P981" t="b">
        <v>0</v>
      </c>
      <c r="Q981" t="b">
        <v>1</v>
      </c>
      <c r="R981" t="n">
        <v>0</v>
      </c>
      <c r="S981" t="inlineStr">
        <is>
          <t>601+</t>
        </is>
      </c>
      <c r="T981" t="n">
        <v>6.6</v>
      </c>
      <c r="U981" t="inlineStr">
        <is>
          <t>701+</t>
        </is>
      </c>
      <c r="V981" t="n">
        <v>1.9</v>
      </c>
      <c r="W981" t="inlineStr">
        <is>
          <t>194</t>
        </is>
      </c>
      <c r="X981" t="n">
        <v>67.90000000000001</v>
      </c>
      <c r="Y981" t="inlineStr">
        <is>
          <t>601+</t>
        </is>
      </c>
      <c r="Z981" t="n">
        <v>3.8</v>
      </c>
      <c r="AA981" t="inlineStr">
        <is>
          <t>701+</t>
        </is>
      </c>
      <c r="AB981" t="n">
        <v>1.8</v>
      </c>
      <c r="AC981" t="inlineStr">
        <is>
          <t>477</t>
        </is>
      </c>
      <c r="AD981" t="n">
        <v>25.2</v>
      </c>
      <c r="AE981" t="inlineStr">
        <is>
          <t>701+</t>
        </is>
      </c>
      <c r="AF981" t="n">
        <v>40.1</v>
      </c>
      <c r="AG981" t="inlineStr">
        <is>
          <t>701+</t>
        </is>
      </c>
      <c r="AH981" t="n">
        <v>2.9</v>
      </c>
      <c r="AI981" t="inlineStr">
        <is>
          <t>701+</t>
        </is>
      </c>
      <c r="AJ981" t="n">
        <v>1.2</v>
      </c>
      <c r="AK981" t="inlineStr"/>
      <c r="AL981" t="inlineStr"/>
      <c r="AM981" t="inlineStr"/>
      <c r="AN981" t="inlineStr"/>
      <c r="AO981" t="inlineStr"/>
      <c r="AP981" t="inlineStr">
        <is>
          <t>{"Research &amp; Discovery": [{"indicator_id": "76", "indicator_name": "Academic Reputation", "rank": "601+", "score": "6.6"}, {"indicator_id": "73", "indicator_name": "Citations per Faculty", "rank": "701+", "score": "1.9"}], "Learning Experience": [{"indicator_id": "36", "indicator_name": "Faculty Student Ratio", "rank": "194", "score": "67.9"}], "Employability": [{"indicator_id": "77", "indicator_name": "Employer Reputation", "rank": "601+", "score": "3.8"}, {"indicator_id": "3819456", "indicator_name": "Employment Outcomes", "rank": "701+", "score": "1.8"}], "Global Engagement": [{"indicator_id": "14", "indicator_name": "International Student Ratio", "rank": "477", "score": "25.2"}, {"indicator_id": "15", "indicator_name": "International Research Network", "rank": "701+", "score": "40.1"}, {"indicator_id": "18", "indicator_name": "International Faculty Ratio", "rank": "701+", "score": "2.9"}], "Sustainability": [{"indicator_id": "3897497", "indicator_name": "Sustainability Score", "rank": "701+", "score": "1.2"}]}</t>
        </is>
      </c>
      <c r="AQ9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82">
      <c r="A982" t="n">
        <v>981</v>
      </c>
      <c r="B982" t="inlineStr"/>
      <c r="C982" t="inlineStr">
        <is>
          <t>Saint Louis University</t>
        </is>
      </c>
      <c r="D982" t="inlineStr">
        <is>
          <t>St. Louis, United States</t>
        </is>
      </c>
      <c r="E982" t="inlineStr">
        <is>
          <t>United States</t>
        </is>
      </c>
      <c r="F982" t="inlineStr">
        <is>
          <t>St. Louis</t>
        </is>
      </c>
      <c r="G982" t="inlineStr">
        <is>
          <t>North America</t>
        </is>
      </c>
      <c r="H982" t="inlineStr">
        <is>
          <t>https://www.topuniversities.com/sites/default/files/230719094934am376209SLU-Logo-200x200-90x90.jpg</t>
        </is>
      </c>
      <c r="I982" t="inlineStr">
        <is>
          <t>/universities/saint-louis-university</t>
        </is>
      </c>
      <c r="J982" t="inlineStr">
        <is>
          <t>3996667</t>
        </is>
      </c>
      <c r="K982" t="inlineStr">
        <is>
          <t>295821</t>
        </is>
      </c>
      <c r="L982" t="inlineStr">
        <is>
          <t>22108</t>
        </is>
      </c>
      <c r="M982" t="n">
        <v>0</v>
      </c>
      <c r="N982" t="inlineStr">
        <is>
          <t>951-1000</t>
        </is>
      </c>
      <c r="O982" t="inlineStr"/>
      <c r="P982" t="b">
        <v>0</v>
      </c>
      <c r="Q982" t="b">
        <v>0</v>
      </c>
      <c r="R982" t="n">
        <v>0</v>
      </c>
      <c r="S982" t="inlineStr">
        <is>
          <t>601+</t>
        </is>
      </c>
      <c r="T982" t="n">
        <v>4.4</v>
      </c>
      <c r="U982" t="inlineStr">
        <is>
          <t>660</t>
        </is>
      </c>
      <c r="V982" t="n">
        <v>13.5</v>
      </c>
      <c r="W982" t="inlineStr">
        <is>
          <t>286</t>
        </is>
      </c>
      <c r="X982" t="n">
        <v>53.2</v>
      </c>
      <c r="Y982" t="inlineStr">
        <is>
          <t>601+</t>
        </is>
      </c>
      <c r="Z982" t="n">
        <v>2.6</v>
      </c>
      <c r="AA982" t="inlineStr">
        <is>
          <t>701+</t>
        </is>
      </c>
      <c r="AB982" t="n">
        <v>9</v>
      </c>
      <c r="AC982" t="inlineStr">
        <is>
          <t>698</t>
        </is>
      </c>
      <c r="AD982" t="n">
        <v>11</v>
      </c>
      <c r="AE982" t="inlineStr">
        <is>
          <t>701+</t>
        </is>
      </c>
      <c r="AF982" t="n">
        <v>28.7</v>
      </c>
      <c r="AG982" t="inlineStr">
        <is>
          <t>701+</t>
        </is>
      </c>
      <c r="AH982" t="n">
        <v>12.7</v>
      </c>
      <c r="AI982" t="inlineStr">
        <is>
          <t>701+</t>
        </is>
      </c>
      <c r="AJ982" t="n">
        <v>1.7</v>
      </c>
      <c r="AK982" t="inlineStr"/>
      <c r="AL982" t="inlineStr"/>
      <c r="AM982" t="inlineStr"/>
      <c r="AN982" t="inlineStr"/>
      <c r="AO982" t="inlineStr"/>
      <c r="AP982" t="inlineStr">
        <is>
          <t>{"Research &amp; Discovery": [{"indicator_id": "76", "indicator_name": "Academic Reputation", "rank": "601+", "score": "4.4"}, {"indicator_id": "73", "indicator_name": "Citations per Faculty", "rank": "660", "score": "13.5"}], "Learning Experience": [{"indicator_id": "36", "indicator_name": "Faculty Student Ratio", "rank": "286", "score": "53.2"}], "Employability": [{"indicator_id": "77", "indicator_name": "Employer Reputation", "rank": "601+", "score": "2.6"}, {"indicator_id": "3819456", "indicator_name": "Employment Outcomes", "rank": "701+", "score": "9"}], "Global Engagement": [{"indicator_id": "14", "indicator_name": "International Student Ratio", "rank": "698", "score": "11"}, {"indicator_id": "15", "indicator_name": "International Research Network", "rank": "701+", "score": "28.7"}, {"indicator_id": "18", "indicator_name": "International Faculty Ratio", "rank": "701+", "score": "12.7"}], "Sustainability": [{"indicator_id": "3897497", "indicator_name": "Sustainability Score", "rank": "701+", "score": "1.7"}]}</t>
        </is>
      </c>
      <c r="AQ9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83">
      <c r="A983" t="n">
        <v>982</v>
      </c>
      <c r="B983" t="inlineStr"/>
      <c r="C983" t="inlineStr">
        <is>
          <t>The University of Alabama</t>
        </is>
      </c>
      <c r="D983" t="inlineStr">
        <is>
          <t>Tuscaloosa, United States</t>
        </is>
      </c>
      <c r="E983" t="inlineStr">
        <is>
          <t>United States</t>
        </is>
      </c>
      <c r="F983" t="inlineStr">
        <is>
          <t>Tuscaloosa</t>
        </is>
      </c>
      <c r="G983" t="inlineStr">
        <is>
          <t>North America</t>
        </is>
      </c>
      <c r="H983" t="inlineStr">
        <is>
          <t>https://www.topuniversities.com/sites/default/files/university-of-alabama_592560cf2aeae70239af4a91_medium.jpg</t>
        </is>
      </c>
      <c r="I983" t="inlineStr">
        <is>
          <t>/universities/university-alabama</t>
        </is>
      </c>
      <c r="J983" t="inlineStr">
        <is>
          <t>3996711</t>
        </is>
      </c>
      <c r="K983" t="inlineStr">
        <is>
          <t>294641</t>
        </is>
      </c>
      <c r="L983" t="inlineStr">
        <is>
          <t>13</t>
        </is>
      </c>
      <c r="M983" t="n">
        <v>0</v>
      </c>
      <c r="N983" t="inlineStr">
        <is>
          <t>951-1000</t>
        </is>
      </c>
      <c r="O983" t="inlineStr"/>
      <c r="P983" t="b">
        <v>0</v>
      </c>
      <c r="Q983" t="b">
        <v>0</v>
      </c>
      <c r="R983" t="n">
        <v>0</v>
      </c>
      <c r="S983" t="inlineStr">
        <is>
          <t>601+</t>
        </is>
      </c>
      <c r="T983" t="n">
        <v>10</v>
      </c>
      <c r="U983" t="inlineStr">
        <is>
          <t>697</t>
        </is>
      </c>
      <c r="V983" t="n">
        <v>11.9</v>
      </c>
      <c r="W983" t="inlineStr">
        <is>
          <t>701+</t>
        </is>
      </c>
      <c r="X983" t="n">
        <v>5.3</v>
      </c>
      <c r="Y983" t="inlineStr">
        <is>
          <t>449</t>
        </is>
      </c>
      <c r="Z983" t="n">
        <v>20.3</v>
      </c>
      <c r="AA983" t="inlineStr">
        <is>
          <t>701+</t>
        </is>
      </c>
      <c r="AB983" t="n">
        <v>10.7</v>
      </c>
      <c r="AC983" t="inlineStr">
        <is>
          <t>701+</t>
        </is>
      </c>
      <c r="AD983" t="n">
        <v>2.5</v>
      </c>
      <c r="AE983" t="inlineStr">
        <is>
          <t>699</t>
        </is>
      </c>
      <c r="AF983" t="n">
        <v>54.9</v>
      </c>
      <c r="AG983" t="inlineStr">
        <is>
          <t>701+</t>
        </is>
      </c>
      <c r="AH983" t="n">
        <v>5.3</v>
      </c>
      <c r="AI983" t="inlineStr">
        <is>
          <t>701+</t>
        </is>
      </c>
      <c r="AJ983" t="n">
        <v>6.7</v>
      </c>
      <c r="AK983" t="inlineStr"/>
      <c r="AL983" t="inlineStr"/>
      <c r="AM983" t="inlineStr"/>
      <c r="AN983" t="inlineStr"/>
      <c r="AO983" t="inlineStr"/>
      <c r="AP983" t="inlineStr">
        <is>
          <t>{"Research &amp; Discovery": [{"indicator_id": "76", "indicator_name": "Academic Reputation", "rank": "601+", "score": "10"}, {"indicator_id": "73", "indicator_name": "Citations per Faculty", "rank": "697", "score": "11.9"}], "Learning Experience": [{"indicator_id": "36", "indicator_name": "Faculty Student Ratio", "rank": "701+", "score": "5.3"}], "Employability": [{"indicator_id": "77", "indicator_name": "Employer Reputation", "rank": "449", "score": "20.3"}, {"indicator_id": "3819456", "indicator_name": "Employment Outcomes", "rank": "701+", "score": "10.7"}], "Global Engagement": [{"indicator_id": "14", "indicator_name": "International Student Ratio", "rank": "701+", "score": "2.5"}, {"indicator_id": "15", "indicator_name": "International Research Network", "rank": "699", "score": "54.9"}, {"indicator_id": "18", "indicator_name": "International Faculty Ratio", "rank": "701+", "score": "5.3"}], "Sustainability": [{"indicator_id": "3897497", "indicator_name": "Sustainability Score", "rank": "701+", "score": "6.7"}]}</t>
        </is>
      </c>
      <c r="AQ9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84">
      <c r="A984" t="n">
        <v>983</v>
      </c>
      <c r="B984" t="inlineStr"/>
      <c r="C984" t="inlineStr">
        <is>
          <t>The University of Lahore</t>
        </is>
      </c>
      <c r="D984" t="inlineStr">
        <is>
          <t>Lahore, Pakistan</t>
        </is>
      </c>
      <c r="E984" t="inlineStr">
        <is>
          <t>Pakistan</t>
        </is>
      </c>
      <c r="F984" t="inlineStr">
        <is>
          <t>Lahore</t>
        </is>
      </c>
      <c r="G984" t="inlineStr">
        <is>
          <t>Asia</t>
        </is>
      </c>
      <c r="H984" t="inlineStr">
        <is>
          <t>https://www.topuniversities.com/sites/default/files/the-university-of-lahore_592560cf2aeae70239af4bda_medium.jpg</t>
        </is>
      </c>
      <c r="I984" t="inlineStr">
        <is>
          <t>/universities/university-lahore</t>
        </is>
      </c>
      <c r="J984" t="inlineStr">
        <is>
          <t>3996712</t>
        </is>
      </c>
      <c r="K984" t="inlineStr">
        <is>
          <t>294092</t>
        </is>
      </c>
      <c r="L984" t="inlineStr">
        <is>
          <t>334</t>
        </is>
      </c>
      <c r="M984" t="n">
        <v>0</v>
      </c>
      <c r="N984" t="inlineStr">
        <is>
          <t>951-1000</t>
        </is>
      </c>
      <c r="O984" t="inlineStr"/>
      <c r="P984" t="b">
        <v>0</v>
      </c>
      <c r="Q984" t="b">
        <v>0</v>
      </c>
      <c r="R984" t="n">
        <v>0</v>
      </c>
      <c r="S984" t="inlineStr">
        <is>
          <t>601+</t>
        </is>
      </c>
      <c r="T984" t="n">
        <v>11.1</v>
      </c>
      <c r="U984" t="inlineStr">
        <is>
          <t>701+</t>
        </is>
      </c>
      <c r="V984" t="n">
        <v>3.3</v>
      </c>
      <c r="W984" t="inlineStr">
        <is>
          <t>701+</t>
        </is>
      </c>
      <c r="X984" t="n">
        <v>12.3</v>
      </c>
      <c r="Y984" t="inlineStr">
        <is>
          <t>464</t>
        </is>
      </c>
      <c r="Z984" t="n">
        <v>19.4</v>
      </c>
      <c r="AA984" t="inlineStr">
        <is>
          <t>701+</t>
        </is>
      </c>
      <c r="AB984" t="n">
        <v>2.7</v>
      </c>
      <c r="AC984" t="inlineStr">
        <is>
          <t>701+</t>
        </is>
      </c>
      <c r="AD984" t="n">
        <v>3</v>
      </c>
      <c r="AE984" t="inlineStr">
        <is>
          <t>611</t>
        </is>
      </c>
      <c r="AF984" t="n">
        <v>61.4</v>
      </c>
      <c r="AG984" t="inlineStr">
        <is>
          <t>701+</t>
        </is>
      </c>
      <c r="AH984" t="n">
        <v>4</v>
      </c>
      <c r="AI984">
        <f>537</f>
        <v/>
      </c>
      <c r="AJ984" t="n">
        <v>19.7</v>
      </c>
      <c r="AK984" t="inlineStr"/>
      <c r="AL984" t="inlineStr"/>
      <c r="AM984" t="inlineStr"/>
      <c r="AN984" t="inlineStr"/>
      <c r="AO984" t="inlineStr"/>
      <c r="AP984" t="inlineStr">
        <is>
          <t>{"Research &amp; Discovery": [{"indicator_id": "76", "indicator_name": "Academic Reputation", "rank": "601+", "score": "11.1"}, {"indicator_id": "73", "indicator_name": "Citations per Faculty", "rank": "701+", "score": "3.3"}], "Learning Experience": [{"indicator_id": "36", "indicator_name": "Faculty Student Ratio", "rank": "701+", "score": "12.3"}], "Employability": [{"indicator_id": "77", "indicator_name": "Employer Reputation", "rank": "464", "score": "19.4"}, {"indicator_id": "3819456", "indicator_name": "Employment Outcomes", "rank": "701+", "score": "2.7"}], "Global Engagement": [{"indicator_id": "14", "indicator_name": "International Student Ratio", "rank": "701+", "score": "3"}, {"indicator_id": "15", "indicator_name": "International Research Network", "rank": "611", "score": "61.4"}, {"indicator_id": "18", "indicator_name": "International Faculty Ratio", "rank": "701+", "score": "4"}], "Sustainability": [{"indicator_id": "3897497", "indicator_name": "Sustainability Score", "rank": "=537", "score": "19.7"}]}</t>
        </is>
      </c>
      <c r="AQ9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85">
      <c r="A985" t="n">
        <v>984</v>
      </c>
      <c r="B985" t="inlineStr"/>
      <c r="C985" t="inlineStr">
        <is>
          <t>Universidad Autónoma Metropolitana (UAM)</t>
        </is>
      </c>
      <c r="D985" t="inlineStr">
        <is>
          <t>Mexico City, Mexico</t>
        </is>
      </c>
      <c r="E985" t="inlineStr">
        <is>
          <t>Mexico</t>
        </is>
      </c>
      <c r="F985" t="inlineStr">
        <is>
          <t>Mexico City</t>
        </is>
      </c>
      <c r="G985" t="inlineStr">
        <is>
          <t>Latin America</t>
        </is>
      </c>
      <c r="H985" t="inlineStr">
        <is>
          <t>https://www.topuniversities.com/sites/default/files/universidad-autnoma-metropolitana-uam_592560cf2aeae70239af54af_medium.jpg</t>
        </is>
      </c>
      <c r="I985" t="inlineStr">
        <is>
          <t>/universities/universidad-autonoma-metropolitana-uam</t>
        </is>
      </c>
      <c r="J985" t="inlineStr">
        <is>
          <t>3996004</t>
        </is>
      </c>
      <c r="K985" t="inlineStr">
        <is>
          <t>293412</t>
        </is>
      </c>
      <c r="L985" t="inlineStr">
        <is>
          <t>2602</t>
        </is>
      </c>
      <c r="M985" t="n">
        <v>1</v>
      </c>
      <c r="N985" t="inlineStr">
        <is>
          <t>951-1000</t>
        </is>
      </c>
      <c r="O985" t="inlineStr"/>
      <c r="P985" t="b">
        <v>0</v>
      </c>
      <c r="Q985" t="b">
        <v>0</v>
      </c>
      <c r="R985" t="n">
        <v>0</v>
      </c>
      <c r="S985" t="inlineStr">
        <is>
          <t>371</t>
        </is>
      </c>
      <c r="T985" t="n">
        <v>23.6</v>
      </c>
      <c r="U985" t="inlineStr">
        <is>
          <t>701+</t>
        </is>
      </c>
      <c r="V985" t="n">
        <v>2.5</v>
      </c>
      <c r="W985" t="inlineStr">
        <is>
          <t>701+</t>
        </is>
      </c>
      <c r="X985" t="n">
        <v>3.7</v>
      </c>
      <c r="Y985" t="inlineStr">
        <is>
          <t>601+</t>
        </is>
      </c>
      <c r="Z985" t="n">
        <v>11.3</v>
      </c>
      <c r="AA985" t="inlineStr">
        <is>
          <t>701+</t>
        </is>
      </c>
      <c r="AB985" t="n">
        <v>4.6</v>
      </c>
      <c r="AC985" t="inlineStr">
        <is>
          <t>701+</t>
        </is>
      </c>
      <c r="AD985" t="n">
        <v>1.2</v>
      </c>
      <c r="AE985" t="inlineStr">
        <is>
          <t>701+</t>
        </is>
      </c>
      <c r="AF985" t="n">
        <v>45.6</v>
      </c>
      <c r="AG985" t="inlineStr">
        <is>
          <t>701+</t>
        </is>
      </c>
      <c r="AH985" t="n">
        <v>7.8</v>
      </c>
      <c r="AI985">
        <f>680</f>
        <v/>
      </c>
      <c r="AJ985" t="n">
        <v>9.4</v>
      </c>
      <c r="AK985" t="inlineStr"/>
      <c r="AL985" t="inlineStr"/>
      <c r="AM985" t="inlineStr"/>
      <c r="AN985" t="inlineStr"/>
      <c r="AO985" t="inlineStr"/>
      <c r="AP985" t="inlineStr">
        <is>
          <t>{"Research &amp; Discovery": [{"indicator_id": "76", "indicator_name": "Academic Reputation", "rank": "371", "score": "23.6"}, {"indicator_id": "73", "indicator_name": "Citations per Faculty", "rank": "701+", "score": "2.5"}], "Learning Experience": [{"indicator_id": "36", "indicator_name": "Faculty Student Ratio", "rank": "701+", "score": "3.7"}], "Employability": [{"indicator_id": "77", "indicator_name": "Employer Reputation", "rank": "601+", "score": "11.3"}, {"indicator_id": "3819456", "indicator_name": "Employment Outcomes", "rank": "701+", "score": "4.6"}], "Global Engagement": [{"indicator_id": "14", "indicator_name": "International Student Ratio", "rank": "701+", "score": "1.2"}, {"indicator_id": "15", "indicator_name": "International Research Network", "rank": "701+", "score": "45.6"}, {"indicator_id": "18", "indicator_name": "International Faculty Ratio", "rank": "701+", "score": "7.8"}], "Sustainability": [{"indicator_id": "3897497", "indicator_name": "Sustainability Score", "rank": "=680", "score": "9.4"}]}</t>
        </is>
      </c>
      <c r="AQ9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86">
      <c r="A986" t="n">
        <v>985</v>
      </c>
      <c r="B986" t="inlineStr"/>
      <c r="C986" t="inlineStr">
        <is>
          <t>Universidad Nacional de Rosario (UNR)</t>
        </is>
      </c>
      <c r="D986" t="inlineStr">
        <is>
          <t>Rosario, Argentina</t>
        </is>
      </c>
      <c r="E986" t="inlineStr">
        <is>
          <t>Argentina</t>
        </is>
      </c>
      <c r="F986" t="inlineStr">
        <is>
          <t>Rosario</t>
        </is>
      </c>
      <c r="G986" t="inlineStr">
        <is>
          <t>Latin America</t>
        </is>
      </c>
      <c r="H986" t="inlineStr">
        <is>
          <t>https://www.topuniversities.com/sites/default/files/211123024202pm491653Logo-UNR-HD-USO-OFICIAL-page-0001-90x90.jpg</t>
        </is>
      </c>
      <c r="I986" t="inlineStr">
        <is>
          <t>/universities/universidad-nacional-de-rosario-unr</t>
        </is>
      </c>
      <c r="J986" t="inlineStr">
        <is>
          <t>3996093</t>
        </is>
      </c>
      <c r="K986" t="inlineStr">
        <is>
          <t>296338</t>
        </is>
      </c>
      <c r="L986" t="inlineStr">
        <is>
          <t>1692</t>
        </is>
      </c>
      <c r="M986" t="n">
        <v>0</v>
      </c>
      <c r="N986" t="inlineStr">
        <is>
          <t>951-1000</t>
        </is>
      </c>
      <c r="O986" t="inlineStr"/>
      <c r="P986" t="b">
        <v>0</v>
      </c>
      <c r="Q986" t="b">
        <v>0</v>
      </c>
      <c r="R986" t="n">
        <v>0</v>
      </c>
      <c r="S986" t="inlineStr">
        <is>
          <t>460</t>
        </is>
      </c>
      <c r="T986" t="n">
        <v>19.5</v>
      </c>
      <c r="U986" t="inlineStr">
        <is>
          <t>701+</t>
        </is>
      </c>
      <c r="V986" t="n">
        <v>1.1</v>
      </c>
      <c r="W986" t="inlineStr">
        <is>
          <t>504</t>
        </is>
      </c>
      <c r="X986" t="n">
        <v>31.2</v>
      </c>
      <c r="Y986" t="inlineStr">
        <is>
          <t>601+</t>
        </is>
      </c>
      <c r="Z986" t="n">
        <v>7.7</v>
      </c>
      <c r="AA986" t="inlineStr">
        <is>
          <t>701+</t>
        </is>
      </c>
      <c r="AB986" t="n">
        <v>10.7</v>
      </c>
      <c r="AC986" t="inlineStr">
        <is>
          <t>701+</t>
        </is>
      </c>
      <c r="AD986" t="n">
        <v>6.4</v>
      </c>
      <c r="AE986" t="inlineStr">
        <is>
          <t>701+</t>
        </is>
      </c>
      <c r="AF986" t="n">
        <v>26.8</v>
      </c>
      <c r="AG986" t="inlineStr">
        <is>
          <t>n/a</t>
        </is>
      </c>
      <c r="AH986" t="inlineStr"/>
      <c r="AI986" t="inlineStr">
        <is>
          <t>701+</t>
        </is>
      </c>
      <c r="AJ986" t="n">
        <v>1</v>
      </c>
      <c r="AK986" t="inlineStr"/>
      <c r="AL986" t="inlineStr"/>
      <c r="AM986" t="inlineStr"/>
      <c r="AN986" t="inlineStr"/>
      <c r="AO986" t="inlineStr"/>
      <c r="AP986" t="inlineStr">
        <is>
          <t>{"Research &amp; Discovery": [{"indicator_id": "76", "indicator_name": "Academic Reputation", "rank": "460", "score": "19.5"}, {"indicator_id": "73", "indicator_name": "Citations per Faculty", "rank": "701+", "score": "1.1"}], "Learning Experience": [{"indicator_id": "36", "indicator_name": "Faculty Student Ratio", "rank": "504", "score": "31.2"}], "Employability": [{"indicator_id": "77", "indicator_name": "Employer Reputation", "rank": "601+", "score": "7.7"}, {"indicator_id": "3819456", "indicator_name": "Employment Outcomes", "rank": "701+", "score": "10.7"}], "Global Engagement": [{"indicator_id": "14", "indicator_name": "International Student Ratio", "rank": "701+", "score": "6.4"}, {"indicator_id": "15", "indicator_name": "International Research Network", "rank": "701+", "score": "26.8"}, {"indicator_id": "18", "indicator_name": "International Faculty Ratio", "rank": "n/a", "score": "n/a"}], "Sustainability": [{"indicator_id": "3897497", "indicator_name": "Sustainability Score", "rank": "701+", "score": "1"}]}</t>
        </is>
      </c>
      <c r="AQ9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87">
      <c r="A987" t="n">
        <v>986</v>
      </c>
      <c r="B987" t="inlineStr"/>
      <c r="C987" t="inlineStr">
        <is>
          <t>Universidad Torcuato Di Tella</t>
        </is>
      </c>
      <c r="D987" t="inlineStr">
        <is>
          <t>Buenos Aires, Argentina</t>
        </is>
      </c>
      <c r="E987" t="inlineStr">
        <is>
          <t>Argentina</t>
        </is>
      </c>
      <c r="F987" t="inlineStr">
        <is>
          <t>Buenos Aires</t>
        </is>
      </c>
      <c r="G987" t="inlineStr">
        <is>
          <t>Latin America</t>
        </is>
      </c>
      <c r="H987" t="inlineStr">
        <is>
          <t>https://www.topuniversities.com/sites/default/files/universidad-torcuato-di-tella_592560cf2aeae70239af4ced_medium.jpg</t>
        </is>
      </c>
      <c r="I987" t="inlineStr">
        <is>
          <t>/universities/universidad-torcuato-di-tella</t>
        </is>
      </c>
      <c r="J987" t="inlineStr">
        <is>
          <t>3996804</t>
        </is>
      </c>
      <c r="K987" t="inlineStr">
        <is>
          <t>297243</t>
        </is>
      </c>
      <c r="L987" t="inlineStr">
        <is>
          <t>618</t>
        </is>
      </c>
      <c r="M987" t="n">
        <v>0</v>
      </c>
      <c r="N987" t="inlineStr">
        <is>
          <t>951-1000</t>
        </is>
      </c>
      <c r="O987" t="inlineStr"/>
      <c r="P987" t="b">
        <v>0</v>
      </c>
      <c r="Q987" t="b">
        <v>0</v>
      </c>
      <c r="R987" t="n">
        <v>0</v>
      </c>
      <c r="S987" t="inlineStr">
        <is>
          <t>601+</t>
        </is>
      </c>
      <c r="T987" t="n">
        <v>12.4</v>
      </c>
      <c r="U987" t="inlineStr">
        <is>
          <t>701+</t>
        </is>
      </c>
      <c r="V987" t="n">
        <v>2.6</v>
      </c>
      <c r="W987" t="inlineStr">
        <is>
          <t>701+</t>
        </is>
      </c>
      <c r="X987" t="n">
        <v>14.4</v>
      </c>
      <c r="Y987" t="inlineStr">
        <is>
          <t>442</t>
        </is>
      </c>
      <c r="Z987" t="n">
        <v>20.8</v>
      </c>
      <c r="AA987" t="inlineStr">
        <is>
          <t>355</t>
        </is>
      </c>
      <c r="AB987" t="n">
        <v>35.6</v>
      </c>
      <c r="AC987" t="inlineStr">
        <is>
          <t>701+</t>
        </is>
      </c>
      <c r="AD987" t="n">
        <v>7.8</v>
      </c>
      <c r="AE987" t="inlineStr">
        <is>
          <t>701+</t>
        </is>
      </c>
      <c r="AF987" t="n">
        <v>4.5</v>
      </c>
      <c r="AG987" t="inlineStr">
        <is>
          <t>478</t>
        </is>
      </c>
      <c r="AH987" t="n">
        <v>33.1</v>
      </c>
      <c r="AI987" t="inlineStr">
        <is>
          <t>n/a</t>
        </is>
      </c>
      <c r="AJ987" t="inlineStr"/>
      <c r="AK987" t="inlineStr"/>
      <c r="AL987" t="inlineStr"/>
      <c r="AM987" t="inlineStr"/>
      <c r="AN987" t="inlineStr"/>
      <c r="AO987" t="inlineStr"/>
      <c r="AP987" t="inlineStr">
        <is>
          <t>{"Research &amp; Discovery": [{"indicator_id": "76", "indicator_name": "Academic Reputation", "rank": "601+", "score": "12.4"}, {"indicator_id": "73", "indicator_name": "Citations per Faculty", "rank": "701+", "score": "2.6"}], "Learning Experience": [{"indicator_id": "36", "indicator_name": "Faculty Student Ratio", "rank": "701+", "score": "14.4"}], "Employability": [{"indicator_id": "77", "indicator_name": "Employer Reputation", "rank": "442", "score": "20.8"}, {"indicator_id": "3819456", "indicator_name": "Employment Outcomes", "rank": "355", "score": "35.6"}], "Global Engagement": [{"indicator_id": "14", "indicator_name": "International Student Ratio", "rank": "701+", "score": "7.8"}, {"indicator_id": "15", "indicator_name": "International Research Network", "rank": "701+", "score": "4.5"}, {"indicator_id": "18", "indicator_name": "International Faculty Ratio", "rank": "478", "score": "33.1"}], "Sustainability": [{"indicator_id": "3897497", "indicator_name": "Sustainability Score", "rank": "n/a", "score": "n/a"}]}</t>
        </is>
      </c>
      <c r="AQ9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88">
      <c r="A988" t="n">
        <v>987</v>
      </c>
      <c r="B988" t="inlineStr"/>
      <c r="C988" t="inlineStr">
        <is>
          <t>Universidad Técnica Federico Santa María (USM)</t>
        </is>
      </c>
      <c r="D988" t="inlineStr">
        <is>
          <t>Valparaíso, Chile</t>
        </is>
      </c>
      <c r="E988" t="inlineStr">
        <is>
          <t>Chile</t>
        </is>
      </c>
      <c r="F988" t="inlineStr">
        <is>
          <t>Valparaíso</t>
        </is>
      </c>
      <c r="G988" t="inlineStr">
        <is>
          <t>Latin America</t>
        </is>
      </c>
      <c r="H988" t="inlineStr">
        <is>
          <t>https://www.topuniversities.com/sites/default/files/universidad-tcnica-federico-santa-mara-usm_592560cf2aeae70239af52cb_medium.jpg</t>
        </is>
      </c>
      <c r="I988" t="inlineStr">
        <is>
          <t>/universities/universidad-tecnica-federico-santa-maria-usm</t>
        </is>
      </c>
      <c r="J988" t="inlineStr">
        <is>
          <t>3996805</t>
        </is>
      </c>
      <c r="K988" t="inlineStr">
        <is>
          <t>295086</t>
        </is>
      </c>
      <c r="L988" t="inlineStr">
        <is>
          <t>2120</t>
        </is>
      </c>
      <c r="M988" t="n">
        <v>0</v>
      </c>
      <c r="N988" t="inlineStr">
        <is>
          <t>951-1000</t>
        </is>
      </c>
      <c r="O988" t="inlineStr"/>
      <c r="P988" t="b">
        <v>0</v>
      </c>
      <c r="Q988" t="b">
        <v>0</v>
      </c>
      <c r="R988" t="n">
        <v>0</v>
      </c>
      <c r="S988" t="inlineStr">
        <is>
          <t>601+</t>
        </is>
      </c>
      <c r="T988" t="n">
        <v>9.800000000000001</v>
      </c>
      <c r="U988" t="inlineStr">
        <is>
          <t>701+</t>
        </is>
      </c>
      <c r="V988" t="n">
        <v>5</v>
      </c>
      <c r="W988" t="inlineStr">
        <is>
          <t>701+</t>
        </is>
      </c>
      <c r="X988" t="n">
        <v>3.2</v>
      </c>
      <c r="Y988" t="inlineStr">
        <is>
          <t>287</t>
        </is>
      </c>
      <c r="Z988" t="n">
        <v>33</v>
      </c>
      <c r="AA988" t="inlineStr">
        <is>
          <t>701+</t>
        </is>
      </c>
      <c r="AB988" t="n">
        <v>13.1</v>
      </c>
      <c r="AC988" t="inlineStr">
        <is>
          <t>701+</t>
        </is>
      </c>
      <c r="AD988" t="n">
        <v>1.6</v>
      </c>
      <c r="AE988" t="inlineStr">
        <is>
          <t>701+</t>
        </is>
      </c>
      <c r="AF988" t="n">
        <v>41.6</v>
      </c>
      <c r="AG988" t="inlineStr">
        <is>
          <t>688</t>
        </is>
      </c>
      <c r="AH988" t="n">
        <v>13.8</v>
      </c>
      <c r="AI988" t="inlineStr">
        <is>
          <t>701+</t>
        </is>
      </c>
      <c r="AJ988" t="n">
        <v>7.6</v>
      </c>
      <c r="AK988" t="inlineStr"/>
      <c r="AL988" t="inlineStr"/>
      <c r="AM988" t="inlineStr"/>
      <c r="AN988" t="inlineStr"/>
      <c r="AO988" t="inlineStr"/>
      <c r="AP988" t="inlineStr">
        <is>
          <t>{"Research &amp; Discovery": [{"indicator_id": "76", "indicator_name": "Academic Reputation", "rank": "601+", "score": "9.8"}, {"indicator_id": "73", "indicator_name": "Citations per Faculty", "rank": "701+", "score": "5"}], "Learning Experience": [{"indicator_id": "36", "indicator_name": "Faculty Student Ratio", "rank": "701+", "score": "3.2"}], "Employability": [{"indicator_id": "77", "indicator_name": "Employer Reputation", "rank": "287", "score": "33"}, {"indicator_id": "3819456", "indicator_name": "Employment Outcomes", "rank": "701+", "score": "13.1"}], "Global Engagement": [{"indicator_id": "14", "indicator_name": "International Student Ratio", "rank": "701+", "score": "1.6"}, {"indicator_id": "15", "indicator_name": "International Research Network", "rank": "701+", "score": "41.6"}, {"indicator_id": "18", "indicator_name": "International Faculty Ratio", "rank": "688", "score": "13.8"}], "Sustainability": [{"indicator_id": "3897497", "indicator_name": "Sustainability Score", "rank": "701+", "score": "7.6"}]}</t>
        </is>
      </c>
      <c r="AQ9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89">
      <c r="A989" t="n">
        <v>988</v>
      </c>
      <c r="B989" t="inlineStr"/>
      <c r="C989" t="inlineStr">
        <is>
          <t>Universidad de Córdoba</t>
        </is>
      </c>
      <c r="D989" t="inlineStr">
        <is>
          <t>Córdoba, Spain</t>
        </is>
      </c>
      <c r="E989" t="inlineStr">
        <is>
          <t>Spain</t>
        </is>
      </c>
      <c r="F989" t="inlineStr">
        <is>
          <t>Córdoba</t>
        </is>
      </c>
      <c r="G989" t="inlineStr">
        <is>
          <t>Europe</t>
        </is>
      </c>
      <c r="H989" t="inlineStr">
        <is>
          <t>https://www.topuniversities.com/sites/default/files/universidad-de-crdoba_1531_medium.jpg</t>
        </is>
      </c>
      <c r="I989" t="inlineStr">
        <is>
          <t>/universities/universidad-de-cordoba</t>
        </is>
      </c>
      <c r="J989" t="inlineStr">
        <is>
          <t>3996815</t>
        </is>
      </c>
      <c r="K989" t="inlineStr">
        <is>
          <t>296449</t>
        </is>
      </c>
      <c r="L989" t="inlineStr">
        <is>
          <t>1531</t>
        </is>
      </c>
      <c r="M989" t="n">
        <v>0</v>
      </c>
      <c r="N989" t="inlineStr">
        <is>
          <t>951-1000</t>
        </is>
      </c>
      <c r="O989" t="inlineStr"/>
      <c r="P989" t="b">
        <v>0</v>
      </c>
      <c r="Q989" t="b">
        <v>0</v>
      </c>
      <c r="R989" t="n">
        <v>0</v>
      </c>
      <c r="S989" t="inlineStr">
        <is>
          <t>601+</t>
        </is>
      </c>
      <c r="T989" t="n">
        <v>10.6</v>
      </c>
      <c r="U989" t="inlineStr">
        <is>
          <t>693</t>
        </is>
      </c>
      <c r="V989" t="n">
        <v>12</v>
      </c>
      <c r="W989" t="inlineStr">
        <is>
          <t>565</t>
        </is>
      </c>
      <c r="X989" t="n">
        <v>26.5</v>
      </c>
      <c r="Y989" t="inlineStr">
        <is>
          <t>601+</t>
        </is>
      </c>
      <c r="Z989" t="n">
        <v>3.9</v>
      </c>
      <c r="AA989" t="inlineStr">
        <is>
          <t>701+</t>
        </is>
      </c>
      <c r="AB989" t="n">
        <v>4.8</v>
      </c>
      <c r="AC989" t="inlineStr">
        <is>
          <t>n/a</t>
        </is>
      </c>
      <c r="AD989" t="inlineStr"/>
      <c r="AE989" t="inlineStr">
        <is>
          <t>258</t>
        </is>
      </c>
      <c r="AF989" t="n">
        <v>84.2</v>
      </c>
      <c r="AG989" t="inlineStr">
        <is>
          <t>n/a</t>
        </is>
      </c>
      <c r="AH989" t="inlineStr"/>
      <c r="AI989" t="inlineStr">
        <is>
          <t>701+</t>
        </is>
      </c>
      <c r="AJ989" t="n">
        <v>5.6</v>
      </c>
      <c r="AK989" t="inlineStr"/>
      <c r="AL989" t="inlineStr"/>
      <c r="AM989" t="inlineStr"/>
      <c r="AN989" t="inlineStr"/>
      <c r="AO989" t="inlineStr"/>
      <c r="AP989" t="inlineStr">
        <is>
          <t>{"Research &amp; Discovery": [{"indicator_id": "76", "indicator_name": "Academic Reputation", "rank": "601+", "score": "10.6"}, {"indicator_id": "73", "indicator_name": "Citations per Faculty", "rank": "693", "score": "12"}], "Learning Experience": [{"indicator_id": "36", "indicator_name": "Faculty Student Ratio", "rank": "565", "score": "26.5"}], "Employability": [{"indicator_id": "77", "indicator_name": "Employer Reputation", "rank": "601+", "score": "3.9"}, {"indicator_id": "3819456", "indicator_name": "Employment Outcomes", "rank": "701+", "score": "4.8"}], "Global Engagement": [{"indicator_id": "14", "indicator_name": "International Student Ratio", "rank": "n/a", "score": "n/a"}, {"indicator_id": "15", "indicator_name": "International Research Network", "rank": "258", "score": "84.2"}, {"indicator_id": "18", "indicator_name": "International Faculty Ratio", "rank": "n/a", "score": "n/a"}], "Sustainability": [{"indicator_id": "3897497", "indicator_name": "Sustainability Score", "rank": "701+", "score": "5.6"}]}</t>
        </is>
      </c>
      <c r="AQ9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90">
      <c r="A990" t="n">
        <v>989</v>
      </c>
      <c r="B990" t="inlineStr"/>
      <c r="C990" t="inlineStr">
        <is>
          <t>Universidad de La Sabana</t>
        </is>
      </c>
      <c r="D990" t="inlineStr">
        <is>
          <t>Bogotá, Colombia</t>
        </is>
      </c>
      <c r="E990" t="inlineStr">
        <is>
          <t>Colombia</t>
        </is>
      </c>
      <c r="F990" t="inlineStr">
        <is>
          <t>Bogotá</t>
        </is>
      </c>
      <c r="G990" t="inlineStr">
        <is>
          <t>Latin America</t>
        </is>
      </c>
      <c r="H990" t="inlineStr">
        <is>
          <t>https://www.topuniversities.com/sites/default/files/universidad-de-la-sabana_592560cf2aeae70239af4bcf_medium.jpg</t>
        </is>
      </c>
      <c r="I990" t="inlineStr">
        <is>
          <t>/universities/universidad-de-la-sabana</t>
        </is>
      </c>
      <c r="J990" t="inlineStr">
        <is>
          <t>3996051</t>
        </is>
      </c>
      <c r="K990" t="inlineStr">
        <is>
          <t>294100</t>
        </is>
      </c>
      <c r="L990" t="inlineStr">
        <is>
          <t>332</t>
        </is>
      </c>
      <c r="M990" t="n">
        <v>0</v>
      </c>
      <c r="N990" t="inlineStr">
        <is>
          <t>951-1000</t>
        </is>
      </c>
      <c r="O990" t="inlineStr"/>
      <c r="P990" t="b">
        <v>0</v>
      </c>
      <c r="Q990" t="b">
        <v>0</v>
      </c>
      <c r="R990" t="n">
        <v>0</v>
      </c>
      <c r="S990" t="inlineStr">
        <is>
          <t>418</t>
        </is>
      </c>
      <c r="T990" t="n">
        <v>21</v>
      </c>
      <c r="U990" t="inlineStr">
        <is>
          <t>701+</t>
        </is>
      </c>
      <c r="V990" t="n">
        <v>2</v>
      </c>
      <c r="W990" t="inlineStr">
        <is>
          <t>701+</t>
        </is>
      </c>
      <c r="X990" t="n">
        <v>14.2</v>
      </c>
      <c r="Y990" t="inlineStr">
        <is>
          <t>370</t>
        </is>
      </c>
      <c r="Z990" t="n">
        <v>25.5</v>
      </c>
      <c r="AA990" t="inlineStr">
        <is>
          <t>701+</t>
        </is>
      </c>
      <c r="AB990" t="n">
        <v>10.5</v>
      </c>
      <c r="AC990" t="inlineStr">
        <is>
          <t>701+</t>
        </is>
      </c>
      <c r="AD990" t="n">
        <v>1.8</v>
      </c>
      <c r="AE990" t="inlineStr">
        <is>
          <t>701+</t>
        </is>
      </c>
      <c r="AF990" t="n">
        <v>13.1</v>
      </c>
      <c r="AG990" t="inlineStr">
        <is>
          <t>701+</t>
        </is>
      </c>
      <c r="AH990" t="n">
        <v>3.9</v>
      </c>
      <c r="AI990" t="inlineStr">
        <is>
          <t>701+</t>
        </is>
      </c>
      <c r="AJ990" t="n">
        <v>1.1</v>
      </c>
      <c r="AK990" t="inlineStr"/>
      <c r="AL990" t="inlineStr"/>
      <c r="AM990" t="inlineStr"/>
      <c r="AN990" t="inlineStr"/>
      <c r="AO990" t="inlineStr"/>
      <c r="AP990" t="inlineStr">
        <is>
          <t>{"Research &amp; Discovery": [{"indicator_id": "76", "indicator_name": "Academic Reputation", "rank": "418", "score": "21"}, {"indicator_id": "73", "indicator_name": "Citations per Faculty", "rank": "701+", "score": "2"}], "Learning Experience": [{"indicator_id": "36", "indicator_name": "Faculty Student Ratio", "rank": "701+", "score": "14.2"}], "Employability": [{"indicator_id": "77", "indicator_name": "Employer Reputation", "rank": "370", "score": "25.5"}, {"indicator_id": "3819456", "indicator_name": "Employment Outcomes", "rank": "701+", "score": "10.5"}], "Global Engagement": [{"indicator_id": "14", "indicator_name": "International Student Ratio", "rank": "701+", "score": "1.8"}, {"indicator_id": "15", "indicator_name": "International Research Network", "rank": "701+", "score": "13.1"}, {"indicator_id": "18", "indicator_name": "International Faculty Ratio", "rank": "701+", "score": "3.9"}], "Sustainability": [{"indicator_id": "3897497", "indicator_name": "Sustainability Score", "rank": "701+", "score": "1.1"}]}</t>
        </is>
      </c>
      <c r="AQ9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91">
      <c r="A991" t="n">
        <v>990</v>
      </c>
      <c r="B991" t="inlineStr"/>
      <c r="C991" t="inlineStr">
        <is>
          <t>Universidad de León</t>
        </is>
      </c>
      <c r="D991" t="inlineStr">
        <is>
          <t>León, Spain</t>
        </is>
      </c>
      <c r="E991" t="inlineStr">
        <is>
          <t>Spain</t>
        </is>
      </c>
      <c r="F991" t="inlineStr">
        <is>
          <t>León</t>
        </is>
      </c>
      <c r="G991" t="inlineStr">
        <is>
          <t>Europe</t>
        </is>
      </c>
      <c r="H991" t="inlineStr">
        <is>
          <t>https://www.topuniversities.com/sites/default/files/universidad-de-len-_592560cf2aeae70239af5075_medium.jpg</t>
        </is>
      </c>
      <c r="I991" t="inlineStr">
        <is>
          <t>/universities/universidad-de-leon</t>
        </is>
      </c>
      <c r="J991" t="inlineStr">
        <is>
          <t>3996821</t>
        </is>
      </c>
      <c r="K991" t="inlineStr">
        <is>
          <t>296454</t>
        </is>
      </c>
      <c r="L991" t="inlineStr">
        <is>
          <t>1522</t>
        </is>
      </c>
      <c r="M991" t="n">
        <v>1</v>
      </c>
      <c r="N991" t="inlineStr">
        <is>
          <t>951-1000</t>
        </is>
      </c>
      <c r="O991" t="inlineStr"/>
      <c r="P991" t="b">
        <v>0</v>
      </c>
      <c r="Q991" t="b">
        <v>0</v>
      </c>
      <c r="R991" t="n">
        <v>0</v>
      </c>
      <c r="S991" t="inlineStr">
        <is>
          <t>601+</t>
        </is>
      </c>
      <c r="T991" t="n">
        <v>6.7</v>
      </c>
      <c r="U991" t="inlineStr">
        <is>
          <t>701+</t>
        </is>
      </c>
      <c r="V991" t="n">
        <v>4.5</v>
      </c>
      <c r="W991" t="inlineStr">
        <is>
          <t>294</t>
        </is>
      </c>
      <c r="X991" t="n">
        <v>51.6</v>
      </c>
      <c r="Y991" t="inlineStr">
        <is>
          <t>601+</t>
        </is>
      </c>
      <c r="Z991" t="n">
        <v>3.6</v>
      </c>
      <c r="AA991" t="inlineStr">
        <is>
          <t>701+</t>
        </is>
      </c>
      <c r="AB991" t="n">
        <v>2.8</v>
      </c>
      <c r="AC991" t="inlineStr">
        <is>
          <t>701+</t>
        </is>
      </c>
      <c r="AD991" t="n">
        <v>7.2</v>
      </c>
      <c r="AE991" t="inlineStr">
        <is>
          <t>701+</t>
        </is>
      </c>
      <c r="AF991" t="n">
        <v>44.9</v>
      </c>
      <c r="AG991" t="inlineStr">
        <is>
          <t>701+</t>
        </is>
      </c>
      <c r="AH991" t="n">
        <v>2.3</v>
      </c>
      <c r="AI991">
        <f>381</f>
        <v/>
      </c>
      <c r="AJ991" t="n">
        <v>38.5</v>
      </c>
      <c r="AK991" t="inlineStr"/>
      <c r="AL991" t="inlineStr"/>
      <c r="AM991" t="inlineStr"/>
      <c r="AN991" t="inlineStr"/>
      <c r="AO991" t="inlineStr"/>
      <c r="AP991" t="inlineStr">
        <is>
          <t>{"Research &amp; Discovery": [{"indicator_id": "76", "indicator_name": "Academic Reputation", "rank": "601+", "score": "6.7"}, {"indicator_id": "73", "indicator_name": "Citations per Faculty", "rank": "701+", "score": "4.5"}], "Learning Experience": [{"indicator_id": "36", "indicator_name": "Faculty Student Ratio", "rank": "294", "score": "51.6"}], "Employability": [{"indicator_id": "77", "indicator_name": "Employer Reputation", "rank": "601+", "score": "3.6"}, {"indicator_id": "3819456", "indicator_name": "Employment Outcomes", "rank": "701+", "score": "2.8"}], "Global Engagement": [{"indicator_id": "14", "indicator_name": "International Student Ratio", "rank": "701+", "score": "7.2"}, {"indicator_id": "15", "indicator_name": "International Research Network", "rank": "701+", "score": "44.9"}, {"indicator_id": "18", "indicator_name": "International Faculty Ratio", "rank": "701+", "score": "2.3"}], "Sustainability": [{"indicator_id": "3897497", "indicator_name": "Sustainability Score", "rank": "=381", "score": "38.5"}]}</t>
        </is>
      </c>
      <c r="AQ9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92">
      <c r="A992" t="n">
        <v>991</v>
      </c>
      <c r="B992" t="inlineStr"/>
      <c r="C992" t="inlineStr">
        <is>
          <t>Universidad de San Andrés - UdeSA</t>
        </is>
      </c>
      <c r="D992" t="inlineStr">
        <is>
          <t>Buenos Aires, Argentina</t>
        </is>
      </c>
      <c r="E992" t="inlineStr">
        <is>
          <t>Argentina</t>
        </is>
      </c>
      <c r="F992" t="inlineStr">
        <is>
          <t>Buenos Aires</t>
        </is>
      </c>
      <c r="G992" t="inlineStr">
        <is>
          <t>Latin America</t>
        </is>
      </c>
      <c r="H992" t="inlineStr">
        <is>
          <t>https://www.topuniversities.com/sites/default/files/universidad-de-san-andrs-udesa_1699_medium.jpg</t>
        </is>
      </c>
      <c r="I992" t="inlineStr">
        <is>
          <t>/universities/universidad-de-san-andres-udesa</t>
        </is>
      </c>
      <c r="J992" t="inlineStr">
        <is>
          <t>3996831</t>
        </is>
      </c>
      <c r="K992" t="inlineStr">
        <is>
          <t>296833</t>
        </is>
      </c>
      <c r="L992" t="inlineStr">
        <is>
          <t>1699</t>
        </is>
      </c>
      <c r="M992" t="n">
        <v>0</v>
      </c>
      <c r="N992" t="inlineStr">
        <is>
          <t>951-1000</t>
        </is>
      </c>
      <c r="O992" t="inlineStr"/>
      <c r="P992" t="b">
        <v>0</v>
      </c>
      <c r="Q992" t="b">
        <v>0</v>
      </c>
      <c r="R992" t="n">
        <v>0</v>
      </c>
      <c r="S992" t="inlineStr">
        <is>
          <t>601+</t>
        </is>
      </c>
      <c r="T992" t="n">
        <v>7.7</v>
      </c>
      <c r="U992" t="inlineStr">
        <is>
          <t>701+</t>
        </is>
      </c>
      <c r="V992" t="n">
        <v>2.2</v>
      </c>
      <c r="W992" t="inlineStr">
        <is>
          <t>336</t>
        </is>
      </c>
      <c r="X992" t="n">
        <v>46</v>
      </c>
      <c r="Y992" t="inlineStr">
        <is>
          <t>460</t>
        </is>
      </c>
      <c r="Z992" t="n">
        <v>19.7</v>
      </c>
      <c r="AA992" t="inlineStr">
        <is>
          <t>419</t>
        </is>
      </c>
      <c r="AB992" t="n">
        <v>29.8</v>
      </c>
      <c r="AC992" t="inlineStr">
        <is>
          <t>701+</t>
        </is>
      </c>
      <c r="AD992" t="n">
        <v>4.1</v>
      </c>
      <c r="AE992" t="inlineStr">
        <is>
          <t>701+</t>
        </is>
      </c>
      <c r="AF992" t="n">
        <v>13.2</v>
      </c>
      <c r="AG992" t="inlineStr">
        <is>
          <t>701+</t>
        </is>
      </c>
      <c r="AH992" t="n">
        <v>7.5</v>
      </c>
      <c r="AI992" t="inlineStr">
        <is>
          <t>n/a</t>
        </is>
      </c>
      <c r="AJ992" t="inlineStr"/>
      <c r="AK992" t="inlineStr"/>
      <c r="AL992" t="inlineStr"/>
      <c r="AM992" t="inlineStr"/>
      <c r="AN992" t="inlineStr"/>
      <c r="AO992" t="inlineStr"/>
      <c r="AP992" t="inlineStr">
        <is>
          <t>{"Research &amp; Discovery": [{"indicator_id": "76", "indicator_name": "Academic Reputation", "rank": "601+", "score": "7.7"}, {"indicator_id": "73", "indicator_name": "Citations per Faculty", "rank": "701+", "score": "2.2"}], "Learning Experience": [{"indicator_id": "36", "indicator_name": "Faculty Student Ratio", "rank": "336", "score": "46"}], "Employability": [{"indicator_id": "77", "indicator_name": "Employer Reputation", "rank": "460", "score": "19.7"}, {"indicator_id": "3819456", "indicator_name": "Employment Outcomes", "rank": "419", "score": "29.8"}], "Global Engagement": [{"indicator_id": "14", "indicator_name": "International Student Ratio", "rank": "701+", "score": "4.1"}, {"indicator_id": "15", "indicator_name": "International Research Network", "rank": "701+", "score": "13.2"}, {"indicator_id": "18", "indicator_name": "International Faculty Ratio", "rank": "701+", "score": "7.5"}], "Sustainability": [{"indicator_id": "3897497", "indicator_name": "Sustainability Score", "rank": "n/a", "score": "n/a"}]}</t>
        </is>
      </c>
      <c r="AQ9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93">
      <c r="A993" t="n">
        <v>992</v>
      </c>
      <c r="B993" t="inlineStr"/>
      <c r="C993" t="inlineStr">
        <is>
          <t>Universidad de los Andes - Chile</t>
        </is>
      </c>
      <c r="D993" t="inlineStr">
        <is>
          <t>Santiago, Chile</t>
        </is>
      </c>
      <c r="E993" t="inlineStr">
        <is>
          <t>Chile</t>
        </is>
      </c>
      <c r="F993" t="inlineStr">
        <is>
          <t>Santiago</t>
        </is>
      </c>
      <c r="G993" t="inlineStr">
        <is>
          <t>Latin America</t>
        </is>
      </c>
      <c r="H993" t="inlineStr">
        <is>
          <t>https://www.topuniversities.com/sites/default/files/universidad-de-los-andes-chile_2638_medium.jpg</t>
        </is>
      </c>
      <c r="I993" t="inlineStr">
        <is>
          <t>/universities/universidad-de-los-andes-chile</t>
        </is>
      </c>
      <c r="J993" t="inlineStr">
        <is>
          <t>3996177</t>
        </is>
      </c>
      <c r="K993" t="inlineStr">
        <is>
          <t>293446</t>
        </is>
      </c>
      <c r="L993" t="inlineStr">
        <is>
          <t>2638</t>
        </is>
      </c>
      <c r="M993" t="n">
        <v>0</v>
      </c>
      <c r="N993" t="inlineStr">
        <is>
          <t>951-1000</t>
        </is>
      </c>
      <c r="O993" t="inlineStr"/>
      <c r="P993" t="b">
        <v>0</v>
      </c>
      <c r="Q993" t="b">
        <v>0</v>
      </c>
      <c r="R993" t="n">
        <v>0</v>
      </c>
      <c r="S993" t="inlineStr">
        <is>
          <t>544</t>
        </is>
      </c>
      <c r="T993" t="n">
        <v>16.4</v>
      </c>
      <c r="U993" t="inlineStr">
        <is>
          <t>701+</t>
        </is>
      </c>
      <c r="V993" t="n">
        <v>2.8</v>
      </c>
      <c r="W993" t="inlineStr">
        <is>
          <t>701+</t>
        </is>
      </c>
      <c r="X993" t="n">
        <v>8.4</v>
      </c>
      <c r="Y993" t="inlineStr">
        <is>
          <t>486</t>
        </is>
      </c>
      <c r="Z993" t="n">
        <v>18.1</v>
      </c>
      <c r="AA993" t="inlineStr">
        <is>
          <t>331</t>
        </is>
      </c>
      <c r="AB993" t="n">
        <v>38.6</v>
      </c>
      <c r="AC993" t="inlineStr">
        <is>
          <t>701+</t>
        </is>
      </c>
      <c r="AD993" t="n">
        <v>2</v>
      </c>
      <c r="AE993" t="inlineStr">
        <is>
          <t>701+</t>
        </is>
      </c>
      <c r="AF993" t="n">
        <v>22.6</v>
      </c>
      <c r="AG993" t="inlineStr">
        <is>
          <t>701+</t>
        </is>
      </c>
      <c r="AH993" t="n">
        <v>12.2</v>
      </c>
      <c r="AI993" t="inlineStr">
        <is>
          <t>701+</t>
        </is>
      </c>
      <c r="AJ993" t="n">
        <v>1.2</v>
      </c>
      <c r="AK993" t="inlineStr"/>
      <c r="AL993" t="inlineStr"/>
      <c r="AM993" t="inlineStr"/>
      <c r="AN993" t="inlineStr"/>
      <c r="AO993" t="inlineStr"/>
      <c r="AP993" t="inlineStr">
        <is>
          <t>{"Research &amp; Discovery": [{"indicator_id": "76", "indicator_name": "Academic Reputation", "rank": "544", "score": "16.4"}, {"indicator_id": "73", "indicator_name": "Citations per Faculty", "rank": "701+", "score": "2.8"}], "Learning Experience": [{"indicator_id": "36", "indicator_name": "Faculty Student Ratio", "rank": "701+", "score": "8.4"}], "Employability": [{"indicator_id": "77", "indicator_name": "Employer Reputation", "rank": "486", "score": "18.1"}, {"indicator_id": "3819456", "indicator_name": "Employment Outcomes", "rank": "331", "score": "38.6"}], "Global Engagement": [{"indicator_id": "14", "indicator_name": "International Student Ratio", "rank": "701+", "score": "2"}, {"indicator_id": "15", "indicator_name": "International Research Network", "rank": "701+", "score": "22.6"}, {"indicator_id": "18", "indicator_name": "International Faculty Ratio", "rank": "701+", "score": "12.2"}], "Sustainability": [{"indicator_id": "3897497", "indicator_name": "Sustainability Score", "rank": "701+", "score": "1.2"}]}</t>
        </is>
      </c>
      <c r="AQ9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94">
      <c r="A994" t="n">
        <v>993</v>
      </c>
      <c r="B994" t="inlineStr"/>
      <c r="C994" t="inlineStr">
        <is>
          <t>Universiti Pendidikan Sultan Idris (UPSI)</t>
        </is>
      </c>
      <c r="D994" t="inlineStr">
        <is>
          <t>Tanjong Malim, Malaysia</t>
        </is>
      </c>
      <c r="E994" t="inlineStr">
        <is>
          <t>Malaysia</t>
        </is>
      </c>
      <c r="F994" t="inlineStr">
        <is>
          <t>Tanjong Malim</t>
        </is>
      </c>
      <c r="G994" t="inlineStr">
        <is>
          <t>Asia</t>
        </is>
      </c>
      <c r="H994" t="inlineStr">
        <is>
          <t>https://www.topuniversities.com/sites/default/files/universiti-pendidikan-sultan-idris-upsi_592560cf2aeae70239af5245_medium.jpg</t>
        </is>
      </c>
      <c r="I994" t="inlineStr">
        <is>
          <t>/universities/universiti-pendidikan-sultan-idris-upsi</t>
        </is>
      </c>
      <c r="J994" t="inlineStr">
        <is>
          <t>3996894</t>
        </is>
      </c>
      <c r="K994" t="inlineStr">
        <is>
          <t>294955</t>
        </is>
      </c>
      <c r="L994" t="inlineStr">
        <is>
          <t>1985</t>
        </is>
      </c>
      <c r="M994" t="n">
        <v>0</v>
      </c>
      <c r="N994" t="inlineStr">
        <is>
          <t>951-1000</t>
        </is>
      </c>
      <c r="O994" t="inlineStr"/>
      <c r="P994" t="b">
        <v>0</v>
      </c>
      <c r="Q994" t="b">
        <v>0</v>
      </c>
      <c r="R994" t="n">
        <v>0</v>
      </c>
      <c r="S994" t="inlineStr">
        <is>
          <t>601+</t>
        </is>
      </c>
      <c r="T994" t="n">
        <v>13.1</v>
      </c>
      <c r="U994" t="inlineStr">
        <is>
          <t>701+</t>
        </is>
      </c>
      <c r="V994" t="n">
        <v>2.7</v>
      </c>
      <c r="W994" t="inlineStr">
        <is>
          <t>554</t>
        </is>
      </c>
      <c r="X994" t="n">
        <v>27.5</v>
      </c>
      <c r="Y994" t="inlineStr">
        <is>
          <t>601+</t>
        </is>
      </c>
      <c r="Z994" t="n">
        <v>9.9</v>
      </c>
      <c r="AA994" t="inlineStr">
        <is>
          <t>701+</t>
        </is>
      </c>
      <c r="AB994" t="n">
        <v>3.9</v>
      </c>
      <c r="AC994" t="inlineStr">
        <is>
          <t>366</t>
        </is>
      </c>
      <c r="AD994" t="n">
        <v>38.3</v>
      </c>
      <c r="AE994" t="inlineStr">
        <is>
          <t>701+</t>
        </is>
      </c>
      <c r="AF994" t="n">
        <v>21.1</v>
      </c>
      <c r="AG994" t="inlineStr">
        <is>
          <t>583</t>
        </is>
      </c>
      <c r="AH994" t="n">
        <v>21.3</v>
      </c>
      <c r="AI994" t="inlineStr">
        <is>
          <t>701+</t>
        </is>
      </c>
      <c r="AJ994" t="n">
        <v>2.2</v>
      </c>
      <c r="AK994" t="inlineStr"/>
      <c r="AL994" t="inlineStr"/>
      <c r="AM994" t="inlineStr"/>
      <c r="AN994" t="inlineStr"/>
      <c r="AO994" t="inlineStr"/>
      <c r="AP994" t="inlineStr">
        <is>
          <t>{"Research &amp; Discovery": [{"indicator_id": "76", "indicator_name": "Academic Reputation", "rank": "601+", "score": "13.1"}, {"indicator_id": "73", "indicator_name": "Citations per Faculty", "rank": "701+", "score": "2.7"}], "Learning Experience": [{"indicator_id": "36", "indicator_name": "Faculty Student Ratio", "rank": "554", "score": "27.5"}], "Employability": [{"indicator_id": "77", "indicator_name": "Employer Reputation", "rank": "601+", "score": "9.9"}, {"indicator_id": "3819456", "indicator_name": "Employment Outcomes", "rank": "701+", "score": "3.9"}], "Global Engagement": [{"indicator_id": "14", "indicator_name": "International Student Ratio", "rank": "366", "score": "38.3"}, {"indicator_id": "15", "indicator_name": "International Research Network", "rank": "701+", "score": "21.1"}, {"indicator_id": "18", "indicator_name": "International Faculty Ratio", "rank": "583", "score": "21.3"}], "Sustainability": [{"indicator_id": "3897497", "indicator_name": "Sustainability Score", "rank": "701+", "score": "2.2"}]}</t>
        </is>
      </c>
      <c r="AQ9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95">
      <c r="A995" t="n">
        <v>994</v>
      </c>
      <c r="B995" t="inlineStr"/>
      <c r="C995" t="inlineStr">
        <is>
          <t>University of Bahrain</t>
        </is>
      </c>
      <c r="D995" t="inlineStr">
        <is>
          <t>Zallaq, Bahrain</t>
        </is>
      </c>
      <c r="E995" t="inlineStr">
        <is>
          <t>Bahrain</t>
        </is>
      </c>
      <c r="F995" t="inlineStr">
        <is>
          <t>Zallaq</t>
        </is>
      </c>
      <c r="G995" t="inlineStr">
        <is>
          <t>Asia</t>
        </is>
      </c>
      <c r="H995" t="inlineStr">
        <is>
          <t>https://www.topuniversities.com/sites/default/files/university-of-bahrain_592560cf2aeae70239af5449_medium.jpg</t>
        </is>
      </c>
      <c r="I995" t="inlineStr">
        <is>
          <t>/universities/university-bahrain</t>
        </is>
      </c>
      <c r="J995" t="inlineStr">
        <is>
          <t>3996914</t>
        </is>
      </c>
      <c r="K995" t="inlineStr">
        <is>
          <t>293315</t>
        </is>
      </c>
      <c r="L995" t="inlineStr">
        <is>
          <t>2502</t>
        </is>
      </c>
      <c r="M995" t="n">
        <v>0</v>
      </c>
      <c r="N995" t="inlineStr">
        <is>
          <t>951-1000</t>
        </is>
      </c>
      <c r="O995" t="inlineStr"/>
      <c r="P995" t="b">
        <v>0</v>
      </c>
      <c r="Q995" t="b">
        <v>0</v>
      </c>
      <c r="R995" t="n">
        <v>0</v>
      </c>
      <c r="S995" t="inlineStr">
        <is>
          <t>601+</t>
        </is>
      </c>
      <c r="T995" t="n">
        <v>9.699999999999999</v>
      </c>
      <c r="U995" t="inlineStr">
        <is>
          <t>701+</t>
        </is>
      </c>
      <c r="V995" t="n">
        <v>2.2</v>
      </c>
      <c r="W995" t="inlineStr">
        <is>
          <t>701+</t>
        </is>
      </c>
      <c r="X995" t="n">
        <v>7</v>
      </c>
      <c r="Y995" t="inlineStr">
        <is>
          <t>601+</t>
        </is>
      </c>
      <c r="Z995" t="n">
        <v>5.1</v>
      </c>
      <c r="AA995" t="inlineStr">
        <is>
          <t>350</t>
        </is>
      </c>
      <c r="AB995" t="n">
        <v>36.3</v>
      </c>
      <c r="AC995" t="inlineStr">
        <is>
          <t>701+</t>
        </is>
      </c>
      <c r="AD995" t="n">
        <v>8.9</v>
      </c>
      <c r="AE995" t="inlineStr">
        <is>
          <t>701+</t>
        </is>
      </c>
      <c r="AF995" t="n">
        <v>36.2</v>
      </c>
      <c r="AG995" t="inlineStr">
        <is>
          <t>213</t>
        </is>
      </c>
      <c r="AH995" t="n">
        <v>87</v>
      </c>
      <c r="AI995" t="inlineStr">
        <is>
          <t>701+</t>
        </is>
      </c>
      <c r="AJ995" t="n">
        <v>1.1</v>
      </c>
      <c r="AK995" t="inlineStr"/>
      <c r="AL995" t="inlineStr"/>
      <c r="AM995" t="inlineStr"/>
      <c r="AN995" t="inlineStr"/>
      <c r="AO995" t="inlineStr"/>
      <c r="AP995" t="inlineStr">
        <is>
          <t>{"Research &amp; Discovery": [{"indicator_id": "76", "indicator_name": "Academic Reputation", "rank": "601+", "score": "9.7"}, {"indicator_id": "73", "indicator_name": "Citations per Faculty", "rank": "701+", "score": "2.2"}], "Learning Experience": [{"indicator_id": "36", "indicator_name": "Faculty Student Ratio", "rank": "701+", "score": "7"}], "Employability": [{"indicator_id": "77", "indicator_name": "Employer Reputation", "rank": "601+", "score": "5.1"}, {"indicator_id": "3819456", "indicator_name": "Employment Outcomes", "rank": "350", "score": "36.3"}], "Global Engagement": [{"indicator_id": "14", "indicator_name": "International Student Ratio", "rank": "701+", "score": "8.9"}, {"indicator_id": "15", "indicator_name": "International Research Network", "rank": "701+", "score": "36.2"}, {"indicator_id": "18", "indicator_name": "International Faculty Ratio", "rank": "213", "score": "87"}], "Sustainability": [{"indicator_id": "3897497", "indicator_name": "Sustainability Score", "rank": "701+", "score": "1.1"}]}</t>
        </is>
      </c>
      <c r="AQ9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96">
      <c r="A996" t="n">
        <v>995</v>
      </c>
      <c r="B996" t="inlineStr"/>
      <c r="C996" t="inlineStr">
        <is>
          <t>University of Central Lancashire</t>
        </is>
      </c>
      <c r="D996" t="inlineStr">
        <is>
          <t>Preston, United Kingdom</t>
        </is>
      </c>
      <c r="E996" t="inlineStr">
        <is>
          <t>United Kingdom</t>
        </is>
      </c>
      <c r="F996" t="inlineStr">
        <is>
          <t>Preston</t>
        </is>
      </c>
      <c r="G996" t="inlineStr">
        <is>
          <t>Europe</t>
        </is>
      </c>
      <c r="H996" t="inlineStr">
        <is>
          <t>https://www.topuniversities.com/sites/default/files/220629093801am798267uclan-logo-200px-90x90.jpg</t>
        </is>
      </c>
      <c r="I996" t="inlineStr">
        <is>
          <t>/universities/university-central-lancashire</t>
        </is>
      </c>
      <c r="J996" t="inlineStr">
        <is>
          <t>3996925</t>
        </is>
      </c>
      <c r="K996" t="inlineStr">
        <is>
          <t>294543</t>
        </is>
      </c>
      <c r="L996" t="inlineStr">
        <is>
          <t>113</t>
        </is>
      </c>
      <c r="M996" t="n">
        <v>0</v>
      </c>
      <c r="N996" t="inlineStr">
        <is>
          <t>951-1000</t>
        </is>
      </c>
      <c r="O996" t="inlineStr">
        <is>
          <t>4</t>
        </is>
      </c>
      <c r="P996" t="b">
        <v>0</v>
      </c>
      <c r="Q996" t="b">
        <v>0</v>
      </c>
      <c r="R996" t="n">
        <v>0</v>
      </c>
      <c r="S996" t="inlineStr">
        <is>
          <t>601+</t>
        </is>
      </c>
      <c r="T996" t="n">
        <v>5.4</v>
      </c>
      <c r="U996" t="inlineStr">
        <is>
          <t>701+</t>
        </is>
      </c>
      <c r="V996" t="n">
        <v>3.8</v>
      </c>
      <c r="W996" t="inlineStr">
        <is>
          <t>701+</t>
        </is>
      </c>
      <c r="X996" t="n">
        <v>10.9</v>
      </c>
      <c r="Y996" t="inlineStr">
        <is>
          <t>601+</t>
        </is>
      </c>
      <c r="Z996" t="n">
        <v>4.9</v>
      </c>
      <c r="AA996" t="inlineStr">
        <is>
          <t>701+</t>
        </is>
      </c>
      <c r="AB996" t="n">
        <v>2.1</v>
      </c>
      <c r="AC996" t="inlineStr">
        <is>
          <t>165</t>
        </is>
      </c>
      <c r="AD996" t="n">
        <v>82</v>
      </c>
      <c r="AE996" t="inlineStr">
        <is>
          <t>701+</t>
        </is>
      </c>
      <c r="AF996" t="n">
        <v>53.9</v>
      </c>
      <c r="AG996" t="inlineStr">
        <is>
          <t>451</t>
        </is>
      </c>
      <c r="AH996" t="n">
        <v>35.5</v>
      </c>
      <c r="AI996" t="inlineStr">
        <is>
          <t>701+</t>
        </is>
      </c>
      <c r="AJ996" t="n">
        <v>1.5</v>
      </c>
      <c r="AK996" t="inlineStr"/>
      <c r="AL996" t="inlineStr"/>
      <c r="AM996" t="inlineStr"/>
      <c r="AN996" t="inlineStr"/>
      <c r="AO996" t="inlineStr"/>
      <c r="AP996" t="inlineStr">
        <is>
          <t>{"Research &amp; Discovery": [{"indicator_id": "76", "indicator_name": "Academic Reputation", "rank": "601+", "score": "5.4"}, {"indicator_id": "73", "indicator_name": "Citations per Faculty", "rank": "701+", "score": "3.8"}], "Learning Experience": [{"indicator_id": "36", "indicator_name": "Faculty Student Ratio", "rank": "701+", "score": "10.9"}], "Employability": [{"indicator_id": "77", "indicator_name": "Employer Reputation", "rank": "601+", "score": "4.9"}, {"indicator_id": "3819456", "indicator_name": "Employment Outcomes", "rank": "701+", "score": "2.1"}], "Global Engagement": [{"indicator_id": "14", "indicator_name": "International Student Ratio", "rank": "165", "score": "82"}, {"indicator_id": "15", "indicator_name": "International Research Network", "rank": "701+", "score": "53.9"}, {"indicator_id": "18", "indicator_name": "International Faculty Ratio", "rank": "451", "score": "35.5"}], "Sustainability": [{"indicator_id": "3897497", "indicator_name": "Sustainability Score", "rank": "701+", "score": "1.5"}]}</t>
        </is>
      </c>
      <c r="AQ9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97">
      <c r="A997" t="n">
        <v>996</v>
      </c>
      <c r="B997" t="inlineStr"/>
      <c r="C997" t="inlineStr">
        <is>
          <t>University of Colombo</t>
        </is>
      </c>
      <c r="D997" t="inlineStr">
        <is>
          <t>Colombo,, Sri Lanka</t>
        </is>
      </c>
      <c r="E997" t="inlineStr">
        <is>
          <t>Sri Lanka</t>
        </is>
      </c>
      <c r="F997" t="inlineStr">
        <is>
          <t>Colombo,</t>
        </is>
      </c>
      <c r="G997" t="inlineStr">
        <is>
          <t>Asia</t>
        </is>
      </c>
      <c r="H997" t="inlineStr">
        <is>
          <t>https://www.topuniversities.com/sites/default/files/university-of-colombo_592560cf2aeae70239af4b0a_medium.jpg</t>
        </is>
      </c>
      <c r="I997" t="inlineStr">
        <is>
          <t>/universities/university-colombo</t>
        </is>
      </c>
      <c r="J997" t="inlineStr">
        <is>
          <t>3996929</t>
        </is>
      </c>
      <c r="K997" t="inlineStr">
        <is>
          <t>294522</t>
        </is>
      </c>
      <c r="L997" t="inlineStr">
        <is>
          <t>135</t>
        </is>
      </c>
      <c r="M997" t="n">
        <v>0</v>
      </c>
      <c r="N997" t="inlineStr">
        <is>
          <t>951-1000</t>
        </is>
      </c>
      <c r="O997" t="inlineStr"/>
      <c r="P997" t="b">
        <v>0</v>
      </c>
      <c r="Q997" t="b">
        <v>0</v>
      </c>
      <c r="R997" t="n">
        <v>0</v>
      </c>
      <c r="S997" t="inlineStr">
        <is>
          <t>601+</t>
        </is>
      </c>
      <c r="T997" t="n">
        <v>13.1</v>
      </c>
      <c r="U997" t="inlineStr">
        <is>
          <t>701+</t>
        </is>
      </c>
      <c r="V997" t="n">
        <v>3.2</v>
      </c>
      <c r="W997" t="inlineStr">
        <is>
          <t>701+</t>
        </is>
      </c>
      <c r="X997" t="n">
        <v>2.5</v>
      </c>
      <c r="Y997" t="inlineStr">
        <is>
          <t>489</t>
        </is>
      </c>
      <c r="Z997" t="n">
        <v>18</v>
      </c>
      <c r="AA997" t="inlineStr">
        <is>
          <t>161</t>
        </is>
      </c>
      <c r="AB997" t="n">
        <v>69.59999999999999</v>
      </c>
      <c r="AC997" t="inlineStr">
        <is>
          <t>701+</t>
        </is>
      </c>
      <c r="AD997" t="n">
        <v>1.2</v>
      </c>
      <c r="AE997" t="inlineStr">
        <is>
          <t>701+</t>
        </is>
      </c>
      <c r="AF997" t="n">
        <v>19.3</v>
      </c>
      <c r="AG997" t="inlineStr">
        <is>
          <t>701+</t>
        </is>
      </c>
      <c r="AH997" t="n">
        <v>1.1</v>
      </c>
      <c r="AI997">
        <f>570</f>
        <v/>
      </c>
      <c r="AJ997" t="n">
        <v>16.3</v>
      </c>
      <c r="AK997" t="inlineStr"/>
      <c r="AL997" t="inlineStr"/>
      <c r="AM997" t="inlineStr"/>
      <c r="AN997" t="inlineStr"/>
      <c r="AO997" t="inlineStr"/>
      <c r="AP997" t="inlineStr">
        <is>
          <t>{"Research &amp; Discovery": [{"indicator_id": "76", "indicator_name": "Academic Reputation", "rank": "601+", "score": "13.1"}, {"indicator_id": "73", "indicator_name": "Citations per Faculty", "rank": "701+", "score": "3.2"}], "Learning Experience": [{"indicator_id": "36", "indicator_name": "Faculty Student Ratio", "rank": "701+", "score": "2.5"}], "Employability": [{"indicator_id": "77", "indicator_name": "Employer Reputation", "rank": "489", "score": "18"}, {"indicator_id": "3819456", "indicator_name": "Employment Outcomes", "rank": "161", "score": "69.6"}], "Global Engagement": [{"indicator_id": "14", "indicator_name": "International Student Ratio", "rank": "701+", "score": "1.2"}, {"indicator_id": "15", "indicator_name": "International Research Network", "rank": "701+", "score": "19.3"}, {"indicator_id": "18", "indicator_name": "International Faculty Ratio", "rank": "701+", "score": "1.1"}], "Sustainability": [{"indicator_id": "3897497", "indicator_name": "Sustainability Score", "rank": "=570", "score": "16.3"}]}</t>
        </is>
      </c>
      <c r="AQ9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98">
      <c r="A998" t="n">
        <v>997</v>
      </c>
      <c r="B998" t="inlineStr"/>
      <c r="C998" t="inlineStr">
        <is>
          <t>University of Denver</t>
        </is>
      </c>
      <c r="D998" t="inlineStr">
        <is>
          <t>Denver, United States</t>
        </is>
      </c>
      <c r="E998" t="inlineStr">
        <is>
          <t>United States</t>
        </is>
      </c>
      <c r="F998" t="inlineStr">
        <is>
          <t>Denver</t>
        </is>
      </c>
      <c r="G998" t="inlineStr">
        <is>
          <t>North America</t>
        </is>
      </c>
      <c r="H998" t="inlineStr">
        <is>
          <t>https://www.topuniversities.com/sites/default/files/university-of-denver_157_medium.jpg</t>
        </is>
      </c>
      <c r="I998" t="inlineStr">
        <is>
          <t>/universities/university-denver1</t>
        </is>
      </c>
      <c r="J998" t="inlineStr">
        <is>
          <t>3996935</t>
        </is>
      </c>
      <c r="K998" t="inlineStr">
        <is>
          <t>294500</t>
        </is>
      </c>
      <c r="L998" t="inlineStr">
        <is>
          <t>157</t>
        </is>
      </c>
      <c r="M998" t="n">
        <v>0</v>
      </c>
      <c r="N998" t="inlineStr">
        <is>
          <t>951-1000</t>
        </is>
      </c>
      <c r="O998" t="inlineStr"/>
      <c r="P998" t="b">
        <v>0</v>
      </c>
      <c r="Q998" t="b">
        <v>0</v>
      </c>
      <c r="R998" t="n">
        <v>0</v>
      </c>
      <c r="S998" t="inlineStr">
        <is>
          <t>601+</t>
        </is>
      </c>
      <c r="T998" t="n">
        <v>5.4</v>
      </c>
      <c r="U998" t="inlineStr">
        <is>
          <t>701+</t>
        </is>
      </c>
      <c r="V998" t="n">
        <v>7.8</v>
      </c>
      <c r="W998" t="inlineStr">
        <is>
          <t>368</t>
        </is>
      </c>
      <c r="X998" t="n">
        <v>42.2</v>
      </c>
      <c r="Y998" t="inlineStr">
        <is>
          <t>601+</t>
        </is>
      </c>
      <c r="Z998" t="n">
        <v>7.4</v>
      </c>
      <c r="AA998" t="inlineStr">
        <is>
          <t>460</t>
        </is>
      </c>
      <c r="AB998" t="n">
        <v>25.6</v>
      </c>
      <c r="AC998" t="inlineStr">
        <is>
          <t>701+</t>
        </is>
      </c>
      <c r="AD998" t="n">
        <v>5.8</v>
      </c>
      <c r="AE998" t="inlineStr">
        <is>
          <t>701+</t>
        </is>
      </c>
      <c r="AF998" t="n">
        <v>32.7</v>
      </c>
      <c r="AG998" t="inlineStr">
        <is>
          <t>701+</t>
        </is>
      </c>
      <c r="AH998" t="n">
        <v>7.7</v>
      </c>
      <c r="AI998">
        <f>667</f>
        <v/>
      </c>
      <c r="AJ998" t="n">
        <v>9.9</v>
      </c>
      <c r="AK998" t="inlineStr"/>
      <c r="AL998" t="inlineStr"/>
      <c r="AM998" t="inlineStr"/>
      <c r="AN998" t="inlineStr"/>
      <c r="AO998" t="inlineStr"/>
      <c r="AP998" t="inlineStr">
        <is>
          <t>{"Research &amp; Discovery": [{"indicator_id": "76", "indicator_name": "Academic Reputation", "rank": "601+", "score": "5.4"}, {"indicator_id": "73", "indicator_name": "Citations per Faculty", "rank": "701+", "score": "7.8"}], "Learning Experience": [{"indicator_id": "36", "indicator_name": "Faculty Student Ratio", "rank": "368", "score": "42.2"}], "Employability": [{"indicator_id": "77", "indicator_name": "Employer Reputation", "rank": "601+", "score": "7.4"}, {"indicator_id": "3819456", "indicator_name": "Employment Outcomes", "rank": "460", "score": "25.6"}], "Global Engagement": [{"indicator_id": "14", "indicator_name": "International Student Ratio", "rank": "701+", "score": "5.8"}, {"indicator_id": "15", "indicator_name": "International Research Network", "rank": "701+", "score": "32.7"}, {"indicator_id": "18", "indicator_name": "International Faculty Ratio", "rank": "701+", "score": "7.7"}], "Sustainability": [{"indicator_id": "3897497", "indicator_name": "Sustainability Score", "rank": "=667", "score": "9.9"}]}</t>
        </is>
      </c>
      <c r="AQ9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999">
      <c r="A999" t="n">
        <v>998</v>
      </c>
      <c r="B999" t="inlineStr"/>
      <c r="C999" t="inlineStr">
        <is>
          <t>University of Parma</t>
        </is>
      </c>
      <c r="D999" t="inlineStr">
        <is>
          <t>Parma, Italy</t>
        </is>
      </c>
      <c r="E999" t="inlineStr">
        <is>
          <t>Italy</t>
        </is>
      </c>
      <c r="F999" t="inlineStr">
        <is>
          <t>Parma</t>
        </is>
      </c>
      <c r="G999" t="inlineStr">
        <is>
          <t>Europe</t>
        </is>
      </c>
      <c r="H999" t="inlineStr">
        <is>
          <t>https://www.topuniversities.com/sites/default/files/university-of-parma_592560cf2aeae70239af536e_medium.jpg</t>
        </is>
      </c>
      <c r="I999" t="inlineStr">
        <is>
          <t>/universities/university-parma</t>
        </is>
      </c>
      <c r="J999" t="inlineStr">
        <is>
          <t>3997012</t>
        </is>
      </c>
      <c r="K999" t="inlineStr">
        <is>
          <t>295243</t>
        </is>
      </c>
      <c r="L999" t="inlineStr">
        <is>
          <t>2283</t>
        </is>
      </c>
      <c r="M999" t="n">
        <v>1</v>
      </c>
      <c r="N999" t="inlineStr">
        <is>
          <t>951-1000</t>
        </is>
      </c>
      <c r="O999" t="inlineStr"/>
      <c r="P999" t="b">
        <v>0</v>
      </c>
      <c r="Q999" t="b">
        <v>0</v>
      </c>
      <c r="R999" t="n">
        <v>0</v>
      </c>
      <c r="S999" t="inlineStr">
        <is>
          <t>601+</t>
        </is>
      </c>
      <c r="T999" t="n">
        <v>9.5</v>
      </c>
      <c r="U999" t="inlineStr">
        <is>
          <t>492</t>
        </is>
      </c>
      <c r="V999" t="n">
        <v>25.4</v>
      </c>
      <c r="W999" t="inlineStr">
        <is>
          <t>701+</t>
        </is>
      </c>
      <c r="X999" t="n">
        <v>2.9</v>
      </c>
      <c r="Y999" t="inlineStr">
        <is>
          <t>601+</t>
        </is>
      </c>
      <c r="Z999" t="n">
        <v>2.7</v>
      </c>
      <c r="AA999" t="inlineStr">
        <is>
          <t>701+</t>
        </is>
      </c>
      <c r="AB999" t="n">
        <v>9.199999999999999</v>
      </c>
      <c r="AC999" t="inlineStr">
        <is>
          <t>701+</t>
        </is>
      </c>
      <c r="AD999" t="n">
        <v>9.1</v>
      </c>
      <c r="AE999" t="inlineStr">
        <is>
          <t>491</t>
        </is>
      </c>
      <c r="AF999" t="n">
        <v>69.40000000000001</v>
      </c>
      <c r="AG999" t="inlineStr">
        <is>
          <t>701+</t>
        </is>
      </c>
      <c r="AH999" t="n">
        <v>3.8</v>
      </c>
      <c r="AI999" t="inlineStr">
        <is>
          <t>701+</t>
        </is>
      </c>
      <c r="AJ999" t="n">
        <v>2.3</v>
      </c>
      <c r="AK999" t="inlineStr"/>
      <c r="AL999" t="inlineStr"/>
      <c r="AM999" t="inlineStr"/>
      <c r="AN999" t="inlineStr"/>
      <c r="AO999" t="inlineStr"/>
      <c r="AP999" t="inlineStr">
        <is>
          <t>{"Research &amp; Discovery": [{"indicator_id": "76", "indicator_name": "Academic Reputation", "rank": "601+", "score": "9.5"}, {"indicator_id": "73", "indicator_name": "Citations per Faculty", "rank": "492", "score": "25.4"}], "Learning Experience": [{"indicator_id": "36", "indicator_name": "Faculty Student Ratio", "rank": "701+", "score": "2.9"}], "Employability": [{"indicator_id": "77", "indicator_name": "Employer Reputation", "rank": "601+", "score": "2.7"}, {"indicator_id": "3819456", "indicator_name": "Employment Outcomes", "rank": "701+", "score": "9.2"}], "Global Engagement": [{"indicator_id": "14", "indicator_name": "International Student Ratio", "rank": "701+", "score": "9.1"}, {"indicator_id": "15", "indicator_name": "International Research Network", "rank": "491", "score": "69.4"}, {"indicator_id": "18", "indicator_name": "International Faculty Ratio", "rank": "701+", "score": "3.8"}], "Sustainability": [{"indicator_id": "3897497", "indicator_name": "Sustainability Score", "rank": "701+", "score": "2.3"}]}</t>
        </is>
      </c>
      <c r="AQ9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00">
      <c r="A1000" t="n">
        <v>999</v>
      </c>
      <c r="B1000" t="inlineStr"/>
      <c r="C1000" t="inlineStr">
        <is>
          <t>University of Regina</t>
        </is>
      </c>
      <c r="D1000" t="inlineStr">
        <is>
          <t>Regina, Canada</t>
        </is>
      </c>
      <c r="E1000" t="inlineStr">
        <is>
          <t>Canada</t>
        </is>
      </c>
      <c r="F1000" t="inlineStr">
        <is>
          <t>Regina</t>
        </is>
      </c>
      <c r="G1000" t="inlineStr">
        <is>
          <t>North America</t>
        </is>
      </c>
      <c r="H1000" t="inlineStr">
        <is>
          <t>https://www.topuniversities.com/sites/default/files/university-of-regina_592560cf2aeae70239af5168_medium.jpg</t>
        </is>
      </c>
      <c r="I1000" t="inlineStr">
        <is>
          <t>/universities/university-regina</t>
        </is>
      </c>
      <c r="J1000" t="inlineStr">
        <is>
          <t>3997021</t>
        </is>
      </c>
      <c r="K1000" t="inlineStr">
        <is>
          <t>296902</t>
        </is>
      </c>
      <c r="L1000" t="inlineStr">
        <is>
          <t>1765</t>
        </is>
      </c>
      <c r="M1000" t="n">
        <v>0</v>
      </c>
      <c r="N1000" t="inlineStr">
        <is>
          <t>951-1000</t>
        </is>
      </c>
      <c r="O1000" t="inlineStr"/>
      <c r="P1000" t="b">
        <v>0</v>
      </c>
      <c r="Q1000" t="b">
        <v>0</v>
      </c>
      <c r="R1000" t="n">
        <v>0</v>
      </c>
      <c r="S1000" t="inlineStr">
        <is>
          <t>601+</t>
        </is>
      </c>
      <c r="T1000" t="n">
        <v>3.3</v>
      </c>
      <c r="U1000" t="inlineStr">
        <is>
          <t>544</t>
        </is>
      </c>
      <c r="V1000" t="n">
        <v>21</v>
      </c>
      <c r="W1000" t="inlineStr">
        <is>
          <t>701+</t>
        </is>
      </c>
      <c r="X1000" t="n">
        <v>3.9</v>
      </c>
      <c r="Y1000" t="inlineStr">
        <is>
          <t>601+</t>
        </is>
      </c>
      <c r="Z1000" t="n">
        <v>2.5</v>
      </c>
      <c r="AA1000" t="inlineStr">
        <is>
          <t>701+</t>
        </is>
      </c>
      <c r="AB1000" t="n">
        <v>4.1</v>
      </c>
      <c r="AC1000" t="inlineStr">
        <is>
          <t>365</t>
        </is>
      </c>
      <c r="AD1000" t="n">
        <v>38.3</v>
      </c>
      <c r="AE1000" t="inlineStr">
        <is>
          <t>701+</t>
        </is>
      </c>
      <c r="AF1000" t="n">
        <v>39.1</v>
      </c>
      <c r="AG1000" t="inlineStr">
        <is>
          <t>701+</t>
        </is>
      </c>
      <c r="AH1000" t="n">
        <v>7.3</v>
      </c>
      <c r="AI1000">
        <f>343</f>
        <v/>
      </c>
      <c r="AJ1000" t="n">
        <v>44.6</v>
      </c>
      <c r="AK1000" t="inlineStr"/>
      <c r="AL1000" t="inlineStr"/>
      <c r="AM1000" t="inlineStr"/>
      <c r="AN1000" t="inlineStr"/>
      <c r="AO1000" t="inlineStr"/>
      <c r="AP1000" t="inlineStr">
        <is>
          <t>{"Research &amp; Discovery": [{"indicator_id": "76", "indicator_name": "Academic Reputation", "rank": "601+", "score": "3.3"}, {"indicator_id": "73", "indicator_name": "Citations per Faculty", "rank": "544", "score": "21"}], "Learning Experience": [{"indicator_id": "36", "indicator_name": "Faculty Student Ratio", "rank": "701+", "score": "3.9"}], "Employability": [{"indicator_id": "77", "indicator_name": "Employer Reputation", "rank": "601+", "score": "2.5"}, {"indicator_id": "3819456", "indicator_name": "Employment Outcomes", "rank": "701+", "score": "4.1"}], "Global Engagement": [{"indicator_id": "14", "indicator_name": "International Student Ratio", "rank": "365", "score": "38.3"}, {"indicator_id": "15", "indicator_name": "International Research Network", "rank": "701+", "score": "39.1"}, {"indicator_id": "18", "indicator_name": "International Faculty Ratio", "rank": "701+", "score": "7.3"}], "Sustainability": [{"indicator_id": "3897497", "indicator_name": "Sustainability Score", "rank": "=343", "score": "44.6"}]}</t>
        </is>
      </c>
      <c r="AQ10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01">
      <c r="A1001" t="n">
        <v>1000</v>
      </c>
      <c r="B1001" t="inlineStr"/>
      <c r="C1001" t="inlineStr">
        <is>
          <t>University of South Bohemia in České Budějovice</t>
        </is>
      </c>
      <c r="D1001" t="inlineStr">
        <is>
          <t>České Budějovice, Czechia</t>
        </is>
      </c>
      <c r="E1001" t="inlineStr">
        <is>
          <t>Czechia</t>
        </is>
      </c>
      <c r="F1001" t="inlineStr">
        <is>
          <t>České Budějovice</t>
        </is>
      </c>
      <c r="G1001" t="inlineStr">
        <is>
          <t>Europe</t>
        </is>
      </c>
      <c r="H1001" t="inlineStr">
        <is>
          <t>https://www.topuniversities.com/sites/default/files/university-of-south-bohemia_592560e59988f300e2321beb_medium.jpg</t>
        </is>
      </c>
      <c r="I1001" t="inlineStr">
        <is>
          <t>/universities/university-south-bohemia-ceske-budejovice</t>
        </is>
      </c>
      <c r="J1001" t="inlineStr">
        <is>
          <t>3997039</t>
        </is>
      </c>
      <c r="K1001" t="inlineStr">
        <is>
          <t>371306</t>
        </is>
      </c>
      <c r="L1001" t="inlineStr">
        <is>
          <t>25668</t>
        </is>
      </c>
      <c r="M1001" t="n">
        <v>0</v>
      </c>
      <c r="N1001" t="inlineStr">
        <is>
          <t>951-1000</t>
        </is>
      </c>
      <c r="O1001" t="inlineStr"/>
      <c r="P1001" t="b">
        <v>0</v>
      </c>
      <c r="Q1001" t="b">
        <v>0</v>
      </c>
      <c r="R1001" t="n">
        <v>0</v>
      </c>
      <c r="S1001" t="inlineStr">
        <is>
          <t>601+</t>
        </is>
      </c>
      <c r="T1001" t="n">
        <v>5.2</v>
      </c>
      <c r="U1001" t="inlineStr">
        <is>
          <t>701+</t>
        </is>
      </c>
      <c r="V1001" t="n">
        <v>5.7</v>
      </c>
      <c r="W1001" t="inlineStr">
        <is>
          <t>264</t>
        </is>
      </c>
      <c r="X1001" t="n">
        <v>56</v>
      </c>
      <c r="Y1001" t="inlineStr">
        <is>
          <t>601+</t>
        </is>
      </c>
      <c r="Z1001" t="n">
        <v>2.3</v>
      </c>
      <c r="AA1001" t="inlineStr">
        <is>
          <t>701+</t>
        </is>
      </c>
      <c r="AB1001" t="n">
        <v>1.6</v>
      </c>
      <c r="AC1001" t="inlineStr">
        <is>
          <t>687</t>
        </is>
      </c>
      <c r="AD1001" t="n">
        <v>11.4</v>
      </c>
      <c r="AE1001" t="inlineStr">
        <is>
          <t>690</t>
        </is>
      </c>
      <c r="AF1001" t="n">
        <v>55.3</v>
      </c>
      <c r="AG1001" t="inlineStr">
        <is>
          <t>577</t>
        </is>
      </c>
      <c r="AH1001" t="n">
        <v>21.5</v>
      </c>
      <c r="AI1001" t="inlineStr">
        <is>
          <t>701+</t>
        </is>
      </c>
      <c r="AJ1001" t="n">
        <v>5.7</v>
      </c>
      <c r="AK1001" t="inlineStr"/>
      <c r="AL1001" t="inlineStr"/>
      <c r="AM1001" t="inlineStr"/>
      <c r="AN1001" t="inlineStr"/>
      <c r="AO1001" t="inlineStr"/>
      <c r="AP1001" t="inlineStr">
        <is>
          <t>{"Research &amp; Discovery": [{"indicator_id": "76", "indicator_name": "Academic Reputation", "rank": "601+", "score": "5.2"}, {"indicator_id": "73", "indicator_name": "Citations per Faculty", "rank": "701+", "score": "5.7"}], "Learning Experience": [{"indicator_id": "36", "indicator_name": "Faculty Student Ratio", "rank": "264", "score": "56"}], "Employability": [{"indicator_id": "77", "indicator_name": "Employer Reputation", "rank": "601+", "score": "2.3"}, {"indicator_id": "3819456", "indicator_name": "Employment Outcomes", "rank": "701+", "score": "1.6"}], "Global Engagement": [{"indicator_id": "14", "indicator_name": "International Student Ratio", "rank": "687", "score": "11.4"}, {"indicator_id": "15", "indicator_name": "International Research Network", "rank": "690", "score": "55.3"}, {"indicator_id": "18", "indicator_name": "International Faculty Ratio", "rank": "577", "score": "21.5"}], "Sustainability": [{"indicator_id": "3897497", "indicator_name": "Sustainability Score", "rank": "701+", "score": "5.7"}]}</t>
        </is>
      </c>
      <c r="AQ10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02">
      <c r="A1002" t="n">
        <v>1001</v>
      </c>
      <c r="B1002" t="inlineStr"/>
      <c r="C1002" t="inlineStr">
        <is>
          <t>University of the Western Cape</t>
        </is>
      </c>
      <c r="D1002" t="inlineStr">
        <is>
          <t>Cape Town, South Africa</t>
        </is>
      </c>
      <c r="E1002" t="inlineStr">
        <is>
          <t>South Africa</t>
        </is>
      </c>
      <c r="F1002" t="inlineStr">
        <is>
          <t>Cape Town</t>
        </is>
      </c>
      <c r="G1002" t="inlineStr">
        <is>
          <t>Africa</t>
        </is>
      </c>
      <c r="H1002" t="inlineStr">
        <is>
          <t>https://www.topuniversities.com/sites/default/files/university-of-the-western-cape_592560cf2aeae70239af4f56_medium.jpg</t>
        </is>
      </c>
      <c r="I1002" t="inlineStr">
        <is>
          <t>/universities/university-western-cape</t>
        </is>
      </c>
      <c r="J1002" t="inlineStr">
        <is>
          <t>3997070</t>
        </is>
      </c>
      <c r="K1002" t="inlineStr">
        <is>
          <t>297598</t>
        </is>
      </c>
      <c r="L1002" t="inlineStr">
        <is>
          <t>1216</t>
        </is>
      </c>
      <c r="M1002" t="n">
        <v>0</v>
      </c>
      <c r="N1002" t="inlineStr">
        <is>
          <t>951-1000</t>
        </is>
      </c>
      <c r="O1002" t="inlineStr"/>
      <c r="P1002" t="b">
        <v>0</v>
      </c>
      <c r="Q1002" t="b">
        <v>0</v>
      </c>
      <c r="R1002" t="n">
        <v>0</v>
      </c>
      <c r="S1002" t="inlineStr">
        <is>
          <t>601+</t>
        </is>
      </c>
      <c r="T1002" t="n">
        <v>8.6</v>
      </c>
      <c r="U1002" t="inlineStr">
        <is>
          <t>653</t>
        </is>
      </c>
      <c r="V1002" t="n">
        <v>14.1</v>
      </c>
      <c r="W1002" t="inlineStr">
        <is>
          <t>701+</t>
        </is>
      </c>
      <c r="X1002" t="n">
        <v>4.1</v>
      </c>
      <c r="Y1002" t="inlineStr">
        <is>
          <t>601+</t>
        </is>
      </c>
      <c r="Z1002" t="n">
        <v>5.3</v>
      </c>
      <c r="AA1002" t="inlineStr">
        <is>
          <t>545</t>
        </is>
      </c>
      <c r="AB1002" t="n">
        <v>21</v>
      </c>
      <c r="AC1002" t="inlineStr">
        <is>
          <t>701+</t>
        </is>
      </c>
      <c r="AD1002" t="n">
        <v>3.7</v>
      </c>
      <c r="AE1002" t="inlineStr">
        <is>
          <t>383</t>
        </is>
      </c>
      <c r="AF1002" t="n">
        <v>76.8</v>
      </c>
      <c r="AG1002" t="inlineStr">
        <is>
          <t>531</t>
        </is>
      </c>
      <c r="AH1002" t="n">
        <v>25.2</v>
      </c>
      <c r="AI1002" t="inlineStr">
        <is>
          <t>701+</t>
        </is>
      </c>
      <c r="AJ1002" t="n">
        <v>2.2</v>
      </c>
      <c r="AK1002" t="inlineStr"/>
      <c r="AL1002" t="inlineStr"/>
      <c r="AM1002" t="inlineStr"/>
      <c r="AN1002" t="inlineStr"/>
      <c r="AO1002" t="inlineStr"/>
      <c r="AP1002" t="inlineStr">
        <is>
          <t>{"Research &amp; Discovery": [{"indicator_id": "76", "indicator_name": "Academic Reputation", "rank": "601+", "score": "8.6"}, {"indicator_id": "73", "indicator_name": "Citations per Faculty", "rank": "653", "score": "14.1"}], "Learning Experience": [{"indicator_id": "36", "indicator_name": "Faculty Student Ratio", "rank": "701+", "score": "4.1"}], "Employability": [{"indicator_id": "77", "indicator_name": "Employer Reputation", "rank": "601+", "score": "5.3"}, {"indicator_id": "3819456", "indicator_name": "Employment Outcomes", "rank": "545", "score": "21"}], "Global Engagement": [{"indicator_id": "14", "indicator_name": "International Student Ratio", "rank": "701+", "score": "3.7"}, {"indicator_id": "15", "indicator_name": "International Research Network", "rank": "383", "score": "76.8"}, {"indicator_id": "18", "indicator_name": "International Faculty Ratio", "rank": "531", "score": "25.2"}], "Sustainability": [{"indicator_id": "3897497", "indicator_name": "Sustainability Score", "rank": "701+", "score": "2.2"}]}</t>
        </is>
      </c>
      <c r="AQ10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03">
      <c r="A1003" t="n">
        <v>1002</v>
      </c>
      <c r="B1003" t="inlineStr"/>
      <c r="C1003" t="inlineStr">
        <is>
          <t>Université Paris 13 Nord</t>
        </is>
      </c>
      <c r="D1003" t="inlineStr">
        <is>
          <t>Villetaneuse, France</t>
        </is>
      </c>
      <c r="E1003" t="inlineStr">
        <is>
          <t>France</t>
        </is>
      </c>
      <c r="F1003" t="inlineStr">
        <is>
          <t>Villetaneuse</t>
        </is>
      </c>
      <c r="G1003" t="inlineStr">
        <is>
          <t>Europe</t>
        </is>
      </c>
      <c r="H1003" t="inlineStr">
        <is>
          <t>https://www.topuniversities.com/sites/default/files/universit-paris-13-nord_592560cf2aeae70239af51dc_medium.jpg</t>
        </is>
      </c>
      <c r="I1003" t="inlineStr">
        <is>
          <t>/universities/universite-paris-13-nord</t>
        </is>
      </c>
      <c r="J1003" t="inlineStr">
        <is>
          <t>3997087</t>
        </is>
      </c>
      <c r="K1003" t="inlineStr">
        <is>
          <t>294792</t>
        </is>
      </c>
      <c r="L1003" t="inlineStr">
        <is>
          <t>1881</t>
        </is>
      </c>
      <c r="M1003" t="n">
        <v>0</v>
      </c>
      <c r="N1003" t="inlineStr">
        <is>
          <t>951-1000</t>
        </is>
      </c>
      <c r="O1003" t="inlineStr"/>
      <c r="P1003" t="b">
        <v>0</v>
      </c>
      <c r="Q1003" t="b">
        <v>0</v>
      </c>
      <c r="R1003" t="n">
        <v>0</v>
      </c>
      <c r="S1003" t="inlineStr">
        <is>
          <t>601+</t>
        </is>
      </c>
      <c r="T1003" t="n">
        <v>9.5</v>
      </c>
      <c r="U1003" t="inlineStr">
        <is>
          <t>441</t>
        </is>
      </c>
      <c r="V1003" t="n">
        <v>29.3</v>
      </c>
      <c r="W1003" t="inlineStr">
        <is>
          <t>701+</t>
        </is>
      </c>
      <c r="X1003" t="n">
        <v>4.2</v>
      </c>
      <c r="Y1003" t="inlineStr">
        <is>
          <t>601+</t>
        </is>
      </c>
      <c r="Z1003" t="n">
        <v>4.1</v>
      </c>
      <c r="AA1003" t="inlineStr">
        <is>
          <t>701+</t>
        </is>
      </c>
      <c r="AB1003" t="n">
        <v>3.9</v>
      </c>
      <c r="AC1003" t="inlineStr">
        <is>
          <t>n/a</t>
        </is>
      </c>
      <c r="AD1003" t="inlineStr"/>
      <c r="AE1003" t="inlineStr">
        <is>
          <t>619</t>
        </is>
      </c>
      <c r="AF1003" t="n">
        <v>61</v>
      </c>
      <c r="AG1003" t="inlineStr">
        <is>
          <t>n/a</t>
        </is>
      </c>
      <c r="AH1003" t="inlineStr"/>
      <c r="AI1003" t="inlineStr">
        <is>
          <t>701+</t>
        </is>
      </c>
      <c r="AJ1003" t="n">
        <v>1.4</v>
      </c>
      <c r="AK1003" t="inlineStr"/>
      <c r="AL1003" t="inlineStr"/>
      <c r="AM1003" t="inlineStr"/>
      <c r="AN1003" t="inlineStr"/>
      <c r="AO1003" t="inlineStr"/>
      <c r="AP1003" t="inlineStr">
        <is>
          <t>{"Research &amp; Discovery": [{"indicator_id": "76", "indicator_name": "Academic Reputation", "rank": "601+", "score": "9.5"}, {"indicator_id": "73", "indicator_name": "Citations per Faculty", "rank": "441", "score": "29.3"}], "Learning Experience": [{"indicator_id": "36", "indicator_name": "Faculty Student Ratio", "rank": "701+", "score": "4.2"}], "Employability": [{"indicator_id": "77", "indicator_name": "Employer Reputation", "rank": "601+", "score": "4.1"}, {"indicator_id": "3819456", "indicator_name": "Employment Outcomes", "rank": "701+", "score": "3.9"}], "Global Engagement": [{"indicator_id": "14", "indicator_name": "International Student Ratio", "rank": "n/a", "score": "n/a"}, {"indicator_id": "15", "indicator_name": "International Research Network", "rank": "619", "score": "61"}, {"indicator_id": "18", "indicator_name": "International Faculty Ratio", "rank": "n/a", "score": "n/a"}], "Sustainability": [{"indicator_id": "3897497", "indicator_name": "Sustainability Score", "rank": "701+", "score": "1.4"}]}</t>
        </is>
      </c>
      <c r="AQ10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04">
      <c r="A1004" t="n">
        <v>1003</v>
      </c>
      <c r="B1004" t="inlineStr"/>
      <c r="C1004" t="inlineStr">
        <is>
          <t>Université Toulouse 1 Capitole</t>
        </is>
      </c>
      <c r="D1004" t="inlineStr">
        <is>
          <t>Toulouse, France</t>
        </is>
      </c>
      <c r="E1004" t="inlineStr">
        <is>
          <t>France</t>
        </is>
      </c>
      <c r="F1004" t="inlineStr">
        <is>
          <t>Toulouse</t>
        </is>
      </c>
      <c r="G1004" t="inlineStr">
        <is>
          <t>Europe</t>
        </is>
      </c>
      <c r="H1004" t="inlineStr">
        <is>
          <t>https://www.topuniversities.com/sites/default/files/universit-toulouse-1-capitole_620_medium.jpg</t>
        </is>
      </c>
      <c r="I1004" t="inlineStr">
        <is>
          <t>/universities/universite-toulouse-1-capitole</t>
        </is>
      </c>
      <c r="J1004" t="inlineStr">
        <is>
          <t>3997088</t>
        </is>
      </c>
      <c r="K1004" t="inlineStr">
        <is>
          <t>297241</t>
        </is>
      </c>
      <c r="L1004" t="inlineStr">
        <is>
          <t>620</t>
        </is>
      </c>
      <c r="M1004" t="n">
        <v>0</v>
      </c>
      <c r="N1004" t="inlineStr">
        <is>
          <t>951-1000</t>
        </is>
      </c>
      <c r="O1004" t="inlineStr"/>
      <c r="P1004" t="b">
        <v>0</v>
      </c>
      <c r="Q1004" t="b">
        <v>0</v>
      </c>
      <c r="R1004" t="n">
        <v>0</v>
      </c>
      <c r="S1004" t="inlineStr">
        <is>
          <t>601+</t>
        </is>
      </c>
      <c r="T1004" t="n">
        <v>13.4</v>
      </c>
      <c r="U1004" t="inlineStr">
        <is>
          <t>701+</t>
        </is>
      </c>
      <c r="V1004" t="n">
        <v>6.2</v>
      </c>
      <c r="W1004" t="inlineStr">
        <is>
          <t>701+</t>
        </is>
      </c>
      <c r="X1004" t="n">
        <v>1.7</v>
      </c>
      <c r="Y1004" t="inlineStr">
        <is>
          <t>601+</t>
        </is>
      </c>
      <c r="Z1004" t="n">
        <v>4.6</v>
      </c>
      <c r="AA1004" t="inlineStr">
        <is>
          <t>701+</t>
        </is>
      </c>
      <c r="AB1004" t="n">
        <v>6.1</v>
      </c>
      <c r="AC1004" t="inlineStr">
        <is>
          <t>292</t>
        </is>
      </c>
      <c r="AD1004" t="n">
        <v>50.2</v>
      </c>
      <c r="AE1004" t="inlineStr">
        <is>
          <t>701+</t>
        </is>
      </c>
      <c r="AF1004" t="n">
        <v>52.6</v>
      </c>
      <c r="AG1004" t="inlineStr">
        <is>
          <t>526</t>
        </is>
      </c>
      <c r="AH1004" t="n">
        <v>25.5</v>
      </c>
      <c r="AI1004" t="inlineStr">
        <is>
          <t>701+</t>
        </is>
      </c>
      <c r="AJ1004" t="n">
        <v>1.8</v>
      </c>
      <c r="AK1004" t="inlineStr"/>
      <c r="AL1004" t="inlineStr"/>
      <c r="AM1004" t="inlineStr"/>
      <c r="AN1004" t="inlineStr"/>
      <c r="AO1004" t="inlineStr"/>
      <c r="AP1004" t="inlineStr">
        <is>
          <t>{"Research &amp; Discovery": [{"indicator_id": "76", "indicator_name": "Academic Reputation", "rank": "601+", "score": "13.4"}, {"indicator_id": "73", "indicator_name": "Citations per Faculty", "rank": "701+", "score": "6.2"}], "Learning Experience": [{"indicator_id": "36", "indicator_name": "Faculty Student Ratio", "rank": "701+", "score": "1.7"}], "Employability": [{"indicator_id": "77", "indicator_name": "Employer Reputation", "rank": "601+", "score": "4.6"}, {"indicator_id": "3819456", "indicator_name": "Employment Outcomes", "rank": "701+", "score": "6.1"}], "Global Engagement": [{"indicator_id": "14", "indicator_name": "International Student Ratio", "rank": "292", "score": "50.2"}, {"indicator_id": "15", "indicator_name": "International Research Network", "rank": "701+", "score": "52.6"}, {"indicator_id": "18", "indicator_name": "International Faculty Ratio", "rank": "526", "score": "25.5"}], "Sustainability": [{"indicator_id": "3897497", "indicator_name": "Sustainability Score", "rank": "701+", "score": "1.8"}]}</t>
        </is>
      </c>
      <c r="AQ10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05">
      <c r="A1005" t="n">
        <v>1004</v>
      </c>
      <c r="B1005" t="inlineStr"/>
      <c r="C1005" t="inlineStr">
        <is>
          <t>Yarmouk University</t>
        </is>
      </c>
      <c r="D1005" t="inlineStr">
        <is>
          <t>Irbid, Jordan</t>
        </is>
      </c>
      <c r="E1005" t="inlineStr">
        <is>
          <t>Jordan</t>
        </is>
      </c>
      <c r="F1005" t="inlineStr">
        <is>
          <t>Irbid</t>
        </is>
      </c>
      <c r="G1005" t="inlineStr">
        <is>
          <t>Asia</t>
        </is>
      </c>
      <c r="H1005" t="inlineStr">
        <is>
          <t>https://www.topuniversities.com/sites/default/files/yarmouk-university_592560cf2aeae70239af4e72_medium.jpg</t>
        </is>
      </c>
      <c r="I1005" t="inlineStr">
        <is>
          <t>/universities/yarmouk-university</t>
        </is>
      </c>
      <c r="J1005" t="inlineStr">
        <is>
          <t>3997124</t>
        </is>
      </c>
      <c r="K1005" t="inlineStr">
        <is>
          <t>297384</t>
        </is>
      </c>
      <c r="L1005" t="inlineStr">
        <is>
          <t>1006</t>
        </is>
      </c>
      <c r="M1005" t="n">
        <v>0</v>
      </c>
      <c r="N1005" t="inlineStr">
        <is>
          <t>951-1000</t>
        </is>
      </c>
      <c r="O1005" t="inlineStr">
        <is>
          <t>5</t>
        </is>
      </c>
      <c r="P1005" t="b">
        <v>0</v>
      </c>
      <c r="Q1005" t="b">
        <v>0</v>
      </c>
      <c r="R1005" t="n">
        <v>0</v>
      </c>
      <c r="S1005" t="inlineStr">
        <is>
          <t>601+</t>
        </is>
      </c>
      <c r="T1005" t="n">
        <v>14.1</v>
      </c>
      <c r="U1005" t="inlineStr">
        <is>
          <t>701+</t>
        </is>
      </c>
      <c r="V1005" t="n">
        <v>2.6</v>
      </c>
      <c r="W1005" t="inlineStr">
        <is>
          <t>701+</t>
        </is>
      </c>
      <c r="X1005" t="n">
        <v>3.1</v>
      </c>
      <c r="Y1005" t="inlineStr">
        <is>
          <t>450</t>
        </is>
      </c>
      <c r="Z1005" t="n">
        <v>20.1</v>
      </c>
      <c r="AA1005" t="inlineStr">
        <is>
          <t>375</t>
        </is>
      </c>
      <c r="AB1005" t="n">
        <v>33.8</v>
      </c>
      <c r="AC1005" t="inlineStr">
        <is>
          <t>701+</t>
        </is>
      </c>
      <c r="AD1005" t="n">
        <v>8.800000000000001</v>
      </c>
      <c r="AE1005" t="inlineStr">
        <is>
          <t>701+</t>
        </is>
      </c>
      <c r="AF1005" t="n">
        <v>45.3</v>
      </c>
      <c r="AG1005" t="inlineStr">
        <is>
          <t>701+</t>
        </is>
      </c>
      <c r="AH1005" t="n">
        <v>7.3</v>
      </c>
      <c r="AI1005" t="inlineStr">
        <is>
          <t>701+</t>
        </is>
      </c>
      <c r="AJ1005" t="n">
        <v>7.5</v>
      </c>
      <c r="AK1005" t="inlineStr"/>
      <c r="AL1005" t="inlineStr"/>
      <c r="AM1005" t="inlineStr"/>
      <c r="AN1005" t="inlineStr"/>
      <c r="AO1005" t="inlineStr"/>
      <c r="AP1005" t="inlineStr">
        <is>
          <t>{"Research &amp; Discovery": [{"indicator_id": "76", "indicator_name": "Academic Reputation", "rank": "601+", "score": "14.1"}, {"indicator_id": "73", "indicator_name": "Citations per Faculty", "rank": "701+", "score": "2.6"}], "Learning Experience": [{"indicator_id": "36", "indicator_name": "Faculty Student Ratio", "rank": "701+", "score": "3.1"}], "Employability": [{"indicator_id": "77", "indicator_name": "Employer Reputation", "rank": "450", "score": "20.1"}, {"indicator_id": "3819456", "indicator_name": "Employment Outcomes", "rank": "375", "score": "33.8"}], "Global Engagement": [{"indicator_id": "14", "indicator_name": "International Student Ratio", "rank": "701+", "score": "8.8"}, {"indicator_id": "15", "indicator_name": "International Research Network", "rank": "701+", "score": "45.3"}, {"indicator_id": "18", "indicator_name": "International Faculty Ratio", "rank": "701+", "score": "7.3"}], "Sustainability": [{"indicator_id": "3897497", "indicator_name": "Sustainability Score", "rank": "701+", "score": "7.5"}]}</t>
        </is>
      </c>
      <c r="AQ10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06">
      <c r="A1006" t="n">
        <v>1005</v>
      </c>
      <c r="B1006" t="inlineStr"/>
      <c r="C1006" t="inlineStr">
        <is>
          <t xml:space="preserve">Yeungnam University </t>
        </is>
      </c>
      <c r="D1006" t="inlineStr">
        <is>
          <t>Gyeongsan, South Korea</t>
        </is>
      </c>
      <c r="E1006" t="inlineStr">
        <is>
          <t>South Korea</t>
        </is>
      </c>
      <c r="F1006" t="inlineStr">
        <is>
          <t>Gyeongsan</t>
        </is>
      </c>
      <c r="G1006" t="inlineStr">
        <is>
          <t>Asia</t>
        </is>
      </c>
      <c r="H1006" t="inlineStr">
        <is>
          <t>https://www.topuniversities.com/sites/default/files/yeungnam-university-_592560cf2aeae70239af4ee0_medium.jpg</t>
        </is>
      </c>
      <c r="I1006" t="inlineStr">
        <is>
          <t>/universities/yeungnam-university</t>
        </is>
      </c>
      <c r="J1006" t="inlineStr">
        <is>
          <t>3997127</t>
        </is>
      </c>
      <c r="K1006" t="inlineStr">
        <is>
          <t>297154</t>
        </is>
      </c>
      <c r="L1006" t="inlineStr">
        <is>
          <t>1116</t>
        </is>
      </c>
      <c r="M1006" t="n">
        <v>0</v>
      </c>
      <c r="N1006" t="inlineStr">
        <is>
          <t>951-1000</t>
        </is>
      </c>
      <c r="O1006" t="inlineStr"/>
      <c r="P1006" t="b">
        <v>0</v>
      </c>
      <c r="Q1006" t="b">
        <v>0</v>
      </c>
      <c r="R1006" t="n">
        <v>0</v>
      </c>
      <c r="S1006" t="inlineStr">
        <is>
          <t>601+</t>
        </is>
      </c>
      <c r="T1006" t="n">
        <v>3.8</v>
      </c>
      <c r="U1006" t="inlineStr">
        <is>
          <t>477</t>
        </is>
      </c>
      <c r="V1006" t="n">
        <v>26.9</v>
      </c>
      <c r="W1006" t="inlineStr">
        <is>
          <t>701+</t>
        </is>
      </c>
      <c r="X1006" t="n">
        <v>13.4</v>
      </c>
      <c r="Y1006" t="inlineStr">
        <is>
          <t>601+</t>
        </is>
      </c>
      <c r="Z1006" t="n">
        <v>2.9</v>
      </c>
      <c r="AA1006" t="inlineStr">
        <is>
          <t>701+</t>
        </is>
      </c>
      <c r="AB1006" t="n">
        <v>2.7</v>
      </c>
      <c r="AC1006" t="inlineStr">
        <is>
          <t>701+</t>
        </is>
      </c>
      <c r="AD1006" t="n">
        <v>7.5</v>
      </c>
      <c r="AE1006" t="inlineStr">
        <is>
          <t>701+</t>
        </is>
      </c>
      <c r="AF1006" t="n">
        <v>43.9</v>
      </c>
      <c r="AG1006" t="inlineStr">
        <is>
          <t>468</t>
        </is>
      </c>
      <c r="AH1006" t="n">
        <v>34.2</v>
      </c>
      <c r="AI1006" t="inlineStr">
        <is>
          <t>701+</t>
        </is>
      </c>
      <c r="AJ1006" t="n">
        <v>1.6</v>
      </c>
      <c r="AK1006" t="inlineStr"/>
      <c r="AL1006" t="inlineStr"/>
      <c r="AM1006" t="inlineStr"/>
      <c r="AN1006" t="inlineStr"/>
      <c r="AO1006" t="inlineStr"/>
      <c r="AP1006" t="inlineStr">
        <is>
          <t>{"Research &amp; Discovery": [{"indicator_id": "76", "indicator_name": "Academic Reputation", "rank": "601+", "score": "3.8"}, {"indicator_id": "73", "indicator_name": "Citations per Faculty", "rank": "477", "score": "26.9"}], "Learning Experience": [{"indicator_id": "36", "indicator_name": "Faculty Student Ratio", "rank": "701+", "score": "13.4"}], "Employability": [{"indicator_id": "77", "indicator_name": "Employer Reputation", "rank": "601+", "score": "2.9"}, {"indicator_id": "3819456", "indicator_name": "Employment Outcomes", "rank": "701+", "score": "2.7"}], "Global Engagement": [{"indicator_id": "14", "indicator_name": "International Student Ratio", "rank": "701+", "score": "7.5"}, {"indicator_id": "15", "indicator_name": "International Research Network", "rank": "701+", "score": "43.9"}, {"indicator_id": "18", "indicator_name": "International Faculty Ratio", "rank": "468", "score": "34.2"}], "Sustainability": [{"indicator_id": "3897497", "indicator_name": "Sustainability Score", "rank": "701+", "score": "1.6"}]}</t>
        </is>
      </c>
      <c r="AQ10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07">
      <c r="A1007" t="n">
        <v>1006</v>
      </c>
      <c r="B1007" t="inlineStr"/>
      <c r="C1007" t="inlineStr">
        <is>
          <t>Al-Azhar University</t>
        </is>
      </c>
      <c r="D1007" t="inlineStr">
        <is>
          <t>Cairo, Egypt</t>
        </is>
      </c>
      <c r="E1007" t="inlineStr">
        <is>
          <t>Egypt</t>
        </is>
      </c>
      <c r="F1007" t="inlineStr">
        <is>
          <t>Cairo</t>
        </is>
      </c>
      <c r="G1007" t="inlineStr">
        <is>
          <t>Africa</t>
        </is>
      </c>
      <c r="H1007" t="inlineStr">
        <is>
          <t>https://www.topuniversities.com/sites/default/files/al-azhar-university-_592560cf2aeae70239af4f37_medium.jpg</t>
        </is>
      </c>
      <c r="I1007" t="inlineStr">
        <is>
          <t>/universities/al-azhar-university</t>
        </is>
      </c>
      <c r="J1007" t="inlineStr">
        <is>
          <t>3996241</t>
        </is>
      </c>
      <c r="K1007" t="inlineStr">
        <is>
          <t>297636</t>
        </is>
      </c>
      <c r="L1007" t="inlineStr">
        <is>
          <t>1204</t>
        </is>
      </c>
      <c r="M1007" t="n">
        <v>0</v>
      </c>
      <c r="N1007" t="inlineStr">
        <is>
          <t>1001-1200</t>
        </is>
      </c>
      <c r="O1007" t="inlineStr">
        <is>
          <t>4</t>
        </is>
      </c>
      <c r="P1007" t="b">
        <v>0</v>
      </c>
      <c r="Q1007" t="b">
        <v>0</v>
      </c>
      <c r="R1007" t="n">
        <v>0</v>
      </c>
      <c r="S1007" t="inlineStr">
        <is>
          <t>601+</t>
        </is>
      </c>
      <c r="T1007" t="n">
        <v>13.1</v>
      </c>
      <c r="U1007" t="inlineStr">
        <is>
          <t>701+</t>
        </is>
      </c>
      <c r="V1007" t="n">
        <v>1.4</v>
      </c>
      <c r="W1007" t="inlineStr">
        <is>
          <t>701+</t>
        </is>
      </c>
      <c r="X1007" t="n">
        <v>11</v>
      </c>
      <c r="Y1007" t="inlineStr">
        <is>
          <t>601+</t>
        </is>
      </c>
      <c r="Z1007" t="n">
        <v>10.3</v>
      </c>
      <c r="AA1007" t="inlineStr">
        <is>
          <t>505</t>
        </is>
      </c>
      <c r="AB1007" t="n">
        <v>22.6</v>
      </c>
      <c r="AC1007" t="inlineStr">
        <is>
          <t>701+</t>
        </is>
      </c>
      <c r="AD1007" t="n">
        <v>9.5</v>
      </c>
      <c r="AE1007" t="inlineStr">
        <is>
          <t>652</t>
        </is>
      </c>
      <c r="AF1007" t="n">
        <v>58.3</v>
      </c>
      <c r="AG1007" t="inlineStr">
        <is>
          <t>701+</t>
        </is>
      </c>
      <c r="AH1007" t="n">
        <v>1.4</v>
      </c>
      <c r="AI1007" t="inlineStr">
        <is>
          <t>701+</t>
        </is>
      </c>
      <c r="AJ1007" t="n">
        <v>1.1</v>
      </c>
      <c r="AK1007" t="inlineStr"/>
      <c r="AL1007" t="inlineStr"/>
      <c r="AM1007" t="inlineStr"/>
      <c r="AN1007" t="inlineStr"/>
      <c r="AO1007" t="inlineStr"/>
      <c r="AP1007" t="inlineStr">
        <is>
          <t>{"Research &amp; Discovery": [{"indicator_id": "76", "indicator_name": "Academic Reputation", "rank": "601+", "score": "13.1"}, {"indicator_id": "73", "indicator_name": "Citations per Faculty", "rank": "701+", "score": "1.4"}], "Learning Experience": [{"indicator_id": "36", "indicator_name": "Faculty Student Ratio", "rank": "701+", "score": "11"}], "Employability": [{"indicator_id": "77", "indicator_name": "Employer Reputation", "rank": "601+", "score": "10.3"}, {"indicator_id": "3819456", "indicator_name": "Employment Outcomes", "rank": "505", "score": "22.6"}], "Global Engagement": [{"indicator_id": "14", "indicator_name": "International Student Ratio", "rank": "701+", "score": "9.5"}, {"indicator_id": "15", "indicator_name": "International Research Network", "rank": "652", "score": "58.3"}, {"indicator_id": "18", "indicator_name": "International Faculty Ratio", "rank": "701+", "score": "1.4"}], "Sustainability": [{"indicator_id": "3897497", "indicator_name": "Sustainability Score", "rank": "701+", "score": "1.1"}]}</t>
        </is>
      </c>
      <c r="AQ10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08">
      <c r="A1008" t="n">
        <v>1007</v>
      </c>
      <c r="B1008" t="inlineStr"/>
      <c r="C1008" t="inlineStr">
        <is>
          <t>Aligarh Muslim University</t>
        </is>
      </c>
      <c r="D1008" t="inlineStr">
        <is>
          <t>Aligarh, India</t>
        </is>
      </c>
      <c r="E1008" t="inlineStr">
        <is>
          <t>India</t>
        </is>
      </c>
      <c r="F1008" t="inlineStr">
        <is>
          <t>Aligarh</t>
        </is>
      </c>
      <c r="G1008" t="inlineStr">
        <is>
          <t>Asia</t>
        </is>
      </c>
      <c r="H1008" t="inlineStr">
        <is>
          <t>https://www.topuniversities.com/sites/default/files/aligarh-muslim-university_592560e19988f300e2320ee7_medium.jpg</t>
        </is>
      </c>
      <c r="I1008" t="inlineStr">
        <is>
          <t>/universities/aligarh-muslim-university</t>
        </is>
      </c>
      <c r="J1008" t="inlineStr">
        <is>
          <t>3996246</t>
        </is>
      </c>
      <c r="K1008" t="inlineStr">
        <is>
          <t>295760</t>
        </is>
      </c>
      <c r="L1008" t="inlineStr">
        <is>
          <t>22880</t>
        </is>
      </c>
      <c r="M1008" t="n">
        <v>0</v>
      </c>
      <c r="N1008" t="inlineStr">
        <is>
          <t>1001-1200</t>
        </is>
      </c>
      <c r="O1008" t="inlineStr"/>
      <c r="P1008" t="b">
        <v>0</v>
      </c>
      <c r="Q1008" t="b">
        <v>0</v>
      </c>
      <c r="R1008" t="n">
        <v>0</v>
      </c>
      <c r="S1008" t="inlineStr">
        <is>
          <t>601+</t>
        </is>
      </c>
      <c r="T1008" t="n">
        <v>11.1</v>
      </c>
      <c r="U1008" t="inlineStr">
        <is>
          <t>690</t>
        </is>
      </c>
      <c r="V1008" t="n">
        <v>12.1</v>
      </c>
      <c r="W1008" t="inlineStr">
        <is>
          <t>701+</t>
        </is>
      </c>
      <c r="X1008" t="n">
        <v>16.2</v>
      </c>
      <c r="Y1008" t="inlineStr">
        <is>
          <t>601+</t>
        </is>
      </c>
      <c r="Z1008" t="n">
        <v>2.8</v>
      </c>
      <c r="AA1008" t="inlineStr">
        <is>
          <t>701+</t>
        </is>
      </c>
      <c r="AB1008" t="n">
        <v>2.7</v>
      </c>
      <c r="AC1008" t="inlineStr">
        <is>
          <t>701+</t>
        </is>
      </c>
      <c r="AD1008" t="n">
        <v>1.4</v>
      </c>
      <c r="AE1008" t="inlineStr">
        <is>
          <t>701+</t>
        </is>
      </c>
      <c r="AF1008" t="n">
        <v>46</v>
      </c>
      <c r="AG1008" t="inlineStr">
        <is>
          <t>701+</t>
        </is>
      </c>
      <c r="AH1008" t="n">
        <v>1</v>
      </c>
      <c r="AI1008">
        <f>606</f>
        <v/>
      </c>
      <c r="AJ1008" t="n">
        <v>13.2</v>
      </c>
      <c r="AK1008" t="inlineStr"/>
      <c r="AL1008" t="inlineStr"/>
      <c r="AM1008" t="inlineStr"/>
      <c r="AN1008" t="inlineStr"/>
      <c r="AO1008" t="inlineStr"/>
      <c r="AP1008" t="inlineStr">
        <is>
          <t>{"Research &amp; Discovery": [{"indicator_id": "76", "indicator_name": "Academic Reputation", "rank": "601+", "score": "11.1"}, {"indicator_id": "73", "indicator_name": "Citations per Faculty", "rank": "690", "score": "12.1"}], "Learning Experience": [{"indicator_id": "36", "indicator_name": "Faculty Student Ratio", "rank": "701+", "score": "16.2"}], "Employability": [{"indicator_id": "77", "indicator_name": "Employer Reputation", "rank": "601+", "score": "2.8"}, {"indicator_id": "3819456", "indicator_name": "Employment Outcomes", "rank": "701+", "score": "2.7"}], "Global Engagement": [{"indicator_id": "14", "indicator_name": "International Student Ratio", "rank": "701+", "score": "1.4"}, {"indicator_id": "15", "indicator_name": "International Research Network", "rank": "701+", "score": "46"}, {"indicator_id": "18", "indicator_name": "International Faculty Ratio", "rank": "701+", "score": "1"}], "Sustainability": [{"indicator_id": "3897497", "indicator_name": "Sustainability Score", "rank": "=606", "score": "13.2"}]}</t>
        </is>
      </c>
      <c r="AQ10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09">
      <c r="A1009" t="n">
        <v>1008</v>
      </c>
      <c r="B1009" t="inlineStr"/>
      <c r="C1009" t="inlineStr">
        <is>
          <t>Amity University</t>
        </is>
      </c>
      <c r="D1009" t="inlineStr">
        <is>
          <t>Noida, India</t>
        </is>
      </c>
      <c r="E1009" t="inlineStr">
        <is>
          <t>India</t>
        </is>
      </c>
      <c r="F1009" t="inlineStr">
        <is>
          <t>Noida</t>
        </is>
      </c>
      <c r="G1009" t="inlineStr">
        <is>
          <t>Asia</t>
        </is>
      </c>
      <c r="H1009" t="inlineStr">
        <is>
          <t>https://www.topuniversities.com/sites/default/files/amity-university_592560cf2aeae70239af563b_medium.jpg</t>
        </is>
      </c>
      <c r="I1009" t="inlineStr">
        <is>
          <t>/universities/amity-university</t>
        </is>
      </c>
      <c r="J1009" t="inlineStr">
        <is>
          <t>3996252</t>
        </is>
      </c>
      <c r="K1009" t="inlineStr">
        <is>
          <t>293723</t>
        </is>
      </c>
      <c r="L1009" t="inlineStr">
        <is>
          <t>14265</t>
        </is>
      </c>
      <c r="M1009" t="n">
        <v>0</v>
      </c>
      <c r="N1009" t="inlineStr">
        <is>
          <t>1001-1200</t>
        </is>
      </c>
      <c r="O1009" t="inlineStr"/>
      <c r="P1009" t="b">
        <v>0</v>
      </c>
      <c r="Q1009" t="b">
        <v>0</v>
      </c>
      <c r="R1009" t="n">
        <v>0</v>
      </c>
      <c r="S1009" t="inlineStr">
        <is>
          <t>601+</t>
        </is>
      </c>
      <c r="T1009" t="n">
        <v>9.800000000000001</v>
      </c>
      <c r="U1009" t="inlineStr">
        <is>
          <t>701+</t>
        </is>
      </c>
      <c r="V1009" t="n">
        <v>7.1</v>
      </c>
      <c r="W1009" t="inlineStr">
        <is>
          <t>701+</t>
        </is>
      </c>
      <c r="X1009" t="n">
        <v>10.7</v>
      </c>
      <c r="Y1009" t="inlineStr">
        <is>
          <t>601+</t>
        </is>
      </c>
      <c r="Z1009" t="n">
        <v>10.6</v>
      </c>
      <c r="AA1009" t="inlineStr">
        <is>
          <t>701+</t>
        </is>
      </c>
      <c r="AB1009" t="n">
        <v>4.1</v>
      </c>
      <c r="AC1009" t="inlineStr">
        <is>
          <t>527</t>
        </is>
      </c>
      <c r="AD1009" t="n">
        <v>21.1</v>
      </c>
      <c r="AE1009" t="inlineStr">
        <is>
          <t>609</t>
        </is>
      </c>
      <c r="AF1009" t="n">
        <v>61.5</v>
      </c>
      <c r="AG1009" t="inlineStr">
        <is>
          <t>701+</t>
        </is>
      </c>
      <c r="AH1009" t="n">
        <v>3.7</v>
      </c>
      <c r="AI1009">
        <f>650</f>
        <v/>
      </c>
      <c r="AJ1009" t="n">
        <v>10.8</v>
      </c>
      <c r="AK1009" t="inlineStr"/>
      <c r="AL1009" t="inlineStr"/>
      <c r="AM1009" t="inlineStr"/>
      <c r="AN1009" t="inlineStr"/>
      <c r="AO1009" t="inlineStr"/>
      <c r="AP1009" t="inlineStr">
        <is>
          <t>{"Research &amp; Discovery": [{"indicator_id": "76", "indicator_name": "Academic Reputation", "rank": "601+", "score": "9.8"}, {"indicator_id": "73", "indicator_name": "Citations per Faculty", "rank": "701+", "score": "7.1"}], "Learning Experience": [{"indicator_id": "36", "indicator_name": "Faculty Student Ratio", "rank": "701+", "score": "10.7"}], "Employability": [{"indicator_id": "77", "indicator_name": "Employer Reputation", "rank": "601+", "score": "10.6"}, {"indicator_id": "3819456", "indicator_name": "Employment Outcomes", "rank": "701+", "score": "4.1"}], "Global Engagement": [{"indicator_id": "14", "indicator_name": "International Student Ratio", "rank": "527", "score": "21.1"}, {"indicator_id": "15", "indicator_name": "International Research Network", "rank": "609", "score": "61.5"}, {"indicator_id": "18", "indicator_name": "International Faculty Ratio", "rank": "701+", "score": "3.7"}], "Sustainability": [{"indicator_id": "3897497", "indicator_name": "Sustainability Score", "rank": "=650", "score": "10.8"}]}</t>
        </is>
      </c>
      <c r="AQ10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10">
      <c r="A1010" t="n">
        <v>1009</v>
      </c>
      <c r="B1010" t="inlineStr"/>
      <c r="C1010" t="inlineStr">
        <is>
          <t>Amrita Vishwa Vidyapeetham</t>
        </is>
      </c>
      <c r="D1010" t="inlineStr">
        <is>
          <t>Amritapuri, India</t>
        </is>
      </c>
      <c r="E1010" t="inlineStr">
        <is>
          <t>India</t>
        </is>
      </c>
      <c r="F1010" t="inlineStr">
        <is>
          <t>Amritapuri</t>
        </is>
      </c>
      <c r="G1010" t="inlineStr">
        <is>
          <t>Asia</t>
        </is>
      </c>
      <c r="H1010" t="inlineStr">
        <is>
          <t>https://www.topuniversities.com/sites/default/files/new-white-logo-with-bg-color-90x90.jpg</t>
        </is>
      </c>
      <c r="I1010" t="inlineStr">
        <is>
          <t>/universities/amrita-vishwa-vidyapeetham</t>
        </is>
      </c>
      <c r="J1010" t="inlineStr">
        <is>
          <t>3996253</t>
        </is>
      </c>
      <c r="K1010" t="inlineStr">
        <is>
          <t>296992</t>
        </is>
      </c>
      <c r="L1010" t="inlineStr">
        <is>
          <t>896</t>
        </is>
      </c>
      <c r="M1010" t="n">
        <v>0</v>
      </c>
      <c r="N1010" t="inlineStr">
        <is>
          <t>1001-1200</t>
        </is>
      </c>
      <c r="O1010" t="inlineStr"/>
      <c r="P1010" t="b">
        <v>0</v>
      </c>
      <c r="Q1010" t="b">
        <v>0</v>
      </c>
      <c r="R1010" t="n">
        <v>0</v>
      </c>
      <c r="S1010" t="inlineStr">
        <is>
          <t>601+</t>
        </is>
      </c>
      <c r="T1010" t="n">
        <v>5.8</v>
      </c>
      <c r="U1010" t="inlineStr">
        <is>
          <t>701+</t>
        </is>
      </c>
      <c r="V1010" t="n">
        <v>5.7</v>
      </c>
      <c r="W1010" t="inlineStr">
        <is>
          <t>611</t>
        </is>
      </c>
      <c r="X1010" t="n">
        <v>24</v>
      </c>
      <c r="Y1010" t="inlineStr">
        <is>
          <t>601+</t>
        </is>
      </c>
      <c r="Z1010" t="n">
        <v>4.7</v>
      </c>
      <c r="AA1010" t="inlineStr">
        <is>
          <t>701+</t>
        </is>
      </c>
      <c r="AB1010" t="n">
        <v>1.7</v>
      </c>
      <c r="AC1010" t="inlineStr">
        <is>
          <t>701+</t>
        </is>
      </c>
      <c r="AD1010" t="n">
        <v>1.6</v>
      </c>
      <c r="AE1010" t="inlineStr">
        <is>
          <t>701+</t>
        </is>
      </c>
      <c r="AF1010" t="n">
        <v>39.7</v>
      </c>
      <c r="AG1010" t="inlineStr">
        <is>
          <t>450</t>
        </is>
      </c>
      <c r="AH1010" t="n">
        <v>35.5</v>
      </c>
      <c r="AI1010" t="inlineStr">
        <is>
          <t>701+</t>
        </is>
      </c>
      <c r="AJ1010" t="n">
        <v>1.1</v>
      </c>
      <c r="AK1010" t="inlineStr"/>
      <c r="AL1010" t="inlineStr"/>
      <c r="AM1010" t="inlineStr"/>
      <c r="AN1010" t="inlineStr"/>
      <c r="AO1010" t="inlineStr"/>
      <c r="AP1010" t="inlineStr">
        <is>
          <t>{"Research &amp; Discovery": [{"indicator_id": "76", "indicator_name": "Academic Reputation", "rank": "601+", "score": "5.8"}, {"indicator_id": "73", "indicator_name": "Citations per Faculty", "rank": "701+", "score": "5.7"}], "Learning Experience": [{"indicator_id": "36", "indicator_name": "Faculty Student Ratio", "rank": "611", "score": "24"}], "Employability": [{"indicator_id": "77", "indicator_name": "Employer Reputation", "rank": "601+", "score": "4.7"}, {"indicator_id": "3819456", "indicator_name": "Employment Outcomes", "rank": "701+", "score": "1.7"}], "Global Engagement": [{"indicator_id": "14", "indicator_name": "International Student Ratio", "rank": "701+", "score": "1.6"}, {"indicator_id": "15", "indicator_name": "International Research Network", "rank": "701+", "score": "39.7"}, {"indicator_id": "18", "indicator_name": "International Faculty Ratio", "rank": "450", "score": "35.5"}], "Sustainability": [{"indicator_id": "3897497", "indicator_name": "Sustainability Score", "rank": "701+", "score": "1.1"}]}</t>
        </is>
      </c>
      <c r="AQ10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11">
      <c r="A1011" t="n">
        <v>1010</v>
      </c>
      <c r="B1011" t="inlineStr"/>
      <c r="C1011" t="inlineStr">
        <is>
          <t>An-Najah National University</t>
        </is>
      </c>
      <c r="D1011" t="inlineStr">
        <is>
          <t>Nablus, Palestine</t>
        </is>
      </c>
      <c r="E1011" t="inlineStr">
        <is>
          <t>Palestine</t>
        </is>
      </c>
      <c r="F1011" t="inlineStr">
        <is>
          <t>Nablus</t>
        </is>
      </c>
      <c r="G1011" t="inlineStr">
        <is>
          <t>Asia</t>
        </is>
      </c>
      <c r="H1011" t="inlineStr">
        <is>
          <t>https://www.topuniversities.com/sites/default/files/an-najah-national-university_592560cf2aeae70239af5468_medium.jpg</t>
        </is>
      </c>
      <c r="I1011" t="inlineStr">
        <is>
          <t>/universities/najah-national-university</t>
        </is>
      </c>
      <c r="J1011" t="inlineStr">
        <is>
          <t>3996254</t>
        </is>
      </c>
      <c r="K1011" t="inlineStr">
        <is>
          <t>293345</t>
        </is>
      </c>
      <c r="L1011" t="inlineStr">
        <is>
          <t>2533</t>
        </is>
      </c>
      <c r="M1011" t="n">
        <v>0</v>
      </c>
      <c r="N1011" t="inlineStr">
        <is>
          <t>1001-1200</t>
        </is>
      </c>
      <c r="O1011" t="inlineStr">
        <is>
          <t>5</t>
        </is>
      </c>
      <c r="P1011" t="b">
        <v>0</v>
      </c>
      <c r="Q1011" t="b">
        <v>0</v>
      </c>
      <c r="R1011" t="n">
        <v>0</v>
      </c>
      <c r="S1011" t="inlineStr">
        <is>
          <t>601+</t>
        </is>
      </c>
      <c r="T1011" t="n">
        <v>7.7</v>
      </c>
      <c r="U1011" t="inlineStr">
        <is>
          <t>701+</t>
        </is>
      </c>
      <c r="V1011" t="n">
        <v>2.3</v>
      </c>
      <c r="W1011" t="inlineStr">
        <is>
          <t>701+</t>
        </is>
      </c>
      <c r="X1011" t="n">
        <v>7.3</v>
      </c>
      <c r="Y1011" t="inlineStr">
        <is>
          <t>601+</t>
        </is>
      </c>
      <c r="Z1011" t="n">
        <v>12.1</v>
      </c>
      <c r="AA1011" t="inlineStr">
        <is>
          <t>524</t>
        </is>
      </c>
      <c r="AB1011" t="n">
        <v>21.8</v>
      </c>
      <c r="AC1011" t="inlineStr">
        <is>
          <t>481</t>
        </is>
      </c>
      <c r="AD1011" t="n">
        <v>24.8</v>
      </c>
      <c r="AE1011" t="inlineStr">
        <is>
          <t>701+</t>
        </is>
      </c>
      <c r="AF1011" t="n">
        <v>31.8</v>
      </c>
      <c r="AG1011" t="inlineStr">
        <is>
          <t>464</t>
        </is>
      </c>
      <c r="AH1011" t="n">
        <v>34.6</v>
      </c>
      <c r="AI1011" t="inlineStr">
        <is>
          <t>701+</t>
        </is>
      </c>
      <c r="AJ1011" t="n">
        <v>1.1</v>
      </c>
      <c r="AK1011" t="inlineStr"/>
      <c r="AL1011" t="inlineStr"/>
      <c r="AM1011" t="inlineStr"/>
      <c r="AN1011" t="inlineStr"/>
      <c r="AO1011" t="inlineStr"/>
      <c r="AP1011" t="inlineStr">
        <is>
          <t>{"Research &amp; Discovery": [{"indicator_id": "76", "indicator_name": "Academic Reputation", "rank": "601+", "score": "7.7"}, {"indicator_id": "73", "indicator_name": "Citations per Faculty", "rank": "701+", "score": "2.3"}], "Learning Experience": [{"indicator_id": "36", "indicator_name": "Faculty Student Ratio", "rank": "701+", "score": "7.3"}], "Employability": [{"indicator_id": "77", "indicator_name": "Employer Reputation", "rank": "601+", "score": "12.1"}, {"indicator_id": "3819456", "indicator_name": "Employment Outcomes", "rank": "524", "score": "21.8"}], "Global Engagement": [{"indicator_id": "14", "indicator_name": "International Student Ratio", "rank": "481", "score": "24.8"}, {"indicator_id": "15", "indicator_name": "International Research Network", "rank": "701+", "score": "31.8"}, {"indicator_id": "18", "indicator_name": "International Faculty Ratio", "rank": "464", "score": "34.6"}], "Sustainability": [{"indicator_id": "3897497", "indicator_name": "Sustainability Score", "rank": "701+", "score": "1.1"}]}</t>
        </is>
      </c>
      <c r="AQ10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12">
      <c r="A1012" t="n">
        <v>1011</v>
      </c>
      <c r="B1012" t="inlineStr"/>
      <c r="C1012" t="inlineStr">
        <is>
          <t>Arab Academy for Science, Technology and Maritime Transport (AASTMT)</t>
        </is>
      </c>
      <c r="D1012" t="inlineStr">
        <is>
          <t>Alexandria, Egypt</t>
        </is>
      </c>
      <c r="E1012" t="inlineStr">
        <is>
          <t>Egypt</t>
        </is>
      </c>
      <c r="F1012" t="inlineStr">
        <is>
          <t>Alexandria</t>
        </is>
      </c>
      <c r="G1012" t="inlineStr">
        <is>
          <t>Africa</t>
        </is>
      </c>
      <c r="H1012" t="inlineStr">
        <is>
          <t>https://www.topuniversities.com/sites/default/files/arab-academy-for-science-technology-and-maritime-transport-aastmt-_592560cf2aeae70239af59f5_medium.jpg</t>
        </is>
      </c>
      <c r="I1012" t="inlineStr">
        <is>
          <t>/universities/arab-academy-science-technology-maritime-transport-aastmt</t>
        </is>
      </c>
      <c r="J1012" t="inlineStr">
        <is>
          <t>3996259</t>
        </is>
      </c>
      <c r="K1012" t="inlineStr">
        <is>
          <t>295541</t>
        </is>
      </c>
      <c r="L1012" t="inlineStr">
        <is>
          <t>23885</t>
        </is>
      </c>
      <c r="M1012" t="n">
        <v>0</v>
      </c>
      <c r="N1012" t="inlineStr">
        <is>
          <t>1001-1200</t>
        </is>
      </c>
      <c r="O1012" t="inlineStr">
        <is>
          <t>5</t>
        </is>
      </c>
      <c r="P1012" t="b">
        <v>0</v>
      </c>
      <c r="Q1012" t="b">
        <v>0</v>
      </c>
      <c r="R1012" t="n">
        <v>0</v>
      </c>
      <c r="S1012" t="inlineStr">
        <is>
          <t>601+</t>
        </is>
      </c>
      <c r="T1012" t="n">
        <v>7.4</v>
      </c>
      <c r="U1012" t="inlineStr">
        <is>
          <t>701+</t>
        </is>
      </c>
      <c r="V1012" t="n">
        <v>1.5</v>
      </c>
      <c r="W1012" t="inlineStr">
        <is>
          <t>478</t>
        </is>
      </c>
      <c r="X1012" t="n">
        <v>33</v>
      </c>
      <c r="Y1012" t="inlineStr">
        <is>
          <t>601+</t>
        </is>
      </c>
      <c r="Z1012" t="n">
        <v>8.4</v>
      </c>
      <c r="AA1012" t="inlineStr">
        <is>
          <t>701+</t>
        </is>
      </c>
      <c r="AB1012" t="n">
        <v>11.4</v>
      </c>
      <c r="AC1012" t="inlineStr">
        <is>
          <t>533</t>
        </is>
      </c>
      <c r="AD1012" t="n">
        <v>20.4</v>
      </c>
      <c r="AE1012" t="inlineStr">
        <is>
          <t>701+</t>
        </is>
      </c>
      <c r="AF1012" t="n">
        <v>29.8</v>
      </c>
      <c r="AG1012" t="inlineStr">
        <is>
          <t>701+</t>
        </is>
      </c>
      <c r="AH1012" t="n">
        <v>6.8</v>
      </c>
      <c r="AI1012" t="inlineStr">
        <is>
          <t>701+</t>
        </is>
      </c>
      <c r="AJ1012" t="n">
        <v>1.6</v>
      </c>
      <c r="AK1012" t="inlineStr"/>
      <c r="AL1012" t="inlineStr"/>
      <c r="AM1012" t="inlineStr"/>
      <c r="AN1012" t="inlineStr"/>
      <c r="AO1012" t="inlineStr"/>
      <c r="AP1012" t="inlineStr">
        <is>
          <t>{"Research &amp; Discovery": [{"indicator_id": "76", "indicator_name": "Academic Reputation", "rank": "601+", "score": "7.4"}, {"indicator_id": "73", "indicator_name": "Citations per Faculty", "rank": "701+", "score": "1.5"}], "Learning Experience": [{"indicator_id": "36", "indicator_name": "Faculty Student Ratio", "rank": "478", "score": "33"}], "Employability": [{"indicator_id": "77", "indicator_name": "Employer Reputation", "rank": "601+", "score": "8.4"}, {"indicator_id": "3819456", "indicator_name": "Employment Outcomes", "rank": "701+", "score": "11.4"}], "Global Engagement": [{"indicator_id": "14", "indicator_name": "International Student Ratio", "rank": "533", "score": "20.4"}, {"indicator_id": "15", "indicator_name": "International Research Network", "rank": "701+", "score": "29.8"}, {"indicator_id": "18", "indicator_name": "International Faculty Ratio", "rank": "701+", "score": "6.8"}], "Sustainability": [{"indicator_id": "3897497", "indicator_name": "Sustainability Score", "rank": "701+", "score": "1.6"}]}</t>
        </is>
      </c>
      <c r="AQ10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13">
      <c r="A1013" t="n">
        <v>1012</v>
      </c>
      <c r="B1013" t="inlineStr"/>
      <c r="C1013" t="inlineStr">
        <is>
          <t xml:space="preserve">Assiut University </t>
        </is>
      </c>
      <c r="D1013" t="inlineStr">
        <is>
          <t>Asyut, Egypt</t>
        </is>
      </c>
      <c r="E1013" t="inlineStr">
        <is>
          <t>Egypt</t>
        </is>
      </c>
      <c r="F1013" t="inlineStr">
        <is>
          <t>Asyut</t>
        </is>
      </c>
      <c r="G1013" t="inlineStr">
        <is>
          <t>Africa</t>
        </is>
      </c>
      <c r="H1013" t="inlineStr">
        <is>
          <t>https://www.topuniversities.com/sites/default/files/assiut-university-_592560cf2aeae70239af4f3a_medium.jpg</t>
        </is>
      </c>
      <c r="I1013" t="inlineStr">
        <is>
          <t>/universities/assiut-university</t>
        </is>
      </c>
      <c r="J1013" t="inlineStr">
        <is>
          <t>3996262</t>
        </is>
      </c>
      <c r="K1013" t="inlineStr">
        <is>
          <t>297625</t>
        </is>
      </c>
      <c r="L1013" t="inlineStr">
        <is>
          <t>1207</t>
        </is>
      </c>
      <c r="M1013" t="n">
        <v>0</v>
      </c>
      <c r="N1013" t="inlineStr">
        <is>
          <t>1001-1200</t>
        </is>
      </c>
      <c r="O1013" t="inlineStr"/>
      <c r="P1013" t="b">
        <v>0</v>
      </c>
      <c r="Q1013" t="b">
        <v>0</v>
      </c>
      <c r="R1013" t="n">
        <v>0</v>
      </c>
      <c r="S1013" t="inlineStr">
        <is>
          <t>601+</t>
        </is>
      </c>
      <c r="T1013" t="n">
        <v>11.4</v>
      </c>
      <c r="U1013" t="inlineStr">
        <is>
          <t>701+</t>
        </is>
      </c>
      <c r="V1013" t="n">
        <v>2.2</v>
      </c>
      <c r="W1013" t="inlineStr">
        <is>
          <t>701+</t>
        </is>
      </c>
      <c r="X1013" t="n">
        <v>13.6</v>
      </c>
      <c r="Y1013" t="inlineStr">
        <is>
          <t>601+</t>
        </is>
      </c>
      <c r="Z1013" t="n">
        <v>9.800000000000001</v>
      </c>
      <c r="AA1013" t="inlineStr">
        <is>
          <t>701+</t>
        </is>
      </c>
      <c r="AB1013" t="n">
        <v>2.5</v>
      </c>
      <c r="AC1013" t="inlineStr">
        <is>
          <t>701+</t>
        </is>
      </c>
      <c r="AD1013" t="n">
        <v>3.5</v>
      </c>
      <c r="AE1013" t="inlineStr">
        <is>
          <t>678</t>
        </is>
      </c>
      <c r="AF1013" t="n">
        <v>56</v>
      </c>
      <c r="AG1013" t="inlineStr">
        <is>
          <t>701+</t>
        </is>
      </c>
      <c r="AH1013" t="n">
        <v>11.8</v>
      </c>
      <c r="AI1013" t="inlineStr">
        <is>
          <t>701+</t>
        </is>
      </c>
      <c r="AJ1013" t="n">
        <v>5.4</v>
      </c>
      <c r="AK1013" t="inlineStr"/>
      <c r="AL1013" t="inlineStr"/>
      <c r="AM1013" t="inlineStr"/>
      <c r="AN1013" t="inlineStr"/>
      <c r="AO1013" t="inlineStr"/>
      <c r="AP1013" t="inlineStr">
        <is>
          <t>{"Research &amp; Discovery": [{"indicator_id": "76", "indicator_name": "Academic Reputation", "rank": "601+", "score": "11.4"}, {"indicator_id": "73", "indicator_name": "Citations per Faculty", "rank": "701+", "score": "2.2"}], "Learning Experience": [{"indicator_id": "36", "indicator_name": "Faculty Student Ratio", "rank": "701+", "score": "13.6"}], "Employability": [{"indicator_id": "77", "indicator_name": "Employer Reputation", "rank": "601+", "score": "9.8"}, {"indicator_id": "3819456", "indicator_name": "Employment Outcomes", "rank": "701+", "score": "2.5"}], "Global Engagement": [{"indicator_id": "14", "indicator_name": "International Student Ratio", "rank": "701+", "score": "3.5"}, {"indicator_id": "15", "indicator_name": "International Research Network", "rank": "678", "score": "56"}, {"indicator_id": "18", "indicator_name": "International Faculty Ratio", "rank": "701+", "score": "11.8"}], "Sustainability": [{"indicator_id": "3897497", "indicator_name": "Sustainability Score", "rank": "701+", "score": "5.4"}]}</t>
        </is>
      </c>
      <c r="AQ10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14">
      <c r="A1014" t="n">
        <v>1013</v>
      </c>
      <c r="B1014" t="inlineStr"/>
      <c r="C1014" t="inlineStr">
        <is>
          <t>Azerbaijan State Oil and Industry University</t>
        </is>
      </c>
      <c r="D1014" t="inlineStr">
        <is>
          <t>Baku, Azerbaijan</t>
        </is>
      </c>
      <c r="E1014" t="inlineStr">
        <is>
          <t>Azerbaijan</t>
        </is>
      </c>
      <c r="F1014" t="inlineStr">
        <is>
          <t>Baku</t>
        </is>
      </c>
      <c r="G1014" t="inlineStr">
        <is>
          <t>Asia</t>
        </is>
      </c>
      <c r="H1014" t="inlineStr">
        <is>
          <t>https://www.topuniversities.com/sites/default/files/azerbaijan-state-oil-and-industry-university_592560cf2aeae70239af5aa2_medium.jpg</t>
        </is>
      </c>
      <c r="I1014" t="inlineStr">
        <is>
          <t>/universities/azerbaijan-state-oil-industry-university</t>
        </is>
      </c>
      <c r="J1014" t="inlineStr">
        <is>
          <t>3996269</t>
        </is>
      </c>
      <c r="K1014" t="inlineStr">
        <is>
          <t>309524</t>
        </is>
      </c>
      <c r="L1014" t="inlineStr">
        <is>
          <t>28986</t>
        </is>
      </c>
      <c r="M1014" t="n">
        <v>0</v>
      </c>
      <c r="N1014" t="inlineStr">
        <is>
          <t>1001-1200</t>
        </is>
      </c>
      <c r="O1014" t="inlineStr">
        <is>
          <t>5</t>
        </is>
      </c>
      <c r="P1014" t="b">
        <v>0</v>
      </c>
      <c r="Q1014" t="b">
        <v>0</v>
      </c>
      <c r="R1014" t="n">
        <v>0</v>
      </c>
      <c r="S1014" t="inlineStr">
        <is>
          <t>601+</t>
        </is>
      </c>
      <c r="T1014" t="n">
        <v>7.3</v>
      </c>
      <c r="U1014" t="inlineStr">
        <is>
          <t>701+</t>
        </is>
      </c>
      <c r="V1014" t="n">
        <v>1.1</v>
      </c>
      <c r="W1014" t="inlineStr">
        <is>
          <t>521</t>
        </is>
      </c>
      <c r="X1014" t="n">
        <v>29.9</v>
      </c>
      <c r="Y1014" t="inlineStr">
        <is>
          <t>601+</t>
        </is>
      </c>
      <c r="Z1014" t="n">
        <v>5.3</v>
      </c>
      <c r="AA1014" t="inlineStr">
        <is>
          <t>401</t>
        </is>
      </c>
      <c r="AB1014" t="n">
        <v>31.4</v>
      </c>
      <c r="AC1014" t="inlineStr">
        <is>
          <t>701+</t>
        </is>
      </c>
      <c r="AD1014" t="n">
        <v>2.6</v>
      </c>
      <c r="AE1014" t="inlineStr">
        <is>
          <t>701+</t>
        </is>
      </c>
      <c r="AF1014" t="n">
        <v>6.6</v>
      </c>
      <c r="AG1014" t="inlineStr">
        <is>
          <t>634</t>
        </is>
      </c>
      <c r="AH1014" t="n">
        <v>17.4</v>
      </c>
      <c r="AI1014" t="inlineStr">
        <is>
          <t>n/a</t>
        </is>
      </c>
      <c r="AJ1014" t="inlineStr"/>
      <c r="AK1014" t="inlineStr"/>
      <c r="AL1014" t="inlineStr"/>
      <c r="AM1014" t="inlineStr"/>
      <c r="AN1014" t="inlineStr"/>
      <c r="AO1014" t="inlineStr"/>
      <c r="AP1014" t="inlineStr">
        <is>
          <t>{"Research &amp; Discovery": [{"indicator_id": "76", "indicator_name": "Academic Reputation", "rank": "601+", "score": "7.3"}, {"indicator_id": "73", "indicator_name": "Citations per Faculty", "rank": "701+", "score": "1.1"}], "Learning Experience": [{"indicator_id": "36", "indicator_name": "Faculty Student Ratio", "rank": "521", "score": "29.9"}], "Employability": [{"indicator_id": "77", "indicator_name": "Employer Reputation", "rank": "601+", "score": "5.3"}, {"indicator_id": "3819456", "indicator_name": "Employment Outcomes", "rank": "401", "score": "31.4"}], "Global Engagement": [{"indicator_id": "14", "indicator_name": "International Student Ratio", "rank": "701+", "score": "2.6"}, {"indicator_id": "15", "indicator_name": "International Research Network", "rank": "701+", "score": "6.6"}, {"indicator_id": "18", "indicator_name": "International Faculty Ratio", "rank": "634", "score": "17.4"}], "Sustainability": [{"indicator_id": "3897497", "indicator_name": "Sustainability Score", "rank": "n/a", "score": "n/a"}]}</t>
        </is>
      </c>
      <c r="AQ10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15">
      <c r="A1015" t="n">
        <v>1014</v>
      </c>
      <c r="B1015" t="inlineStr"/>
      <c r="C1015" t="inlineStr">
        <is>
          <t>Azerbaijan State University of Economics</t>
        </is>
      </c>
      <c r="D1015" t="inlineStr">
        <is>
          <t>Baku, Azerbaijan</t>
        </is>
      </c>
      <c r="E1015" t="inlineStr">
        <is>
          <t>Azerbaijan</t>
        </is>
      </c>
      <c r="F1015" t="inlineStr">
        <is>
          <t>Baku</t>
        </is>
      </c>
      <c r="G1015" t="inlineStr">
        <is>
          <t>Asia</t>
        </is>
      </c>
      <c r="H1015" t="inlineStr">
        <is>
          <t>https://www.topuniversities.com/sites/default/files/azerbaijan-state-university-of-economics_14955_medium.jpg</t>
        </is>
      </c>
      <c r="I1015" t="inlineStr">
        <is>
          <t>/universities/azerbaijan-state-university-economics</t>
        </is>
      </c>
      <c r="J1015" t="inlineStr">
        <is>
          <t>3996270</t>
        </is>
      </c>
      <c r="K1015" t="inlineStr">
        <is>
          <t>294114</t>
        </is>
      </c>
      <c r="L1015" t="inlineStr">
        <is>
          <t>14955</t>
        </is>
      </c>
      <c r="M1015" t="n">
        <v>0</v>
      </c>
      <c r="N1015" t="inlineStr">
        <is>
          <t>1001-1200</t>
        </is>
      </c>
      <c r="O1015" t="inlineStr">
        <is>
          <t>5</t>
        </is>
      </c>
      <c r="P1015" t="b">
        <v>0</v>
      </c>
      <c r="Q1015" t="b">
        <v>0</v>
      </c>
      <c r="R1015" t="n">
        <v>0</v>
      </c>
      <c r="S1015" t="inlineStr">
        <is>
          <t>601+</t>
        </is>
      </c>
      <c r="T1015" t="n">
        <v>13</v>
      </c>
      <c r="U1015" t="inlineStr">
        <is>
          <t>701+</t>
        </is>
      </c>
      <c r="V1015" t="n">
        <v>1.2</v>
      </c>
      <c r="W1015" t="inlineStr">
        <is>
          <t>569</t>
        </is>
      </c>
      <c r="X1015" t="n">
        <v>26.1</v>
      </c>
      <c r="Y1015" t="inlineStr">
        <is>
          <t>570</t>
        </is>
      </c>
      <c r="Z1015" t="n">
        <v>14.5</v>
      </c>
      <c r="AA1015" t="inlineStr">
        <is>
          <t>330</t>
        </is>
      </c>
      <c r="AB1015" t="n">
        <v>38.6</v>
      </c>
      <c r="AC1015" t="inlineStr">
        <is>
          <t>701+</t>
        </is>
      </c>
      <c r="AD1015" t="n">
        <v>3.4</v>
      </c>
      <c r="AE1015" t="inlineStr">
        <is>
          <t>701+</t>
        </is>
      </c>
      <c r="AF1015" t="n">
        <v>4.6</v>
      </c>
      <c r="AG1015" t="inlineStr">
        <is>
          <t>678</t>
        </is>
      </c>
      <c r="AH1015" t="n">
        <v>14.2</v>
      </c>
      <c r="AI1015" t="inlineStr">
        <is>
          <t>701+</t>
        </is>
      </c>
      <c r="AJ1015" t="n">
        <v>1.9</v>
      </c>
      <c r="AK1015" t="inlineStr"/>
      <c r="AL1015" t="inlineStr"/>
      <c r="AM1015" t="inlineStr"/>
      <c r="AN1015" t="inlineStr"/>
      <c r="AO1015" t="inlineStr"/>
      <c r="AP1015" t="inlineStr">
        <is>
          <t>{"Research &amp; Discovery": [{"indicator_id": "76", "indicator_name": "Academic Reputation", "rank": "601+", "score": "13"}, {"indicator_id": "73", "indicator_name": "Citations per Faculty", "rank": "701+", "score": "1.2"}], "Learning Experience": [{"indicator_id": "36", "indicator_name": "Faculty Student Ratio", "rank": "569", "score": "26.1"}], "Employability": [{"indicator_id": "77", "indicator_name": "Employer Reputation", "rank": "570", "score": "14.5"}, {"indicator_id": "3819456", "indicator_name": "Employment Outcomes", "rank": "330", "score": "38.6"}], "Global Engagement": [{"indicator_id": "14", "indicator_name": "International Student Ratio", "rank": "701+", "score": "3.4"}, {"indicator_id": "15", "indicator_name": "International Research Network", "rank": "701+", "score": "4.6"}, {"indicator_id": "18", "indicator_name": "International Faculty Ratio", "rank": "678", "score": "14.2"}], "Sustainability": [{"indicator_id": "3897497", "indicator_name": "Sustainability Score", "rank": "701+", "score": "1.9"}]}</t>
        </is>
      </c>
      <c r="AQ10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16">
      <c r="A1016" t="n">
        <v>1015</v>
      </c>
      <c r="B1016" t="inlineStr"/>
      <c r="C1016" t="inlineStr">
        <is>
          <t>BRAC University</t>
        </is>
      </c>
      <c r="D1016" t="inlineStr">
        <is>
          <t>Dhaka, Bangladesh</t>
        </is>
      </c>
      <c r="E1016" t="inlineStr">
        <is>
          <t>Bangladesh</t>
        </is>
      </c>
      <c r="F1016" t="inlineStr">
        <is>
          <t>Dhaka</t>
        </is>
      </c>
      <c r="G1016" t="inlineStr">
        <is>
          <t>Asia</t>
        </is>
      </c>
      <c r="H1016" t="inlineStr">
        <is>
          <t>https://www.topuniversities.com/sites/default/files/brac-university_853_medium.jpg</t>
        </is>
      </c>
      <c r="I1016" t="inlineStr">
        <is>
          <t>/universities/brac-university</t>
        </is>
      </c>
      <c r="J1016" t="inlineStr">
        <is>
          <t>3996271</t>
        </is>
      </c>
      <c r="K1016" t="inlineStr">
        <is>
          <t>297036</t>
        </is>
      </c>
      <c r="L1016" t="inlineStr">
        <is>
          <t>853</t>
        </is>
      </c>
      <c r="M1016" t="n">
        <v>0</v>
      </c>
      <c r="N1016" t="inlineStr">
        <is>
          <t>1001-1200</t>
        </is>
      </c>
      <c r="O1016" t="inlineStr"/>
      <c r="P1016" t="b">
        <v>0</v>
      </c>
      <c r="Q1016" t="b">
        <v>0</v>
      </c>
      <c r="R1016" t="n">
        <v>0</v>
      </c>
      <c r="S1016" t="inlineStr">
        <is>
          <t>601+</t>
        </is>
      </c>
      <c r="T1016" t="n">
        <v>11.6</v>
      </c>
      <c r="U1016" t="inlineStr">
        <is>
          <t>701+</t>
        </is>
      </c>
      <c r="V1016" t="n">
        <v>2</v>
      </c>
      <c r="W1016" t="inlineStr">
        <is>
          <t>701+</t>
        </is>
      </c>
      <c r="X1016" t="n">
        <v>10</v>
      </c>
      <c r="Y1016" t="inlineStr">
        <is>
          <t>344</t>
        </is>
      </c>
      <c r="Z1016" t="n">
        <v>27.9</v>
      </c>
      <c r="AA1016" t="inlineStr">
        <is>
          <t>701+</t>
        </is>
      </c>
      <c r="AB1016" t="n">
        <v>3.8</v>
      </c>
      <c r="AC1016" t="inlineStr">
        <is>
          <t>701+</t>
        </is>
      </c>
      <c r="AD1016" t="n">
        <v>1.4</v>
      </c>
      <c r="AE1016" t="inlineStr">
        <is>
          <t>701+</t>
        </is>
      </c>
      <c r="AF1016" t="n">
        <v>21.4</v>
      </c>
      <c r="AG1016" t="inlineStr">
        <is>
          <t>701+</t>
        </is>
      </c>
      <c r="AH1016" t="n">
        <v>2</v>
      </c>
      <c r="AI1016" t="inlineStr">
        <is>
          <t>701+</t>
        </is>
      </c>
      <c r="AJ1016" t="n">
        <v>1.1</v>
      </c>
      <c r="AK1016" t="inlineStr"/>
      <c r="AL1016" t="inlineStr"/>
      <c r="AM1016" t="inlineStr"/>
      <c r="AN1016" t="inlineStr"/>
      <c r="AO1016" t="inlineStr"/>
      <c r="AP1016" t="inlineStr">
        <is>
          <t>{"Research &amp; Discovery": [{"indicator_id": "76", "indicator_name": "Academic Reputation", "rank": "601+", "score": "11.6"}, {"indicator_id": "73", "indicator_name": "Citations per Faculty", "rank": "701+", "score": "2"}], "Learning Experience": [{"indicator_id": "36", "indicator_name": "Faculty Student Ratio", "rank": "701+", "score": "10"}], "Employability": [{"indicator_id": "77", "indicator_name": "Employer Reputation", "rank": "344", "score": "27.9"}, {"indicator_id": "3819456", "indicator_name": "Employment Outcomes", "rank": "701+", "score": "3.8"}], "Global Engagement": [{"indicator_id": "14", "indicator_name": "International Student Ratio", "rank": "701+", "score": "1.4"}, {"indicator_id": "15", "indicator_name": "International Research Network", "rank": "701+", "score": "21.4"}, {"indicator_id": "18", "indicator_name": "International Faculty Ratio", "rank": "701+", "score": "2"}], "Sustainability": [{"indicator_id": "3897497", "indicator_name": "Sustainability Score", "rank": "701+", "score": "1.1"}]}</t>
        </is>
      </c>
      <c r="AQ10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17">
      <c r="A1017" t="n">
        <v>1016</v>
      </c>
      <c r="B1017" t="inlineStr"/>
      <c r="C1017" t="inlineStr">
        <is>
          <t>Banaras Hindu University</t>
        </is>
      </c>
      <c r="D1017" t="inlineStr">
        <is>
          <t>Varanasi, India</t>
        </is>
      </c>
      <c r="E1017" t="inlineStr">
        <is>
          <t>India</t>
        </is>
      </c>
      <c r="F1017" t="inlineStr">
        <is>
          <t>Varanasi</t>
        </is>
      </c>
      <c r="G1017" t="inlineStr">
        <is>
          <t>Asia</t>
        </is>
      </c>
      <c r="H1017" t="inlineStr">
        <is>
          <t>https://www.topuniversities.com/sites/default/files/banaras-hindu-university_592560cf2aeae70239af4e08_medium.jpg</t>
        </is>
      </c>
      <c r="I1017" t="inlineStr">
        <is>
          <t>/universities/banaras-hindu-university</t>
        </is>
      </c>
      <c r="J1017" t="inlineStr">
        <is>
          <t>3996274</t>
        </is>
      </c>
      <c r="K1017" t="inlineStr">
        <is>
          <t>3791951</t>
        </is>
      </c>
      <c r="L1017" t="inlineStr">
        <is>
          <t>900</t>
        </is>
      </c>
      <c r="M1017" t="n">
        <v>0</v>
      </c>
      <c r="N1017" t="inlineStr">
        <is>
          <t>1001-1200</t>
        </is>
      </c>
      <c r="O1017" t="inlineStr"/>
      <c r="P1017" t="b">
        <v>0</v>
      </c>
      <c r="Q1017" t="b">
        <v>0</v>
      </c>
      <c r="R1017" t="n">
        <v>0</v>
      </c>
      <c r="S1017" t="inlineStr">
        <is>
          <t>601+</t>
        </is>
      </c>
      <c r="T1017" t="n">
        <v>13.5</v>
      </c>
      <c r="U1017" t="inlineStr">
        <is>
          <t>701+</t>
        </is>
      </c>
      <c r="V1017" t="n">
        <v>9</v>
      </c>
      <c r="W1017" t="inlineStr">
        <is>
          <t>701+</t>
        </is>
      </c>
      <c r="X1017" t="n">
        <v>12.4</v>
      </c>
      <c r="Y1017" t="inlineStr">
        <is>
          <t>601+</t>
        </is>
      </c>
      <c r="Z1017" t="n">
        <v>8</v>
      </c>
      <c r="AA1017" t="inlineStr">
        <is>
          <t>701+</t>
        </is>
      </c>
      <c r="AB1017" t="n">
        <v>8.800000000000001</v>
      </c>
      <c r="AC1017" t="inlineStr">
        <is>
          <t>701+</t>
        </is>
      </c>
      <c r="AD1017" t="n">
        <v>1.7</v>
      </c>
      <c r="AE1017" t="inlineStr">
        <is>
          <t>673</t>
        </is>
      </c>
      <c r="AF1017" t="n">
        <v>56.4</v>
      </c>
      <c r="AG1017" t="inlineStr">
        <is>
          <t>701+</t>
        </is>
      </c>
      <c r="AH1017" t="n">
        <v>1.2</v>
      </c>
      <c r="AI1017" t="inlineStr">
        <is>
          <t>701+</t>
        </is>
      </c>
      <c r="AJ1017" t="n">
        <v>2.7</v>
      </c>
      <c r="AK1017" t="inlineStr"/>
      <c r="AL1017" t="inlineStr"/>
      <c r="AM1017" t="inlineStr"/>
      <c r="AN1017" t="inlineStr"/>
      <c r="AO1017" t="inlineStr"/>
      <c r="AP1017" t="inlineStr">
        <is>
          <t>{"Research &amp; Discovery": [{"indicator_id": "76", "indicator_name": "Academic Reputation", "rank": "601+", "score": "13.5"}, {"indicator_id": "73", "indicator_name": "Citations per Faculty", "rank": "701+", "score": "9"}], "Learning Experience": [{"indicator_id": "36", "indicator_name": "Faculty Student Ratio", "rank": "701+", "score": "12.4"}], "Employability": [{"indicator_id": "77", "indicator_name": "Employer Reputation", "rank": "601+", "score": "8"}, {"indicator_id": "3819456", "indicator_name": "Employment Outcomes", "rank": "701+", "score": "8.8"}], "Global Engagement": [{"indicator_id": "14", "indicator_name": "International Student Ratio", "rank": "701+", "score": "1.7"}, {"indicator_id": "15", "indicator_name": "International Research Network", "rank": "673", "score": "56.4"}, {"indicator_id": "18", "indicator_name": "International Faculty Ratio", "rank": "701+", "score": "1.2"}], "Sustainability": [{"indicator_id": "3897497", "indicator_name": "Sustainability Score", "rank": "701+", "score": "2.7"}]}</t>
        </is>
      </c>
      <c r="AQ10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18">
      <c r="A1018" t="n">
        <v>1017</v>
      </c>
      <c r="B1018" t="inlineStr"/>
      <c r="C1018" t="inlineStr">
        <is>
          <t>Baylor University</t>
        </is>
      </c>
      <c r="D1018" t="inlineStr">
        <is>
          <t>Waco, United States</t>
        </is>
      </c>
      <c r="E1018" t="inlineStr">
        <is>
          <t>United States</t>
        </is>
      </c>
      <c r="F1018" t="inlineStr">
        <is>
          <t>Waco</t>
        </is>
      </c>
      <c r="G1018" t="inlineStr">
        <is>
          <t>North America</t>
        </is>
      </c>
      <c r="H1018" t="inlineStr">
        <is>
          <t>https://www.topuniversities.com/sites/default/files/250205073535pm517295download-90x90.jpg</t>
        </is>
      </c>
      <c r="I1018" t="inlineStr">
        <is>
          <t>/universities/baylor-university</t>
        </is>
      </c>
      <c r="J1018" t="inlineStr">
        <is>
          <t>3996277</t>
        </is>
      </c>
      <c r="K1018" t="inlineStr">
        <is>
          <t>297630</t>
        </is>
      </c>
      <c r="L1018" t="inlineStr">
        <is>
          <t>804</t>
        </is>
      </c>
      <c r="M1018" t="n">
        <v>0</v>
      </c>
      <c r="N1018" t="inlineStr">
        <is>
          <t>1001-1200</t>
        </is>
      </c>
      <c r="O1018" t="inlineStr"/>
      <c r="P1018" t="b">
        <v>0</v>
      </c>
      <c r="Q1018" t="b">
        <v>0</v>
      </c>
      <c r="R1018" t="n">
        <v>0</v>
      </c>
      <c r="S1018" t="inlineStr">
        <is>
          <t>601+</t>
        </is>
      </c>
      <c r="T1018" t="n">
        <v>6.1</v>
      </c>
      <c r="U1018" t="inlineStr">
        <is>
          <t>701+</t>
        </is>
      </c>
      <c r="V1018" t="n">
        <v>7.5</v>
      </c>
      <c r="W1018" t="inlineStr">
        <is>
          <t>701+</t>
        </is>
      </c>
      <c r="X1018" t="n">
        <v>11.9</v>
      </c>
      <c r="Y1018" t="inlineStr">
        <is>
          <t>601+</t>
        </is>
      </c>
      <c r="Z1018" t="n">
        <v>9.1</v>
      </c>
      <c r="AA1018" t="inlineStr">
        <is>
          <t>701+</t>
        </is>
      </c>
      <c r="AB1018" t="n">
        <v>11.6</v>
      </c>
      <c r="AC1018" t="inlineStr">
        <is>
          <t>701+</t>
        </is>
      </c>
      <c r="AD1018" t="n">
        <v>3.8</v>
      </c>
      <c r="AE1018" t="inlineStr">
        <is>
          <t>701+</t>
        </is>
      </c>
      <c r="AF1018" t="n">
        <v>41.8</v>
      </c>
      <c r="AG1018" t="inlineStr">
        <is>
          <t>701+</t>
        </is>
      </c>
      <c r="AH1018" t="n">
        <v>2.4</v>
      </c>
      <c r="AI1018" t="inlineStr">
        <is>
          <t>701+</t>
        </is>
      </c>
      <c r="AJ1018" t="n">
        <v>4</v>
      </c>
      <c r="AK1018" t="inlineStr"/>
      <c r="AL1018" t="inlineStr"/>
      <c r="AM1018" t="inlineStr"/>
      <c r="AN1018" t="inlineStr"/>
      <c r="AO1018" t="inlineStr"/>
      <c r="AP1018" t="inlineStr">
        <is>
          <t>{"Research &amp; Discovery": [{"indicator_id": "76", "indicator_name": "Academic Reputation", "rank": "601+", "score": "6.1"}, {"indicator_id": "73", "indicator_name": "Citations per Faculty", "rank": "701+", "score": "7.5"}], "Learning Experience": [{"indicator_id": "36", "indicator_name": "Faculty Student Ratio", "rank": "701+", "score": "11.9"}], "Employability": [{"indicator_id": "77", "indicator_name": "Employer Reputation", "rank": "601+", "score": "9.1"}, {"indicator_id": "3819456", "indicator_name": "Employment Outcomes", "rank": "701+", "score": "11.6"}], "Global Engagement": [{"indicator_id": "14", "indicator_name": "International Student Ratio", "rank": "701+", "score": "3.8"}, {"indicator_id": "15", "indicator_name": "International Research Network", "rank": "701+", "score": "41.8"}, {"indicator_id": "18", "indicator_name": "International Faculty Ratio", "rank": "701+", "score": "2.4"}], "Sustainability": [{"indicator_id": "3897497", "indicator_name": "Sustainability Score", "rank": "701+", "score": "4"}]}</t>
        </is>
      </c>
      <c r="AQ10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19">
      <c r="A1019" t="n">
        <v>1018</v>
      </c>
      <c r="B1019" t="inlineStr"/>
      <c r="C1019" t="inlineStr">
        <is>
          <t>Bielefeld University</t>
        </is>
      </c>
      <c r="D1019" t="inlineStr">
        <is>
          <t>Bielefeld, Germany</t>
        </is>
      </c>
      <c r="E1019" t="inlineStr">
        <is>
          <t>Germany</t>
        </is>
      </c>
      <c r="F1019" t="inlineStr">
        <is>
          <t>Bielefeld</t>
        </is>
      </c>
      <c r="G1019" t="inlineStr">
        <is>
          <t>Europe</t>
        </is>
      </c>
      <c r="H1019" t="inlineStr">
        <is>
          <t>https://www.topuniversities.com/sites/default/files/universitt-bielefeld_57_medium.jpg</t>
        </is>
      </c>
      <c r="I1019" t="inlineStr">
        <is>
          <t>/universities/bielefeld-university</t>
        </is>
      </c>
      <c r="J1019" t="inlineStr">
        <is>
          <t>3996288</t>
        </is>
      </c>
      <c r="K1019" t="inlineStr">
        <is>
          <t>294599</t>
        </is>
      </c>
      <c r="L1019" t="inlineStr">
        <is>
          <t>57</t>
        </is>
      </c>
      <c r="M1019" t="n">
        <v>0</v>
      </c>
      <c r="N1019" t="inlineStr">
        <is>
          <t>1001-1200</t>
        </is>
      </c>
      <c r="O1019" t="inlineStr"/>
      <c r="P1019" t="b">
        <v>0</v>
      </c>
      <c r="Q1019" t="b">
        <v>0</v>
      </c>
      <c r="R1019" t="n">
        <v>0</v>
      </c>
      <c r="S1019" t="inlineStr">
        <is>
          <t>601+</t>
        </is>
      </c>
      <c r="T1019" t="n">
        <v>14.2</v>
      </c>
      <c r="U1019" t="inlineStr">
        <is>
          <t>701+</t>
        </is>
      </c>
      <c r="V1019" t="n">
        <v>6.7</v>
      </c>
      <c r="W1019" t="inlineStr">
        <is>
          <t>701+</t>
        </is>
      </c>
      <c r="X1019" t="n">
        <v>8</v>
      </c>
      <c r="Y1019" t="inlineStr">
        <is>
          <t>601+</t>
        </is>
      </c>
      <c r="Z1019" t="n">
        <v>3.3</v>
      </c>
      <c r="AA1019" t="inlineStr">
        <is>
          <t>701+</t>
        </is>
      </c>
      <c r="AB1019" t="n">
        <v>2.9</v>
      </c>
      <c r="AC1019" t="inlineStr">
        <is>
          <t>701+</t>
        </is>
      </c>
      <c r="AD1019" t="n">
        <v>7</v>
      </c>
      <c r="AE1019" t="inlineStr">
        <is>
          <t>524</t>
        </is>
      </c>
      <c r="AF1019" t="n">
        <v>67</v>
      </c>
      <c r="AG1019" t="inlineStr">
        <is>
          <t>597</t>
        </is>
      </c>
      <c r="AH1019" t="n">
        <v>20</v>
      </c>
      <c r="AI1019" t="inlineStr">
        <is>
          <t>701+</t>
        </is>
      </c>
      <c r="AJ1019" t="n">
        <v>4.9</v>
      </c>
      <c r="AK1019" t="inlineStr"/>
      <c r="AL1019" t="inlineStr"/>
      <c r="AM1019" t="inlineStr"/>
      <c r="AN1019" t="inlineStr"/>
      <c r="AO1019" t="inlineStr"/>
      <c r="AP1019" t="inlineStr">
        <is>
          <t>{"Research &amp; Discovery": [{"indicator_id": "76", "indicator_name": "Academic Reputation", "rank": "601+", "score": "14.2"}, {"indicator_id": "73", "indicator_name": "Citations per Faculty", "rank": "701+", "score": "6.7"}], "Learning Experience": [{"indicator_id": "36", "indicator_name": "Faculty Student Ratio", "rank": "701+", "score": "8"}], "Employability": [{"indicator_id": "77", "indicator_name": "Employer Reputation", "rank": "601+", "score": "3.3"}, {"indicator_id": "3819456", "indicator_name": "Employment Outcomes", "rank": "701+", "score": "2.9"}], "Global Engagement": [{"indicator_id": "14", "indicator_name": "International Student Ratio", "rank": "701+", "score": "7"}, {"indicator_id": "15", "indicator_name": "International Research Network", "rank": "524", "score": "67"}, {"indicator_id": "18", "indicator_name": "International Faculty Ratio", "rank": "597", "score": "20"}], "Sustainability": [{"indicator_id": "3897497", "indicator_name": "Sustainability Score", "rank": "701+", "score": "4.9"}]}</t>
        </is>
      </c>
      <c r="AQ10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20">
      <c r="A1020" t="n">
        <v>1019</v>
      </c>
      <c r="B1020" t="inlineStr"/>
      <c r="C1020" t="inlineStr">
        <is>
          <t>Binghamton University SUNY</t>
        </is>
      </c>
      <c r="D1020" t="inlineStr">
        <is>
          <t>Binghamton, United States</t>
        </is>
      </c>
      <c r="E1020" t="inlineStr">
        <is>
          <t>United States</t>
        </is>
      </c>
      <c r="F1020" t="inlineStr">
        <is>
          <t>Binghamton</t>
        </is>
      </c>
      <c r="G1020" t="inlineStr">
        <is>
          <t>North America</t>
        </is>
      </c>
      <c r="H1020" t="inlineStr">
        <is>
          <t>https://www.topuniversities.com/sites/default/files/binghamton-university-suny_592560cf2aeae70239af51d4_medium.jpg</t>
        </is>
      </c>
      <c r="I1020" t="inlineStr">
        <is>
          <t>/universities/binghamton-university-suny</t>
        </is>
      </c>
      <c r="J1020" t="inlineStr">
        <is>
          <t>3996290</t>
        </is>
      </c>
      <c r="K1020" t="inlineStr">
        <is>
          <t>294772</t>
        </is>
      </c>
      <c r="L1020" t="inlineStr">
        <is>
          <t>1870</t>
        </is>
      </c>
      <c r="M1020" t="n">
        <v>0</v>
      </c>
      <c r="N1020" t="inlineStr">
        <is>
          <t>1001-1200</t>
        </is>
      </c>
      <c r="O1020" t="inlineStr"/>
      <c r="P1020" t="b">
        <v>0</v>
      </c>
      <c r="Q1020" t="b">
        <v>0</v>
      </c>
      <c r="R1020" t="n">
        <v>0</v>
      </c>
      <c r="S1020" t="inlineStr">
        <is>
          <t>601+</t>
        </is>
      </c>
      <c r="T1020" t="n">
        <v>7</v>
      </c>
      <c r="U1020" t="inlineStr">
        <is>
          <t>624</t>
        </is>
      </c>
      <c r="V1020" t="n">
        <v>15.8</v>
      </c>
      <c r="W1020" t="inlineStr">
        <is>
          <t>701+</t>
        </is>
      </c>
      <c r="X1020" t="n">
        <v>5.7</v>
      </c>
      <c r="Y1020" t="inlineStr">
        <is>
          <t>601+</t>
        </is>
      </c>
      <c r="Z1020" t="n">
        <v>5.1</v>
      </c>
      <c r="AA1020" t="inlineStr">
        <is>
          <t>701+</t>
        </is>
      </c>
      <c r="AB1020" t="n">
        <v>3.9</v>
      </c>
      <c r="AC1020" t="inlineStr">
        <is>
          <t>701+</t>
        </is>
      </c>
      <c r="AD1020" t="n">
        <v>10.3</v>
      </c>
      <c r="AE1020" t="inlineStr">
        <is>
          <t>701+</t>
        </is>
      </c>
      <c r="AF1020" t="n">
        <v>44.2</v>
      </c>
      <c r="AG1020" t="inlineStr">
        <is>
          <t>701+</t>
        </is>
      </c>
      <c r="AH1020" t="n">
        <v>10.8</v>
      </c>
      <c r="AI1020" t="inlineStr">
        <is>
          <t>701+</t>
        </is>
      </c>
      <c r="AJ1020" t="n">
        <v>3.1</v>
      </c>
      <c r="AK1020" t="inlineStr"/>
      <c r="AL1020" t="inlineStr"/>
      <c r="AM1020" t="inlineStr"/>
      <c r="AN1020" t="inlineStr"/>
      <c r="AO1020" t="inlineStr"/>
      <c r="AP1020" t="inlineStr">
        <is>
          <t>{"Research &amp; Discovery": [{"indicator_id": "76", "indicator_name": "Academic Reputation", "rank": "601+", "score": "7"}, {"indicator_id": "73", "indicator_name": "Citations per Faculty", "rank": "624", "score": "15.8"}], "Learning Experience": [{"indicator_id": "36", "indicator_name": "Faculty Student Ratio", "rank": "701+", "score": "5.7"}], "Employability": [{"indicator_id": "77", "indicator_name": "Employer Reputation", "rank": "601+", "score": "5.1"}, {"indicator_id": "3819456", "indicator_name": "Employment Outcomes", "rank": "701+", "score": "3.9"}], "Global Engagement": [{"indicator_id": "14", "indicator_name": "International Student Ratio", "rank": "701+", "score": "10.3"}, {"indicator_id": "15", "indicator_name": "International Research Network", "rank": "701+", "score": "44.2"}, {"indicator_id": "18", "indicator_name": "International Faculty Ratio", "rank": "701+", "score": "10.8"}], "Sustainability": [{"indicator_id": "3897497", "indicator_name": "Sustainability Score", "rank": "701+", "score": "3.1"}]}</t>
        </is>
      </c>
      <c r="AQ10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21">
      <c r="A1021" t="n">
        <v>1020</v>
      </c>
      <c r="B1021" t="inlineStr"/>
      <c r="C1021" t="inlineStr">
        <is>
          <t xml:space="preserve">Birmingham City University </t>
        </is>
      </c>
      <c r="D1021" t="inlineStr">
        <is>
          <t>Birmingham, United Kingdom</t>
        </is>
      </c>
      <c r="E1021" t="inlineStr">
        <is>
          <t>United Kingdom</t>
        </is>
      </c>
      <c r="F1021" t="inlineStr">
        <is>
          <t>Birmingham</t>
        </is>
      </c>
      <c r="G1021" t="inlineStr">
        <is>
          <t>Europe</t>
        </is>
      </c>
      <c r="H1021" t="inlineStr">
        <is>
          <t>https://www.topuniversities.com/sites/default/files/birmingham-city-university-_592560cf2aeae70239af4af8_medium.jpg</t>
        </is>
      </c>
      <c r="I1021" t="inlineStr">
        <is>
          <t>/universities/birmingham-city-university</t>
        </is>
      </c>
      <c r="J1021" t="inlineStr">
        <is>
          <t>3996293</t>
        </is>
      </c>
      <c r="K1021" t="inlineStr">
        <is>
          <t>294545</t>
        </is>
      </c>
      <c r="L1021" t="inlineStr">
        <is>
          <t>111</t>
        </is>
      </c>
      <c r="M1021" t="n">
        <v>0</v>
      </c>
      <c r="N1021" t="inlineStr">
        <is>
          <t>1001-1200</t>
        </is>
      </c>
      <c r="O1021" t="inlineStr"/>
      <c r="P1021" t="b">
        <v>0</v>
      </c>
      <c r="Q1021" t="b">
        <v>0</v>
      </c>
      <c r="R1021" t="n">
        <v>0</v>
      </c>
      <c r="S1021" t="inlineStr">
        <is>
          <t>601+</t>
        </is>
      </c>
      <c r="T1021" t="n">
        <v>6.2</v>
      </c>
      <c r="U1021" t="inlineStr">
        <is>
          <t>701+</t>
        </is>
      </c>
      <c r="V1021" t="n">
        <v>3.2</v>
      </c>
      <c r="W1021" t="inlineStr">
        <is>
          <t>701+</t>
        </is>
      </c>
      <c r="X1021" t="n">
        <v>7.3</v>
      </c>
      <c r="Y1021" t="inlineStr">
        <is>
          <t>601+</t>
        </is>
      </c>
      <c r="Z1021" t="n">
        <v>4.4</v>
      </c>
      <c r="AA1021" t="inlineStr">
        <is>
          <t>701+</t>
        </is>
      </c>
      <c r="AB1021" t="n">
        <v>6.5</v>
      </c>
      <c r="AC1021" t="inlineStr">
        <is>
          <t>195</t>
        </is>
      </c>
      <c r="AD1021" t="n">
        <v>73.8</v>
      </c>
      <c r="AE1021" t="inlineStr">
        <is>
          <t>701+</t>
        </is>
      </c>
      <c r="AF1021" t="n">
        <v>27.2</v>
      </c>
      <c r="AG1021" t="inlineStr">
        <is>
          <t>409</t>
        </is>
      </c>
      <c r="AH1021" t="n">
        <v>42</v>
      </c>
      <c r="AI1021" t="inlineStr">
        <is>
          <t>701+</t>
        </is>
      </c>
      <c r="AJ1021" t="n">
        <v>1.4</v>
      </c>
      <c r="AK1021" t="inlineStr"/>
      <c r="AL1021" t="inlineStr"/>
      <c r="AM1021" t="inlineStr"/>
      <c r="AN1021" t="inlineStr"/>
      <c r="AO1021" t="inlineStr"/>
      <c r="AP1021" t="inlineStr">
        <is>
          <t>{"Research &amp; Discovery": [{"indicator_id": "76", "indicator_name": "Academic Reputation", "rank": "601+", "score": "6.2"}, {"indicator_id": "73", "indicator_name": "Citations per Faculty", "rank": "701+", "score": "3.2"}], "Learning Experience": [{"indicator_id": "36", "indicator_name": "Faculty Student Ratio", "rank": "701+", "score": "7.3"}], "Employability": [{"indicator_id": "77", "indicator_name": "Employer Reputation", "rank": "601+", "score": "4.4"}, {"indicator_id": "3819456", "indicator_name": "Employment Outcomes", "rank": "701+", "score": "6.5"}], "Global Engagement": [{"indicator_id": "14", "indicator_name": "International Student Ratio", "rank": "195", "score": "73.8"}, {"indicator_id": "15", "indicator_name": "International Research Network", "rank": "701+", "score": "27.2"}, {"indicator_id": "18", "indicator_name": "International Faculty Ratio", "rank": "409", "score": "42"}], "Sustainability": [{"indicator_id": "3897497", "indicator_name": "Sustainability Score", "rank": "701+", "score": "1.4"}]}</t>
        </is>
      </c>
      <c r="AQ10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22">
      <c r="A1022" t="n">
        <v>1021</v>
      </c>
      <c r="B1022" t="inlineStr"/>
      <c r="C1022" t="inlineStr">
        <is>
          <t>Brigham Young University</t>
        </is>
      </c>
      <c r="D1022" t="inlineStr">
        <is>
          <t>Provo, United States</t>
        </is>
      </c>
      <c r="E1022" t="inlineStr">
        <is>
          <t>United States</t>
        </is>
      </c>
      <c r="F1022" t="inlineStr">
        <is>
          <t>Provo</t>
        </is>
      </c>
      <c r="G1022" t="inlineStr">
        <is>
          <t>North America</t>
        </is>
      </c>
      <c r="H1022" t="inlineStr">
        <is>
          <t>https://www.topuniversities.com/sites/default/files/brigham-young-university_68_medium.jpg</t>
        </is>
      </c>
      <c r="I1022" t="inlineStr">
        <is>
          <t>/universities/brigham-young-university</t>
        </is>
      </c>
      <c r="J1022" t="inlineStr">
        <is>
          <t>3996298</t>
        </is>
      </c>
      <c r="K1022" t="inlineStr">
        <is>
          <t>294588</t>
        </is>
      </c>
      <c r="L1022" t="inlineStr">
        <is>
          <t>68</t>
        </is>
      </c>
      <c r="M1022" t="n">
        <v>0</v>
      </c>
      <c r="N1022" t="inlineStr">
        <is>
          <t>1001-1200</t>
        </is>
      </c>
      <c r="O1022" t="inlineStr"/>
      <c r="P1022" t="b">
        <v>0</v>
      </c>
      <c r="Q1022" t="b">
        <v>0</v>
      </c>
      <c r="R1022" t="n">
        <v>0</v>
      </c>
      <c r="S1022" t="inlineStr">
        <is>
          <t>601+</t>
        </is>
      </c>
      <c r="T1022" t="n">
        <v>7.5</v>
      </c>
      <c r="U1022" t="inlineStr">
        <is>
          <t>701+</t>
        </is>
      </c>
      <c r="V1022" t="n">
        <v>10.4</v>
      </c>
      <c r="W1022" t="inlineStr">
        <is>
          <t>701+</t>
        </is>
      </c>
      <c r="X1022" t="n">
        <v>4.8</v>
      </c>
      <c r="Y1022" t="inlineStr">
        <is>
          <t>601+</t>
        </is>
      </c>
      <c r="Z1022" t="n">
        <v>7</v>
      </c>
      <c r="AA1022" t="inlineStr">
        <is>
          <t>520</t>
        </is>
      </c>
      <c r="AB1022" t="n">
        <v>22.2</v>
      </c>
      <c r="AC1022" t="inlineStr">
        <is>
          <t>701+</t>
        </is>
      </c>
      <c r="AD1022" t="n">
        <v>3</v>
      </c>
      <c r="AE1022" t="inlineStr">
        <is>
          <t>701+</t>
        </is>
      </c>
      <c r="AF1022" t="n">
        <v>52.4</v>
      </c>
      <c r="AG1022" t="inlineStr">
        <is>
          <t>701+</t>
        </is>
      </c>
      <c r="AH1022" t="n">
        <v>1.3</v>
      </c>
      <c r="AI1022" t="inlineStr">
        <is>
          <t>701+</t>
        </is>
      </c>
      <c r="AJ1022" t="n">
        <v>3.8</v>
      </c>
      <c r="AK1022" t="inlineStr"/>
      <c r="AL1022" t="inlineStr"/>
      <c r="AM1022" t="inlineStr"/>
      <c r="AN1022" t="inlineStr"/>
      <c r="AO1022" t="inlineStr"/>
      <c r="AP1022" t="inlineStr">
        <is>
          <t>{"Research &amp; Discovery": [{"indicator_id": "76", "indicator_name": "Academic Reputation", "rank": "601+", "score": "7.5"}, {"indicator_id": "73", "indicator_name": "Citations per Faculty", "rank": "701+", "score": "10.4"}], "Learning Experience": [{"indicator_id": "36", "indicator_name": "Faculty Student Ratio", "rank": "701+", "score": "4.8"}], "Employability": [{"indicator_id": "77", "indicator_name": "Employer Reputation", "rank": "601+", "score": "7"}, {"indicator_id": "3819456", "indicator_name": "Employment Outcomes", "rank": "520", "score": "22.2"}], "Global Engagement": [{"indicator_id": "14", "indicator_name": "International Student Ratio", "rank": "701+", "score": "3"}, {"indicator_id": "15", "indicator_name": "International Research Network", "rank": "701+", "score": "52.4"}, {"indicator_id": "18", "indicator_name": "International Faculty Ratio", "rank": "701+", "score": "1.3"}], "Sustainability": [{"indicator_id": "3897497", "indicator_name": "Sustainability Score", "rank": "701+", "score": "3.8"}]}</t>
        </is>
      </c>
      <c r="AQ10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23">
      <c r="A1023" t="n">
        <v>1022</v>
      </c>
      <c r="B1023" t="inlineStr"/>
      <c r="C1023" t="inlineStr">
        <is>
          <t>Canterbury Christ Church University</t>
        </is>
      </c>
      <c r="D1023" t="inlineStr">
        <is>
          <t>Canterbury, United Kingdom</t>
        </is>
      </c>
      <c r="E1023" t="inlineStr">
        <is>
          <t>United Kingdom</t>
        </is>
      </c>
      <c r="F1023" t="inlineStr">
        <is>
          <t>Canterbury</t>
        </is>
      </c>
      <c r="G1023" t="inlineStr">
        <is>
          <t>Europe</t>
        </is>
      </c>
      <c r="H1023" t="inlineStr">
        <is>
          <t>https://www.topuniversities.com/sites/default/files/250616093636am623279CanterburyChristChurchUni-90x90.jpg</t>
        </is>
      </c>
      <c r="I1023" t="inlineStr">
        <is>
          <t>/universities/canterbury-christ-church-university</t>
        </is>
      </c>
      <c r="J1023" t="inlineStr">
        <is>
          <t>3996309</t>
        </is>
      </c>
      <c r="K1023" t="inlineStr">
        <is>
          <t>297547</t>
        </is>
      </c>
      <c r="L1023" t="inlineStr">
        <is>
          <t>825</t>
        </is>
      </c>
      <c r="M1023" t="n">
        <v>0</v>
      </c>
      <c r="N1023" t="inlineStr">
        <is>
          <t>1001-1200</t>
        </is>
      </c>
      <c r="O1023" t="inlineStr"/>
      <c r="P1023" t="b">
        <v>0</v>
      </c>
      <c r="Q1023" t="b">
        <v>0</v>
      </c>
      <c r="R1023" t="n">
        <v>0</v>
      </c>
      <c r="S1023" t="inlineStr">
        <is>
          <t>601+</t>
        </is>
      </c>
      <c r="T1023" t="n">
        <v>5.1</v>
      </c>
      <c r="U1023" t="inlineStr">
        <is>
          <t>701+</t>
        </is>
      </c>
      <c r="V1023" t="n">
        <v>3.7</v>
      </c>
      <c r="W1023" t="inlineStr">
        <is>
          <t>701+</t>
        </is>
      </c>
      <c r="X1023" t="n">
        <v>4.7</v>
      </c>
      <c r="Y1023" t="inlineStr">
        <is>
          <t>601+</t>
        </is>
      </c>
      <c r="Z1023" t="n">
        <v>2.2</v>
      </c>
      <c r="AA1023" t="inlineStr">
        <is>
          <t>701+</t>
        </is>
      </c>
      <c r="AB1023" t="n">
        <v>1.3</v>
      </c>
      <c r="AC1023" t="inlineStr">
        <is>
          <t>136</t>
        </is>
      </c>
      <c r="AD1023" t="n">
        <v>87.59999999999999</v>
      </c>
      <c r="AE1023" t="inlineStr">
        <is>
          <t>701+</t>
        </is>
      </c>
      <c r="AF1023" t="n">
        <v>17.7</v>
      </c>
      <c r="AG1023" t="inlineStr">
        <is>
          <t>465</t>
        </is>
      </c>
      <c r="AH1023" t="n">
        <v>34.5</v>
      </c>
      <c r="AI1023" t="inlineStr">
        <is>
          <t>701+</t>
        </is>
      </c>
      <c r="AJ1023" t="n">
        <v>1</v>
      </c>
      <c r="AK1023" t="inlineStr"/>
      <c r="AL1023" t="inlineStr"/>
      <c r="AM1023" t="inlineStr"/>
      <c r="AN1023" t="inlineStr"/>
      <c r="AO1023" t="inlineStr"/>
      <c r="AP1023" t="inlineStr">
        <is>
          <t>{"Research &amp; Discovery": [{"indicator_id": "76", "indicator_name": "Academic Reputation", "rank": "601+", "score": "5.1"}, {"indicator_id": "73", "indicator_name": "Citations per Faculty", "rank": "701+", "score": "3.7"}], "Learning Experience": [{"indicator_id": "36", "indicator_name": "Faculty Student Ratio", "rank": "701+", "score": "4.7"}], "Employability": [{"indicator_id": "77", "indicator_name": "Employer Reputation", "rank": "601+", "score": "2.2"}, {"indicator_id": "3819456", "indicator_name": "Employment Outcomes", "rank": "701+", "score": "1.3"}], "Global Engagement": [{"indicator_id": "14", "indicator_name": "International Student Ratio", "rank": "136", "score": "87.6"}, {"indicator_id": "15", "indicator_name": "International Research Network", "rank": "701+", "score": "17.7"}, {"indicator_id": "18", "indicator_name": "International Faculty Ratio", "rank": "465", "score": "34.5"}], "Sustainability": [{"indicator_id": "3897497", "indicator_name": "Sustainability Score", "rank": "701+", "score": "1"}]}</t>
        </is>
      </c>
      <c r="AQ10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24">
      <c r="A1024" t="n">
        <v>1023</v>
      </c>
      <c r="B1024" t="inlineStr"/>
      <c r="C1024" t="inlineStr">
        <is>
          <t>Chang Jung Christian University</t>
        </is>
      </c>
      <c r="D1024" t="inlineStr">
        <is>
          <t>Tainan City, Taiwan</t>
        </is>
      </c>
      <c r="E1024" t="inlineStr">
        <is>
          <t>Taiwan</t>
        </is>
      </c>
      <c r="F1024" t="inlineStr">
        <is>
          <t>Tainan City</t>
        </is>
      </c>
      <c r="G1024" t="inlineStr">
        <is>
          <t>Asia</t>
        </is>
      </c>
      <c r="H1024" t="inlineStr">
        <is>
          <t>https://www.topuniversities.com/sites/default/files/chang-jung-christian-university_5c65353a5c52f30ed41c5bb1_medium.jpg</t>
        </is>
      </c>
      <c r="I1024" t="inlineStr">
        <is>
          <t>/universities/chang-jung-christian-university</t>
        </is>
      </c>
      <c r="J1024" t="inlineStr">
        <is>
          <t>3996317</t>
        </is>
      </c>
      <c r="K1024" t="inlineStr">
        <is>
          <t>919381</t>
        </is>
      </c>
      <c r="L1024" t="inlineStr">
        <is>
          <t>40438</t>
        </is>
      </c>
      <c r="M1024" t="n">
        <v>0</v>
      </c>
      <c r="N1024" t="inlineStr">
        <is>
          <t>1001-1200</t>
        </is>
      </c>
      <c r="O1024" t="inlineStr">
        <is>
          <t>5</t>
        </is>
      </c>
      <c r="P1024" t="b">
        <v>0</v>
      </c>
      <c r="Q1024" t="b">
        <v>0</v>
      </c>
      <c r="R1024" t="n">
        <v>0</v>
      </c>
      <c r="S1024" t="inlineStr">
        <is>
          <t>601+</t>
        </is>
      </c>
      <c r="T1024" t="n">
        <v>8.5</v>
      </c>
      <c r="U1024" t="inlineStr">
        <is>
          <t>701+</t>
        </is>
      </c>
      <c r="V1024" t="n">
        <v>1.6</v>
      </c>
      <c r="W1024" t="inlineStr">
        <is>
          <t>323</t>
        </is>
      </c>
      <c r="X1024" t="n">
        <v>48.4</v>
      </c>
      <c r="Y1024" t="inlineStr">
        <is>
          <t>601+</t>
        </is>
      </c>
      <c r="Z1024" t="n">
        <v>4.6</v>
      </c>
      <c r="AA1024" t="inlineStr">
        <is>
          <t>701+</t>
        </is>
      </c>
      <c r="AB1024" t="n">
        <v>2</v>
      </c>
      <c r="AC1024" t="inlineStr">
        <is>
          <t>701+</t>
        </is>
      </c>
      <c r="AD1024" t="n">
        <v>4.4</v>
      </c>
      <c r="AE1024" t="inlineStr">
        <is>
          <t>701+</t>
        </is>
      </c>
      <c r="AF1024" t="n">
        <v>4.8</v>
      </c>
      <c r="AG1024" t="inlineStr">
        <is>
          <t>701+</t>
        </is>
      </c>
      <c r="AH1024" t="n">
        <v>6.1</v>
      </c>
      <c r="AI1024" t="inlineStr">
        <is>
          <t>701+</t>
        </is>
      </c>
      <c r="AJ1024" t="n">
        <v>1.1</v>
      </c>
      <c r="AK1024" t="inlineStr"/>
      <c r="AL1024" t="inlineStr"/>
      <c r="AM1024" t="inlineStr"/>
      <c r="AN1024" t="inlineStr"/>
      <c r="AO1024" t="inlineStr"/>
      <c r="AP1024" t="inlineStr">
        <is>
          <t>{"Research &amp; Discovery": [{"indicator_id": "76", "indicator_name": "Academic Reputation", "rank": "601+", "score": "8.5"}, {"indicator_id": "73", "indicator_name": "Citations per Faculty", "rank": "701+", "score": "1.6"}], "Learning Experience": [{"indicator_id": "36", "indicator_name": "Faculty Student Ratio", "rank": "323", "score": "48.4"}], "Employability": [{"indicator_id": "77", "indicator_name": "Employer Reputation", "rank": "601+", "score": "4.6"}, {"indicator_id": "3819456", "indicator_name": "Employment Outcomes", "rank": "701+", "score": "2"}], "Global Engagement": [{"indicator_id": "14", "indicator_name": "International Student Ratio", "rank": "701+", "score": "4.4"}, {"indicator_id": "15", "indicator_name": "International Research Network", "rank": "701+", "score": "4.8"}, {"indicator_id": "18", "indicator_name": "International Faculty Ratio", "rank": "701+", "score": "6.1"}], "Sustainability": [{"indicator_id": "3897497", "indicator_name": "Sustainability Score", "rank": "701+", "score": "1.1"}]}</t>
        </is>
      </c>
      <c r="AQ10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25">
      <c r="A1025" t="n">
        <v>1024</v>
      </c>
      <c r="B1025" t="inlineStr"/>
      <c r="C1025" t="inlineStr">
        <is>
          <t>Chung Yuan Christian University</t>
        </is>
      </c>
      <c r="D1025" t="inlineStr">
        <is>
          <t>Taoyuan City, Taiwan</t>
        </is>
      </c>
      <c r="E1025" t="inlineStr">
        <is>
          <t>Taiwan</t>
        </is>
      </c>
      <c r="F1025" t="inlineStr">
        <is>
          <t>Taoyuan City</t>
        </is>
      </c>
      <c r="G1025" t="inlineStr">
        <is>
          <t>Asia</t>
        </is>
      </c>
      <c r="H1025" t="inlineStr">
        <is>
          <t>https://www.topuniversities.com/sites/default/files/chung-yuan-christian-university_592560cf2aeae70239af524f_medium.jpg</t>
        </is>
      </c>
      <c r="I1025" t="inlineStr">
        <is>
          <t>/universities/chung-yuan-christian-university</t>
        </is>
      </c>
      <c r="J1025" t="inlineStr">
        <is>
          <t>3996330</t>
        </is>
      </c>
      <c r="K1025" t="inlineStr">
        <is>
          <t>294966</t>
        </is>
      </c>
      <c r="L1025" t="inlineStr">
        <is>
          <t>1996</t>
        </is>
      </c>
      <c r="M1025" t="n">
        <v>0</v>
      </c>
      <c r="N1025" t="inlineStr">
        <is>
          <t>1001-1200</t>
        </is>
      </c>
      <c r="O1025" t="inlineStr"/>
      <c r="P1025" t="b">
        <v>0</v>
      </c>
      <c r="Q1025" t="b">
        <v>0</v>
      </c>
      <c r="R1025" t="n">
        <v>0</v>
      </c>
      <c r="S1025" t="inlineStr">
        <is>
          <t>601+</t>
        </is>
      </c>
      <c r="T1025" t="n">
        <v>6.3</v>
      </c>
      <c r="U1025" t="inlineStr">
        <is>
          <t>626</t>
        </is>
      </c>
      <c r="V1025" t="n">
        <v>15.6</v>
      </c>
      <c r="W1025" t="inlineStr">
        <is>
          <t>701+</t>
        </is>
      </c>
      <c r="X1025" t="n">
        <v>4.3</v>
      </c>
      <c r="Y1025" t="inlineStr">
        <is>
          <t>601+</t>
        </is>
      </c>
      <c r="Z1025" t="n">
        <v>5.3</v>
      </c>
      <c r="AA1025" t="inlineStr">
        <is>
          <t>512</t>
        </is>
      </c>
      <c r="AB1025" t="n">
        <v>22.4</v>
      </c>
      <c r="AC1025" t="inlineStr">
        <is>
          <t>701+</t>
        </is>
      </c>
      <c r="AD1025" t="n">
        <v>6.7</v>
      </c>
      <c r="AE1025" t="inlineStr">
        <is>
          <t>701+</t>
        </is>
      </c>
      <c r="AF1025" t="n">
        <v>15.1</v>
      </c>
      <c r="AG1025" t="inlineStr">
        <is>
          <t>701+</t>
        </is>
      </c>
      <c r="AH1025" t="n">
        <v>3.9</v>
      </c>
      <c r="AI1025" t="inlineStr">
        <is>
          <t>701+</t>
        </is>
      </c>
      <c r="AJ1025" t="n">
        <v>7.9</v>
      </c>
      <c r="AK1025" t="inlineStr"/>
      <c r="AL1025" t="inlineStr"/>
      <c r="AM1025" t="inlineStr"/>
      <c r="AN1025" t="inlineStr"/>
      <c r="AO1025" t="inlineStr"/>
      <c r="AP1025" t="inlineStr">
        <is>
          <t>{"Research &amp; Discovery": [{"indicator_id": "76", "indicator_name": "Academic Reputation", "rank": "601+", "score": "6.3"}, {"indicator_id": "73", "indicator_name": "Citations per Faculty", "rank": "626", "score": "15.6"}], "Learning Experience": [{"indicator_id": "36", "indicator_name": "Faculty Student Ratio", "rank": "701+", "score": "4.3"}], "Employability": [{"indicator_id": "77", "indicator_name": "Employer Reputation", "rank": "601+", "score": "5.3"}, {"indicator_id": "3819456", "indicator_name": "Employment Outcomes", "rank": "512", "score": "22.4"}], "Global Engagement": [{"indicator_id": "14", "indicator_name": "International Student Ratio", "rank": "701+", "score": "6.7"}, {"indicator_id": "15", "indicator_name": "International Research Network", "rank": "701+", "score": "15.1"}, {"indicator_id": "18", "indicator_name": "International Faculty Ratio", "rank": "701+", "score": "3.9"}], "Sustainability": [{"indicator_id": "3897497", "indicator_name": "Sustainability Score", "rank": "701+", "score": "7.9"}]}</t>
        </is>
      </c>
      <c r="AQ10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26">
      <c r="A1026" t="n">
        <v>1025</v>
      </c>
      <c r="B1026" t="inlineStr"/>
      <c r="C1026" t="inlineStr">
        <is>
          <t>Chungbuk National University</t>
        </is>
      </c>
      <c r="D1026" t="inlineStr">
        <is>
          <t>Cheongju, South Korea</t>
        </is>
      </c>
      <c r="E1026" t="inlineStr">
        <is>
          <t>South Korea</t>
        </is>
      </c>
      <c r="F1026" t="inlineStr">
        <is>
          <t>Cheongju</t>
        </is>
      </c>
      <c r="G1026" t="inlineStr">
        <is>
          <t>Asia</t>
        </is>
      </c>
      <c r="H1026" t="inlineStr">
        <is>
          <t>https://www.topuniversities.com/sites/default/files/241128120905am134475%EC%8B%AC%EB%B3%BC%EB%A7%88%ED%81%AC-%EA%B8%B0%EB%B3%B8-90x90.jpg</t>
        </is>
      </c>
      <c r="I1026" t="inlineStr">
        <is>
          <t>/universities/chungbuk-national-university</t>
        </is>
      </c>
      <c r="J1026" t="inlineStr">
        <is>
          <t>3996331</t>
        </is>
      </c>
      <c r="K1026" t="inlineStr">
        <is>
          <t>296761</t>
        </is>
      </c>
      <c r="L1026" t="inlineStr">
        <is>
          <t>1043</t>
        </is>
      </c>
      <c r="M1026" t="n">
        <v>0</v>
      </c>
      <c r="N1026" t="inlineStr">
        <is>
          <t>1001-1200</t>
        </is>
      </c>
      <c r="O1026" t="inlineStr"/>
      <c r="P1026" t="b">
        <v>0</v>
      </c>
      <c r="Q1026" t="b">
        <v>0</v>
      </c>
      <c r="R1026" t="n">
        <v>0</v>
      </c>
      <c r="S1026" t="inlineStr">
        <is>
          <t>601+</t>
        </is>
      </c>
      <c r="T1026" t="n">
        <v>3.8</v>
      </c>
      <c r="U1026" t="inlineStr">
        <is>
          <t>701+</t>
        </is>
      </c>
      <c r="V1026" t="n">
        <v>10.3</v>
      </c>
      <c r="W1026" t="inlineStr">
        <is>
          <t>463</t>
        </is>
      </c>
      <c r="X1026" t="n">
        <v>34.1</v>
      </c>
      <c r="Y1026" t="inlineStr">
        <is>
          <t>601+</t>
        </is>
      </c>
      <c r="Z1026" t="n">
        <v>2.7</v>
      </c>
      <c r="AA1026" t="inlineStr">
        <is>
          <t>701+</t>
        </is>
      </c>
      <c r="AB1026" t="n">
        <v>1.7</v>
      </c>
      <c r="AC1026" t="inlineStr">
        <is>
          <t>701+</t>
        </is>
      </c>
      <c r="AD1026" t="n">
        <v>7.7</v>
      </c>
      <c r="AE1026" t="inlineStr">
        <is>
          <t>701+</t>
        </is>
      </c>
      <c r="AF1026" t="n">
        <v>27.4</v>
      </c>
      <c r="AG1026" t="inlineStr">
        <is>
          <t>701+</t>
        </is>
      </c>
      <c r="AH1026" t="n">
        <v>10.5</v>
      </c>
      <c r="AI1026">
        <f>585</f>
        <v/>
      </c>
      <c r="AJ1026" t="n">
        <v>15.4</v>
      </c>
      <c r="AK1026" t="inlineStr"/>
      <c r="AL1026" t="inlineStr"/>
      <c r="AM1026" t="inlineStr"/>
      <c r="AN1026" t="inlineStr"/>
      <c r="AO1026" t="inlineStr"/>
      <c r="AP1026" t="inlineStr">
        <is>
          <t>{"Research &amp; Discovery": [{"indicator_id": "76", "indicator_name": "Academic Reputation", "rank": "601+", "score": "3.8"}, {"indicator_id": "73", "indicator_name": "Citations per Faculty", "rank": "701+", "score": "10.3"}], "Learning Experience": [{"indicator_id": "36", "indicator_name": "Faculty Student Ratio", "rank": "463", "score": "34.1"}], "Employability": [{"indicator_id": "77", "indicator_name": "Employer Reputation", "rank": "601+", "score": "2.7"}, {"indicator_id": "3819456", "indicator_name": "Employment Outcomes", "rank": "701+", "score": "1.7"}], "Global Engagement": [{"indicator_id": "14", "indicator_name": "International Student Ratio", "rank": "701+", "score": "7.7"}, {"indicator_id": "15", "indicator_name": "International Research Network", "rank": "701+", "score": "27.4"}, {"indicator_id": "18", "indicator_name": "International Faculty Ratio", "rank": "701+", "score": "10.5"}], "Sustainability": [{"indicator_id": "3897497", "indicator_name": "Sustainability Score", "rank": "=585", "score": "15.4"}]}</t>
        </is>
      </c>
      <c r="AQ10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27">
      <c r="A1027" t="n">
        <v>1026</v>
      </c>
      <c r="B1027" t="inlineStr"/>
      <c r="C1027" t="inlineStr">
        <is>
          <t>William &amp; Mary</t>
        </is>
      </c>
      <c r="D1027" t="inlineStr">
        <is>
          <t>Williamsburg, United States</t>
        </is>
      </c>
      <c r="E1027" t="inlineStr">
        <is>
          <t>United States</t>
        </is>
      </c>
      <c r="F1027" t="inlineStr">
        <is>
          <t>Williamsburg</t>
        </is>
      </c>
      <c r="G1027" t="inlineStr">
        <is>
          <t>North America</t>
        </is>
      </c>
      <c r="H1027" t="inlineStr">
        <is>
          <t>https://www.topuniversities.com/sites/default/files/college-of-william-mary_592560cf2aeae70239af4b08_medium.jpg</t>
        </is>
      </c>
      <c r="I1027" t="inlineStr">
        <is>
          <t>/universities/william-mary</t>
        </is>
      </c>
      <c r="J1027" t="inlineStr">
        <is>
          <t>3996337</t>
        </is>
      </c>
      <c r="K1027" t="inlineStr">
        <is>
          <t>294524</t>
        </is>
      </c>
      <c r="L1027" t="inlineStr">
        <is>
          <t>133</t>
        </is>
      </c>
      <c r="M1027" t="n">
        <v>0</v>
      </c>
      <c r="N1027" t="inlineStr">
        <is>
          <t>1001-1200</t>
        </is>
      </c>
      <c r="O1027" t="inlineStr"/>
      <c r="P1027" t="b">
        <v>0</v>
      </c>
      <c r="Q1027" t="b">
        <v>0</v>
      </c>
      <c r="R1027" t="n">
        <v>0</v>
      </c>
      <c r="S1027" t="inlineStr">
        <is>
          <t>601+</t>
        </is>
      </c>
      <c r="T1027" t="n">
        <v>8.1</v>
      </c>
      <c r="U1027" t="inlineStr">
        <is>
          <t>701+</t>
        </is>
      </c>
      <c r="V1027" t="n">
        <v>11.4</v>
      </c>
      <c r="W1027" t="inlineStr">
        <is>
          <t>657</t>
        </is>
      </c>
      <c r="X1027" t="n">
        <v>20.9</v>
      </c>
      <c r="Y1027" t="inlineStr">
        <is>
          <t>601+</t>
        </is>
      </c>
      <c r="Z1027" t="n">
        <v>9.1</v>
      </c>
      <c r="AA1027" t="inlineStr">
        <is>
          <t>476</t>
        </is>
      </c>
      <c r="AB1027" t="n">
        <v>23.7</v>
      </c>
      <c r="AC1027" t="inlineStr">
        <is>
          <t>701+</t>
        </is>
      </c>
      <c r="AD1027" t="n">
        <v>5.4</v>
      </c>
      <c r="AE1027" t="inlineStr">
        <is>
          <t>701+</t>
        </is>
      </c>
      <c r="AF1027" t="n">
        <v>33.1</v>
      </c>
      <c r="AG1027" t="inlineStr">
        <is>
          <t>701+</t>
        </is>
      </c>
      <c r="AH1027" t="n">
        <v>6.3</v>
      </c>
      <c r="AI1027" t="inlineStr">
        <is>
          <t>701+</t>
        </is>
      </c>
      <c r="AJ1027" t="n">
        <v>4.3</v>
      </c>
      <c r="AK1027" t="inlineStr"/>
      <c r="AL1027" t="inlineStr"/>
      <c r="AM1027" t="inlineStr"/>
      <c r="AN1027" t="inlineStr"/>
      <c r="AO1027" t="inlineStr"/>
      <c r="AP1027" t="inlineStr">
        <is>
          <t>{"Research &amp; Discovery": [{"indicator_id": "76", "indicator_name": "Academic Reputation", "rank": "601+", "score": "8.1"}, {"indicator_id": "73", "indicator_name": "Citations per Faculty", "rank": "701+", "score": "11.4"}], "Learning Experience": [{"indicator_id": "36", "indicator_name": "Faculty Student Ratio", "rank": "657", "score": "20.9"}], "Employability": [{"indicator_id": "77", "indicator_name": "Employer Reputation", "rank": "601+", "score": "9.1"}, {"indicator_id": "3819456", "indicator_name": "Employment Outcomes", "rank": "476", "score": "23.7"}], "Global Engagement": [{"indicator_id": "14", "indicator_name": "International Student Ratio", "rank": "701+", "score": "5.4"}, {"indicator_id": "15", "indicator_name": "International Research Network", "rank": "701+", "score": "33.1"}, {"indicator_id": "18", "indicator_name": "International Faculty Ratio", "rank": "701+", "score": "6.3"}], "Sustainability": [{"indicator_id": "3897497", "indicator_name": "Sustainability Score", "rank": "701+", "score": "4.3"}]}</t>
        </is>
      </c>
      <c r="AQ10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28">
      <c r="A1028" t="n">
        <v>1027</v>
      </c>
      <c r="B1028" t="inlineStr"/>
      <c r="C1028" t="inlineStr">
        <is>
          <t>Corvinus University of Budapest</t>
        </is>
      </c>
      <c r="D1028" t="inlineStr">
        <is>
          <t>Budapest, Hungary</t>
        </is>
      </c>
      <c r="E1028" t="inlineStr">
        <is>
          <t>Hungary</t>
        </is>
      </c>
      <c r="F1028" t="inlineStr">
        <is>
          <t>Budapest</t>
        </is>
      </c>
      <c r="G1028" t="inlineStr">
        <is>
          <t>Europe</t>
        </is>
      </c>
      <c r="H1028" t="inlineStr">
        <is>
          <t>https://www.topuniversities.com/sites/default/files/250321103918am220555corvinus-University-logo-black-90x90.jpg</t>
        </is>
      </c>
      <c r="I1028" t="inlineStr">
        <is>
          <t>/universities/corvinus-university-budapest</t>
        </is>
      </c>
      <c r="J1028" t="inlineStr">
        <is>
          <t>3996340</t>
        </is>
      </c>
      <c r="K1028" t="inlineStr">
        <is>
          <t>297408</t>
        </is>
      </c>
      <c r="L1028" t="inlineStr">
        <is>
          <t>1388</t>
        </is>
      </c>
      <c r="M1028" t="n">
        <v>0</v>
      </c>
      <c r="N1028" t="inlineStr">
        <is>
          <t>1001-1200</t>
        </is>
      </c>
      <c r="O1028" t="inlineStr"/>
      <c r="P1028" t="b">
        <v>0</v>
      </c>
      <c r="Q1028" t="b">
        <v>0</v>
      </c>
      <c r="R1028" t="n">
        <v>0</v>
      </c>
      <c r="S1028" t="inlineStr">
        <is>
          <t>601+</t>
        </is>
      </c>
      <c r="T1028" t="n">
        <v>10.3</v>
      </c>
      <c r="U1028" t="inlineStr">
        <is>
          <t>701+</t>
        </is>
      </c>
      <c r="V1028" t="n">
        <v>3.1</v>
      </c>
      <c r="W1028" t="inlineStr">
        <is>
          <t>701+</t>
        </is>
      </c>
      <c r="X1028" t="n">
        <v>4.7</v>
      </c>
      <c r="Y1028" t="inlineStr">
        <is>
          <t>427</t>
        </is>
      </c>
      <c r="Z1028" t="n">
        <v>21.6</v>
      </c>
      <c r="AA1028" t="inlineStr">
        <is>
          <t>377</t>
        </is>
      </c>
      <c r="AB1028" t="n">
        <v>33.5</v>
      </c>
      <c r="AC1028" t="inlineStr">
        <is>
          <t>393</t>
        </is>
      </c>
      <c r="AD1028" t="n">
        <v>34.8</v>
      </c>
      <c r="AE1028" t="inlineStr">
        <is>
          <t>701+</t>
        </is>
      </c>
      <c r="AF1028" t="n">
        <v>19.3</v>
      </c>
      <c r="AG1028" t="inlineStr">
        <is>
          <t>701+</t>
        </is>
      </c>
      <c r="AH1028" t="n">
        <v>7.3</v>
      </c>
      <c r="AI1028" t="inlineStr">
        <is>
          <t>701+</t>
        </is>
      </c>
      <c r="AJ1028" t="n">
        <v>1</v>
      </c>
      <c r="AK1028" t="inlineStr"/>
      <c r="AL1028" t="inlineStr"/>
      <c r="AM1028" t="inlineStr"/>
      <c r="AN1028" t="inlineStr"/>
      <c r="AO1028" t="inlineStr"/>
      <c r="AP1028" t="inlineStr">
        <is>
          <t>{"Research &amp; Discovery": [{"indicator_id": "76", "indicator_name": "Academic Reputation", "rank": "601+", "score": "10.3"}, {"indicator_id": "73", "indicator_name": "Citations per Faculty", "rank": "701+", "score": "3.1"}], "Learning Experience": [{"indicator_id": "36", "indicator_name": "Faculty Student Ratio", "rank": "701+", "score": "4.7"}], "Employability": [{"indicator_id": "77", "indicator_name": "Employer Reputation", "rank": "427", "score": "21.6"}, {"indicator_id": "3819456", "indicator_name": "Employment Outcomes", "rank": "377", "score": "33.5"}], "Global Engagement": [{"indicator_id": "14", "indicator_name": "International Student Ratio", "rank": "393", "score": "34.8"}, {"indicator_id": "15", "indicator_name": "International Research Network", "rank": "701+", "score": "19.3"}, {"indicator_id": "18", "indicator_name": "International Faculty Ratio", "rank": "701+", "score": "7.3"}], "Sustainability": [{"indicator_id": "3897497", "indicator_name": "Sustainability Score", "rank": "701+", "score": "1"}]}</t>
        </is>
      </c>
      <c r="AQ10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29">
      <c r="A1029" t="n">
        <v>1028</v>
      </c>
      <c r="B1029" t="inlineStr"/>
      <c r="C1029" t="inlineStr">
        <is>
          <t>Cracow University of Technology (Politechnika Krakowska)</t>
        </is>
      </c>
      <c r="D1029" t="inlineStr">
        <is>
          <t>Krakow, Poland</t>
        </is>
      </c>
      <c r="E1029" t="inlineStr">
        <is>
          <t>Poland</t>
        </is>
      </c>
      <c r="F1029" t="inlineStr">
        <is>
          <t>Krakow</t>
        </is>
      </c>
      <c r="G1029" t="inlineStr">
        <is>
          <t>Europe</t>
        </is>
      </c>
      <c r="H1029" t="inlineStr">
        <is>
          <t>https://www.topuniversities.com/sites/default/files/cracow-university-of-technology-politechnika-krakowska_592560cf2aeae70239af503e_medium.jpg</t>
        </is>
      </c>
      <c r="I1029" t="inlineStr">
        <is>
          <t>/universities/cracow-university-technology-politechnika-krakowska</t>
        </is>
      </c>
      <c r="J1029" t="inlineStr">
        <is>
          <t>3996342</t>
        </is>
      </c>
      <c r="K1029" t="inlineStr">
        <is>
          <t>296411</t>
        </is>
      </c>
      <c r="L1029" t="inlineStr">
        <is>
          <t>1467</t>
        </is>
      </c>
      <c r="M1029" t="n">
        <v>0</v>
      </c>
      <c r="N1029" t="inlineStr">
        <is>
          <t>1001-1200</t>
        </is>
      </c>
      <c r="O1029" t="inlineStr"/>
      <c r="P1029" t="b">
        <v>0</v>
      </c>
      <c r="Q1029" t="b">
        <v>0</v>
      </c>
      <c r="R1029" t="n">
        <v>0</v>
      </c>
      <c r="S1029" t="inlineStr">
        <is>
          <t>601+</t>
        </is>
      </c>
      <c r="T1029" t="n">
        <v>11</v>
      </c>
      <c r="U1029" t="inlineStr">
        <is>
          <t>701+</t>
        </is>
      </c>
      <c r="V1029" t="n">
        <v>4.7</v>
      </c>
      <c r="W1029" t="inlineStr">
        <is>
          <t>642</t>
        </is>
      </c>
      <c r="X1029" t="n">
        <v>21.7</v>
      </c>
      <c r="Y1029" t="inlineStr">
        <is>
          <t>431</t>
        </is>
      </c>
      <c r="Z1029" t="n">
        <v>21.3</v>
      </c>
      <c r="AA1029" t="inlineStr">
        <is>
          <t>701+</t>
        </is>
      </c>
      <c r="AB1029" t="n">
        <v>5.4</v>
      </c>
      <c r="AC1029" t="inlineStr">
        <is>
          <t>701+</t>
        </is>
      </c>
      <c r="AD1029" t="n">
        <v>3.3</v>
      </c>
      <c r="AE1029" t="inlineStr">
        <is>
          <t>701+</t>
        </is>
      </c>
      <c r="AF1029" t="n">
        <v>46.5</v>
      </c>
      <c r="AG1029" t="inlineStr">
        <is>
          <t>701+</t>
        </is>
      </c>
      <c r="AH1029" t="n">
        <v>2.6</v>
      </c>
      <c r="AI1029" t="inlineStr">
        <is>
          <t>701+</t>
        </is>
      </c>
      <c r="AJ1029" t="n">
        <v>1</v>
      </c>
      <c r="AK1029" t="inlineStr"/>
      <c r="AL1029" t="inlineStr"/>
      <c r="AM1029" t="inlineStr"/>
      <c r="AN1029" t="inlineStr"/>
      <c r="AO1029" t="inlineStr"/>
      <c r="AP1029" t="inlineStr">
        <is>
          <t>{"Research &amp; Discovery": [{"indicator_id": "76", "indicator_name": "Academic Reputation", "rank": "601+", "score": "11"}, {"indicator_id": "73", "indicator_name": "Citations per Faculty", "rank": "701+", "score": "4.7"}], "Learning Experience": [{"indicator_id": "36", "indicator_name": "Faculty Student Ratio", "rank": "642", "score": "21.7"}], "Employability": [{"indicator_id": "77", "indicator_name": "Employer Reputation", "rank": "431", "score": "21.3"}, {"indicator_id": "3819456", "indicator_name": "Employment Outcomes", "rank": "701+", "score": "5.4"}], "Global Engagement": [{"indicator_id": "14", "indicator_name": "International Student Ratio", "rank": "701+", "score": "3.3"}, {"indicator_id": "15", "indicator_name": "International Research Network", "rank": "701+", "score": "46.5"}, {"indicator_id": "18", "indicator_name": "International Faculty Ratio", "rank": "701+", "score": "2.6"}], "Sustainability": [{"indicator_id": "3897497", "indicator_name": "Sustainability Score", "rank": "701+", "score": "1"}]}</t>
        </is>
      </c>
      <c r="AQ10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30">
      <c r="A1030" t="n">
        <v>1029</v>
      </c>
      <c r="B1030" t="inlineStr"/>
      <c r="C1030" t="inlineStr">
        <is>
          <t xml:space="preserve">Dankook University </t>
        </is>
      </c>
      <c r="D1030" t="inlineStr">
        <is>
          <t>Seoul, South Korea</t>
        </is>
      </c>
      <c r="E1030" t="inlineStr">
        <is>
          <t>South Korea</t>
        </is>
      </c>
      <c r="F1030" t="inlineStr">
        <is>
          <t>Seoul</t>
        </is>
      </c>
      <c r="G1030" t="inlineStr">
        <is>
          <t>Asia</t>
        </is>
      </c>
      <c r="H1030" t="inlineStr">
        <is>
          <t>https://www.topuniversities.com/sites/default/files/dankook-university-_592560cf2aeae70239af4e9b_medium.jpg</t>
        </is>
      </c>
      <c r="I1030" t="inlineStr">
        <is>
          <t>/universities/dankook-university</t>
        </is>
      </c>
      <c r="J1030" t="inlineStr">
        <is>
          <t>3996350</t>
        </is>
      </c>
      <c r="K1030" t="inlineStr">
        <is>
          <t>296758</t>
        </is>
      </c>
      <c r="L1030" t="inlineStr">
        <is>
          <t>1046</t>
        </is>
      </c>
      <c r="M1030" t="n">
        <v>0</v>
      </c>
      <c r="N1030" t="inlineStr">
        <is>
          <t>1001-1200</t>
        </is>
      </c>
      <c r="O1030" t="inlineStr"/>
      <c r="P1030" t="b">
        <v>0</v>
      </c>
      <c r="Q1030" t="b">
        <v>0</v>
      </c>
      <c r="R1030" t="n">
        <v>0</v>
      </c>
      <c r="S1030" t="inlineStr">
        <is>
          <t>601+</t>
        </is>
      </c>
      <c r="T1030" t="n">
        <v>5.8</v>
      </c>
      <c r="U1030" t="inlineStr">
        <is>
          <t>701+</t>
        </is>
      </c>
      <c r="V1030" t="n">
        <v>3</v>
      </c>
      <c r="W1030" t="inlineStr">
        <is>
          <t>248</t>
        </is>
      </c>
      <c r="X1030" t="n">
        <v>59.2</v>
      </c>
      <c r="Y1030" t="inlineStr">
        <is>
          <t>601+</t>
        </is>
      </c>
      <c r="Z1030" t="n">
        <v>4</v>
      </c>
      <c r="AA1030" t="inlineStr">
        <is>
          <t>701+</t>
        </is>
      </c>
      <c r="AB1030" t="n">
        <v>2.9</v>
      </c>
      <c r="AC1030" t="inlineStr">
        <is>
          <t>701+</t>
        </is>
      </c>
      <c r="AD1030" t="n">
        <v>7.1</v>
      </c>
      <c r="AE1030" t="inlineStr">
        <is>
          <t>701+</t>
        </is>
      </c>
      <c r="AF1030" t="n">
        <v>13</v>
      </c>
      <c r="AG1030" t="inlineStr">
        <is>
          <t>701+</t>
        </is>
      </c>
      <c r="AH1030" t="n">
        <v>4.2</v>
      </c>
      <c r="AI1030" t="inlineStr">
        <is>
          <t>701+</t>
        </is>
      </c>
      <c r="AJ1030" t="n">
        <v>4.1</v>
      </c>
      <c r="AK1030" t="inlineStr"/>
      <c r="AL1030" t="inlineStr"/>
      <c r="AM1030" t="inlineStr"/>
      <c r="AN1030" t="inlineStr"/>
      <c r="AO1030" t="inlineStr"/>
      <c r="AP1030" t="inlineStr">
        <is>
          <t>{"Research &amp; Discovery": [{"indicator_id": "76", "indicator_name": "Academic Reputation", "rank": "601+", "score": "5.8"}, {"indicator_id": "73", "indicator_name": "Citations per Faculty", "rank": "701+", "score": "3"}], "Learning Experience": [{"indicator_id": "36", "indicator_name": "Faculty Student Ratio", "rank": "248", "score": "59.2"}], "Employability": [{"indicator_id": "77", "indicator_name": "Employer Reputation", "rank": "601+", "score": "4"}, {"indicator_id": "3819456", "indicator_name": "Employment Outcomes", "rank": "701+", "score": "2.9"}], "Global Engagement": [{"indicator_id": "14", "indicator_name": "International Student Ratio", "rank": "701+", "score": "7.1"}, {"indicator_id": "15", "indicator_name": "International Research Network", "rank": "701+", "score": "13"}, {"indicator_id": "18", "indicator_name": "International Faculty Ratio", "rank": "701+", "score": "4.2"}], "Sustainability": [{"indicator_id": "3897497", "indicator_name": "Sustainability Score", "rank": "701+", "score": "4.1"}]}</t>
        </is>
      </c>
      <c r="AQ10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31">
      <c r="A1031" t="n">
        <v>1030</v>
      </c>
      <c r="B1031" t="inlineStr"/>
      <c r="C1031" t="inlineStr">
        <is>
          <t>EGE UNIVERSITY</t>
        </is>
      </c>
      <c r="D1031" t="inlineStr">
        <is>
          <t>İzmir, Türkiye</t>
        </is>
      </c>
      <c r="E1031" t="inlineStr">
        <is>
          <t>Türkiye</t>
        </is>
      </c>
      <c r="F1031" t="inlineStr">
        <is>
          <t>İzmir</t>
        </is>
      </c>
      <c r="G1031" t="inlineStr">
        <is>
          <t>Asia</t>
        </is>
      </c>
      <c r="H1031" t="inlineStr">
        <is>
          <t>https://www.topuniversities.com/sites/default/files/ege-niversitesi_592560cf2aeae70239af50a1_medium.jpg</t>
        </is>
      </c>
      <c r="I1031" t="inlineStr">
        <is>
          <t>/universities/ege-university</t>
        </is>
      </c>
      <c r="J1031" t="inlineStr">
        <is>
          <t>3996359</t>
        </is>
      </c>
      <c r="K1031" t="inlineStr">
        <is>
          <t>297371</t>
        </is>
      </c>
      <c r="L1031" t="inlineStr">
        <is>
          <t>1566</t>
        </is>
      </c>
      <c r="M1031" t="n">
        <v>0</v>
      </c>
      <c r="N1031" t="inlineStr">
        <is>
          <t>1001-1200</t>
        </is>
      </c>
      <c r="O1031" t="inlineStr"/>
      <c r="P1031" t="b">
        <v>0</v>
      </c>
      <c r="Q1031" t="b">
        <v>0</v>
      </c>
      <c r="R1031" t="n">
        <v>0</v>
      </c>
      <c r="S1031" t="inlineStr">
        <is>
          <t>601+</t>
        </is>
      </c>
      <c r="T1031" t="n">
        <v>10</v>
      </c>
      <c r="U1031" t="inlineStr">
        <is>
          <t>701+</t>
        </is>
      </c>
      <c r="V1031" t="n">
        <v>3.2</v>
      </c>
      <c r="W1031" t="inlineStr">
        <is>
          <t>701+</t>
        </is>
      </c>
      <c r="X1031" t="n">
        <v>15.8</v>
      </c>
      <c r="Y1031" t="inlineStr">
        <is>
          <t>595</t>
        </is>
      </c>
      <c r="Z1031" t="n">
        <v>13.6</v>
      </c>
      <c r="AA1031" t="inlineStr">
        <is>
          <t>701+</t>
        </is>
      </c>
      <c r="AB1031" t="n">
        <v>2.1</v>
      </c>
      <c r="AC1031" t="inlineStr">
        <is>
          <t>701+</t>
        </is>
      </c>
      <c r="AD1031" t="n">
        <v>7.8</v>
      </c>
      <c r="AE1031" t="inlineStr">
        <is>
          <t>506</t>
        </is>
      </c>
      <c r="AF1031" t="n">
        <v>68.59999999999999</v>
      </c>
      <c r="AG1031" t="inlineStr">
        <is>
          <t>701+</t>
        </is>
      </c>
      <c r="AH1031" t="n">
        <v>1.3</v>
      </c>
      <c r="AI1031" t="inlineStr">
        <is>
          <t>701+</t>
        </is>
      </c>
      <c r="AJ1031" t="n">
        <v>1.4</v>
      </c>
      <c r="AK1031" t="inlineStr"/>
      <c r="AL1031" t="inlineStr"/>
      <c r="AM1031" t="inlineStr"/>
      <c r="AN1031" t="inlineStr"/>
      <c r="AO1031" t="inlineStr"/>
      <c r="AP1031" t="inlineStr">
        <is>
          <t>{"Research &amp; Discovery": [{"indicator_id": "76", "indicator_name": "Academic Reputation", "rank": "601+", "score": "10"}, {"indicator_id": "73", "indicator_name": "Citations per Faculty", "rank": "701+", "score": "3.2"}], "Learning Experience": [{"indicator_id": "36", "indicator_name": "Faculty Student Ratio", "rank": "701+", "score": "15.8"}], "Employability": [{"indicator_id": "77", "indicator_name": "Employer Reputation", "rank": "595", "score": "13.6"}, {"indicator_id": "3819456", "indicator_name": "Employment Outcomes", "rank": "701+", "score": "2.1"}], "Global Engagement": [{"indicator_id": "14", "indicator_name": "International Student Ratio", "rank": "701+", "score": "7.8"}, {"indicator_id": "15", "indicator_name": "International Research Network", "rank": "506", "score": "68.6"}, {"indicator_id": "18", "indicator_name": "International Faculty Ratio", "rank": "701+", "score": "1.3"}], "Sustainability": [{"indicator_id": "3897497", "indicator_name": "Sustainability Score", "rank": "701+", "score": "1.4"}]}</t>
        </is>
      </c>
      <c r="AQ10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32">
      <c r="A1032" t="n">
        <v>1031</v>
      </c>
      <c r="B1032" t="inlineStr"/>
      <c r="C1032" t="inlineStr">
        <is>
          <t>Escuela Superior Politécnica del Litoral (ESPOL)</t>
        </is>
      </c>
      <c r="D1032" t="inlineStr">
        <is>
          <t>Guayaquil, Ecuador</t>
        </is>
      </c>
      <c r="E1032" t="inlineStr">
        <is>
          <t>Ecuador</t>
        </is>
      </c>
      <c r="F1032" t="inlineStr">
        <is>
          <t>Guayaquil</t>
        </is>
      </c>
      <c r="G1032" t="inlineStr">
        <is>
          <t>Latin America</t>
        </is>
      </c>
      <c r="H1032" t="inlineStr">
        <is>
          <t>https://www.topuniversities.com/sites/default/files/escuela-superior-politcnica-del-litoral-espol_592560cf2aeae70239af547f_medium.jpg</t>
        </is>
      </c>
      <c r="I1032" t="inlineStr">
        <is>
          <t>/universities/escuela-superior-politecnica-del-litoral-espol</t>
        </is>
      </c>
      <c r="J1032" t="inlineStr">
        <is>
          <t>3996370</t>
        </is>
      </c>
      <c r="K1032" t="inlineStr">
        <is>
          <t>293366</t>
        </is>
      </c>
      <c r="L1032" t="inlineStr">
        <is>
          <t>2556</t>
        </is>
      </c>
      <c r="M1032" t="n">
        <v>0</v>
      </c>
      <c r="N1032" t="inlineStr">
        <is>
          <t>1001-1200</t>
        </is>
      </c>
      <c r="O1032" t="inlineStr"/>
      <c r="P1032" t="b">
        <v>0</v>
      </c>
      <c r="Q1032" t="b">
        <v>0</v>
      </c>
      <c r="R1032" t="n">
        <v>0</v>
      </c>
      <c r="S1032" t="inlineStr">
        <is>
          <t>601+</t>
        </is>
      </c>
      <c r="T1032" t="n">
        <v>14.3</v>
      </c>
      <c r="U1032" t="inlineStr">
        <is>
          <t>701+</t>
        </is>
      </c>
      <c r="V1032" t="n">
        <v>2.6</v>
      </c>
      <c r="W1032" t="inlineStr">
        <is>
          <t>627</t>
        </is>
      </c>
      <c r="X1032" t="n">
        <v>22.4</v>
      </c>
      <c r="Y1032" t="inlineStr">
        <is>
          <t>601+</t>
        </is>
      </c>
      <c r="Z1032" t="n">
        <v>8.4</v>
      </c>
      <c r="AA1032" t="inlineStr">
        <is>
          <t>701+</t>
        </is>
      </c>
      <c r="AB1032" t="n">
        <v>8.6</v>
      </c>
      <c r="AC1032" t="inlineStr">
        <is>
          <t>701+</t>
        </is>
      </c>
      <c r="AD1032" t="n">
        <v>1.6</v>
      </c>
      <c r="AE1032" t="inlineStr">
        <is>
          <t>701+</t>
        </is>
      </c>
      <c r="AF1032" t="n">
        <v>27.5</v>
      </c>
      <c r="AG1032" t="inlineStr">
        <is>
          <t>701+</t>
        </is>
      </c>
      <c r="AH1032" t="n">
        <v>12</v>
      </c>
      <c r="AI1032" t="inlineStr">
        <is>
          <t>509</t>
        </is>
      </c>
      <c r="AJ1032" t="n">
        <v>22.7</v>
      </c>
      <c r="AK1032" t="inlineStr"/>
      <c r="AL1032" t="inlineStr"/>
      <c r="AM1032" t="inlineStr"/>
      <c r="AN1032" t="inlineStr"/>
      <c r="AO1032" t="inlineStr"/>
      <c r="AP1032" t="inlineStr">
        <is>
          <t>{"Research &amp; Discovery": [{"indicator_id": "76", "indicator_name": "Academic Reputation", "rank": "601+", "score": "14.3"}, {"indicator_id": "73", "indicator_name": "Citations per Faculty", "rank": "701+", "score": "2.6"}], "Learning Experience": [{"indicator_id": "36", "indicator_name": "Faculty Student Ratio", "rank": "627", "score": "22.4"}], "Employability": [{"indicator_id": "77", "indicator_name": "Employer Reputation", "rank": "601+", "score": "8.4"}, {"indicator_id": "3819456", "indicator_name": "Employment Outcomes", "rank": "701+", "score": "8.6"}], "Global Engagement": [{"indicator_id": "14", "indicator_name": "International Student Ratio", "rank": "701+", "score": "1.6"}, {"indicator_id": "15", "indicator_name": "International Research Network", "rank": "701+", "score": "27.5"}, {"indicator_id": "18", "indicator_name": "International Faculty Ratio", "rank": "701+", "score": "12"}], "Sustainability": [{"indicator_id": "3897497", "indicator_name": "Sustainability Score", "rank": "509", "score": "22.7"}]}</t>
        </is>
      </c>
      <c r="AQ10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33">
      <c r="A1033" t="n">
        <v>1032</v>
      </c>
      <c r="B1033" t="inlineStr"/>
      <c r="C1033" t="inlineStr">
        <is>
          <t xml:space="preserve">Fordham University </t>
        </is>
      </c>
      <c r="D1033" t="inlineStr">
        <is>
          <t>New York City, United States</t>
        </is>
      </c>
      <c r="E1033" t="inlineStr">
        <is>
          <t>United States</t>
        </is>
      </c>
      <c r="F1033" t="inlineStr">
        <is>
          <t>New York City</t>
        </is>
      </c>
      <c r="G1033" t="inlineStr">
        <is>
          <t>North America</t>
        </is>
      </c>
      <c r="H1033" t="inlineStr">
        <is>
          <t>https://www.topuniversities.com/sites/default/files/fordham-university_814_medium.jpg</t>
        </is>
      </c>
      <c r="I1033" t="inlineStr">
        <is>
          <t>/universities/fordham-university</t>
        </is>
      </c>
      <c r="J1033" t="inlineStr">
        <is>
          <t>3996377</t>
        </is>
      </c>
      <c r="K1033" t="inlineStr">
        <is>
          <t>297583</t>
        </is>
      </c>
      <c r="L1033" t="inlineStr">
        <is>
          <t>814</t>
        </is>
      </c>
      <c r="M1033" t="n">
        <v>0</v>
      </c>
      <c r="N1033" t="inlineStr">
        <is>
          <t>1001-1200</t>
        </is>
      </c>
      <c r="O1033" t="inlineStr"/>
      <c r="P1033" t="b">
        <v>0</v>
      </c>
      <c r="Q1033" t="b">
        <v>0</v>
      </c>
      <c r="R1033" t="n">
        <v>0</v>
      </c>
      <c r="S1033" t="inlineStr">
        <is>
          <t>601+</t>
        </is>
      </c>
      <c r="T1033" t="n">
        <v>6.8</v>
      </c>
      <c r="U1033" t="inlineStr">
        <is>
          <t>701+</t>
        </is>
      </c>
      <c r="V1033" t="n">
        <v>5.4</v>
      </c>
      <c r="W1033" t="inlineStr">
        <is>
          <t>701+</t>
        </is>
      </c>
      <c r="X1033" t="n">
        <v>14.8</v>
      </c>
      <c r="Y1033" t="inlineStr">
        <is>
          <t>601+</t>
        </is>
      </c>
      <c r="Z1033" t="n">
        <v>8.300000000000001</v>
      </c>
      <c r="AA1033" t="inlineStr">
        <is>
          <t>427</t>
        </is>
      </c>
      <c r="AB1033" t="n">
        <v>29.1</v>
      </c>
      <c r="AC1033" t="inlineStr">
        <is>
          <t>641</t>
        </is>
      </c>
      <c r="AD1033" t="n">
        <v>13.9</v>
      </c>
      <c r="AE1033" t="inlineStr">
        <is>
          <t>701+</t>
        </is>
      </c>
      <c r="AF1033" t="n">
        <v>23.9</v>
      </c>
      <c r="AG1033" t="inlineStr">
        <is>
          <t>701+</t>
        </is>
      </c>
      <c r="AH1033" t="n">
        <v>6.3</v>
      </c>
      <c r="AI1033" t="inlineStr">
        <is>
          <t>701+</t>
        </is>
      </c>
      <c r="AJ1033" t="n">
        <v>1.4</v>
      </c>
      <c r="AK1033" t="inlineStr"/>
      <c r="AL1033" t="inlineStr"/>
      <c r="AM1033" t="inlineStr"/>
      <c r="AN1033" t="inlineStr"/>
      <c r="AO1033" t="inlineStr"/>
      <c r="AP1033" t="inlineStr">
        <is>
          <t>{"Research &amp; Discovery": [{"indicator_id": "76", "indicator_name": "Academic Reputation", "rank": "601+", "score": "6.8"}, {"indicator_id": "73", "indicator_name": "Citations per Faculty", "rank": "701+", "score": "5.4"}], "Learning Experience": [{"indicator_id": "36", "indicator_name": "Faculty Student Ratio", "rank": "701+", "score": "14.8"}], "Employability": [{"indicator_id": "77", "indicator_name": "Employer Reputation", "rank": "601+", "score": "8.3"}, {"indicator_id": "3819456", "indicator_name": "Employment Outcomes", "rank": "427", "score": "29.1"}], "Global Engagement": [{"indicator_id": "14", "indicator_name": "International Student Ratio", "rank": "641", "score": "13.9"}, {"indicator_id": "15", "indicator_name": "International Research Network", "rank": "701+", "score": "23.9"}, {"indicator_id": "18", "indicator_name": "International Faculty Ratio", "rank": "701+", "score": "6.3"}], "Sustainability": [{"indicator_id": "3897497", "indicator_name": "Sustainability Score", "rank": "701+", "score": "1.4"}]}</t>
        </is>
      </c>
      <c r="AQ10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34">
      <c r="A1034" t="n">
        <v>1033</v>
      </c>
      <c r="B1034" t="inlineStr"/>
      <c r="C1034" t="inlineStr">
        <is>
          <t>Gebze Technical University (GTU)</t>
        </is>
      </c>
      <c r="D1034" t="inlineStr">
        <is>
          <t>Gebze, Türkiye</t>
        </is>
      </c>
      <c r="E1034" t="inlineStr">
        <is>
          <t>Türkiye</t>
        </is>
      </c>
      <c r="F1034" t="inlineStr">
        <is>
          <t>Gebze</t>
        </is>
      </c>
      <c r="G1034" t="inlineStr">
        <is>
          <t>Asia</t>
        </is>
      </c>
      <c r="H1034" t="inlineStr">
        <is>
          <t>https://www.topuniversities.com/sites/default/files/gebze-technical-university-gtu_592560cf2aeae70239af50ba_medium.jpg</t>
        </is>
      </c>
      <c r="I1034" t="inlineStr">
        <is>
          <t>/universities/gebze-technical-university-gtu</t>
        </is>
      </c>
      <c r="J1034" t="inlineStr">
        <is>
          <t>3996384</t>
        </is>
      </c>
      <c r="K1034" t="inlineStr">
        <is>
          <t>294703</t>
        </is>
      </c>
      <c r="L1034" t="inlineStr">
        <is>
          <t>1591</t>
        </is>
      </c>
      <c r="M1034" t="n">
        <v>0</v>
      </c>
      <c r="N1034" t="inlineStr">
        <is>
          <t>1001-1200</t>
        </is>
      </c>
      <c r="O1034" t="inlineStr"/>
      <c r="P1034" t="b">
        <v>0</v>
      </c>
      <c r="Q1034" t="b">
        <v>0</v>
      </c>
      <c r="R1034" t="n">
        <v>0</v>
      </c>
      <c r="S1034" t="inlineStr">
        <is>
          <t>601+</t>
        </is>
      </c>
      <c r="T1034" t="n">
        <v>4.5</v>
      </c>
      <c r="U1034" t="inlineStr">
        <is>
          <t>574</t>
        </is>
      </c>
      <c r="V1034" t="n">
        <v>18.5</v>
      </c>
      <c r="W1034" t="inlineStr">
        <is>
          <t>701+</t>
        </is>
      </c>
      <c r="X1034" t="n">
        <v>7.8</v>
      </c>
      <c r="Y1034" t="inlineStr">
        <is>
          <t>601+</t>
        </is>
      </c>
      <c r="Z1034" t="n">
        <v>3.4</v>
      </c>
      <c r="AA1034" t="inlineStr">
        <is>
          <t>701+</t>
        </is>
      </c>
      <c r="AB1034" t="n">
        <v>2.3</v>
      </c>
      <c r="AC1034" t="inlineStr">
        <is>
          <t>701+</t>
        </is>
      </c>
      <c r="AD1034" t="n">
        <v>3.8</v>
      </c>
      <c r="AE1034" t="inlineStr">
        <is>
          <t>701+</t>
        </is>
      </c>
      <c r="AF1034" t="n">
        <v>37.3</v>
      </c>
      <c r="AG1034" t="inlineStr">
        <is>
          <t>701+</t>
        </is>
      </c>
      <c r="AH1034" t="n">
        <v>6.2</v>
      </c>
      <c r="AI1034" t="inlineStr">
        <is>
          <t>701+</t>
        </is>
      </c>
      <c r="AJ1034" t="n">
        <v>3.8</v>
      </c>
      <c r="AK1034" t="inlineStr"/>
      <c r="AL1034" t="inlineStr"/>
      <c r="AM1034" t="inlineStr"/>
      <c r="AN1034" t="inlineStr"/>
      <c r="AO1034" t="inlineStr"/>
      <c r="AP1034" t="inlineStr">
        <is>
          <t>{"Research &amp; Discovery": [{"indicator_id": "76", "indicator_name": "Academic Reputation", "rank": "601+", "score": "4.5"}, {"indicator_id": "73", "indicator_name": "Citations per Faculty", "rank": "574", "score": "18.5"}], "Learning Experience": [{"indicator_id": "36", "indicator_name": "Faculty Student Ratio", "rank": "701+", "score": "7.8"}], "Employability": [{"indicator_id": "77", "indicator_name": "Employer Reputation", "rank": "601+", "score": "3.4"}, {"indicator_id": "3819456", "indicator_name": "Employment Outcomes", "rank": "701+", "score": "2.3"}], "Global Engagement": [{"indicator_id": "14", "indicator_name": "International Student Ratio", "rank": "701+", "score": "3.8"}, {"indicator_id": "15", "indicator_name": "International Research Network", "rank": "701+", "score": "37.3"}, {"indicator_id": "18", "indicator_name": "International Faculty Ratio", "rank": "701+", "score": "6.2"}], "Sustainability": [{"indicator_id": "3897497", "indicator_name": "Sustainability Score", "rank": "701+", "score": "3.8"}]}</t>
        </is>
      </c>
      <c r="AQ10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35">
      <c r="A1035" t="n">
        <v>1034</v>
      </c>
      <c r="B1035" t="inlineStr"/>
      <c r="C1035" t="inlineStr">
        <is>
          <t>George Mason University</t>
        </is>
      </c>
      <c r="D1035" t="inlineStr">
        <is>
          <t>Fairfax, United States</t>
        </is>
      </c>
      <c r="E1035" t="inlineStr">
        <is>
          <t>United States</t>
        </is>
      </c>
      <c r="F1035" t="inlineStr">
        <is>
          <t>Fairfax</t>
        </is>
      </c>
      <c r="G1035" t="inlineStr">
        <is>
          <t>North America</t>
        </is>
      </c>
      <c r="H1035" t="inlineStr">
        <is>
          <t>https://www.topuniversities.com/sites/default/files/george-mason-university_592560cf2aeae70239af518c_medium.jpg</t>
        </is>
      </c>
      <c r="I1035" t="inlineStr">
        <is>
          <t>/universities/george-mason-university</t>
        </is>
      </c>
      <c r="J1035" t="inlineStr">
        <is>
          <t>3996385</t>
        </is>
      </c>
      <c r="K1035" t="inlineStr">
        <is>
          <t>297427</t>
        </is>
      </c>
      <c r="L1035" t="inlineStr">
        <is>
          <t>1799</t>
        </is>
      </c>
      <c r="M1035" t="n">
        <v>0</v>
      </c>
      <c r="N1035" t="inlineStr">
        <is>
          <t>1001-1200</t>
        </is>
      </c>
      <c r="O1035" t="inlineStr"/>
      <c r="P1035" t="b">
        <v>0</v>
      </c>
      <c r="Q1035" t="b">
        <v>0</v>
      </c>
      <c r="R1035" t="n">
        <v>0</v>
      </c>
      <c r="S1035" t="inlineStr">
        <is>
          <t>601+</t>
        </is>
      </c>
      <c r="T1035" t="n">
        <v>8.800000000000001</v>
      </c>
      <c r="U1035" t="inlineStr">
        <is>
          <t>701+</t>
        </is>
      </c>
      <c r="V1035" t="n">
        <v>9.199999999999999</v>
      </c>
      <c r="W1035" t="inlineStr">
        <is>
          <t>701+</t>
        </is>
      </c>
      <c r="X1035" t="n">
        <v>12.4</v>
      </c>
      <c r="Y1035" t="inlineStr">
        <is>
          <t>601+</t>
        </is>
      </c>
      <c r="Z1035" t="n">
        <v>4.8</v>
      </c>
      <c r="AA1035" t="inlineStr">
        <is>
          <t>701+</t>
        </is>
      </c>
      <c r="AB1035" t="n">
        <v>11.9</v>
      </c>
      <c r="AC1035" t="inlineStr">
        <is>
          <t>616</t>
        </is>
      </c>
      <c r="AD1035" t="n">
        <v>15.3</v>
      </c>
      <c r="AE1035" t="inlineStr">
        <is>
          <t>623</t>
        </is>
      </c>
      <c r="AF1035" t="n">
        <v>60.9</v>
      </c>
      <c r="AG1035" t="inlineStr">
        <is>
          <t>701+</t>
        </is>
      </c>
      <c r="AH1035" t="n">
        <v>10</v>
      </c>
      <c r="AI1035">
        <f>510</f>
        <v/>
      </c>
      <c r="AJ1035" t="n">
        <v>22.5</v>
      </c>
      <c r="AK1035" t="inlineStr"/>
      <c r="AL1035" t="inlineStr"/>
      <c r="AM1035" t="inlineStr"/>
      <c r="AN1035" t="inlineStr"/>
      <c r="AO1035" t="inlineStr"/>
      <c r="AP1035" t="inlineStr">
        <is>
          <t>{"Research &amp; Discovery": [{"indicator_id": "76", "indicator_name": "Academic Reputation", "rank": "601+", "score": "8.8"}, {"indicator_id": "73", "indicator_name": "Citations per Faculty", "rank": "701+", "score": "9.2"}], "Learning Experience": [{"indicator_id": "36", "indicator_name": "Faculty Student Ratio", "rank": "701+", "score": "12.4"}], "Employability": [{"indicator_id": "77", "indicator_name": "Employer Reputation", "rank": "601+", "score": "4.8"}, {"indicator_id": "3819456", "indicator_name": "Employment Outcomes", "rank": "701+", "score": "11.9"}], "Global Engagement": [{"indicator_id": "14", "indicator_name": "International Student Ratio", "rank": "616", "score": "15.3"}, {"indicator_id": "15", "indicator_name": "International Research Network", "rank": "623", "score": "60.9"}, {"indicator_id": "18", "indicator_name": "International Faculty Ratio", "rank": "701+", "score": "10"}], "Sustainability": [{"indicator_id": "3897497", "indicator_name": "Sustainability Score", "rank": "=510", "score": "22.5"}]}</t>
        </is>
      </c>
      <c r="AQ10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36">
      <c r="A1036" t="n">
        <v>1035</v>
      </c>
      <c r="B1036" t="inlineStr"/>
      <c r="C1036" t="inlineStr">
        <is>
          <t>Gifu University</t>
        </is>
      </c>
      <c r="D1036" t="inlineStr">
        <is>
          <t>Gifu City, Japan</t>
        </is>
      </c>
      <c r="E1036" t="inlineStr">
        <is>
          <t>Japan</t>
        </is>
      </c>
      <c r="F1036" t="inlineStr">
        <is>
          <t>Gifu City</t>
        </is>
      </c>
      <c r="G1036" t="inlineStr">
        <is>
          <t>Asia</t>
        </is>
      </c>
      <c r="H1036" t="inlineStr">
        <is>
          <t>https://www.topuniversities.com/sites/default/files/gifu-university_592560cf2aeae70239af4b69_medium.jpg</t>
        </is>
      </c>
      <c r="I1036" t="inlineStr">
        <is>
          <t>/universities/gifu-university</t>
        </is>
      </c>
      <c r="J1036" t="inlineStr">
        <is>
          <t>3996390</t>
        </is>
      </c>
      <c r="K1036" t="inlineStr">
        <is>
          <t>294325</t>
        </is>
      </c>
      <c r="L1036" t="inlineStr">
        <is>
          <t>230</t>
        </is>
      </c>
      <c r="M1036" t="n">
        <v>0</v>
      </c>
      <c r="N1036" t="inlineStr">
        <is>
          <t>1001-1200</t>
        </is>
      </c>
      <c r="O1036" t="inlineStr"/>
      <c r="P1036" t="b">
        <v>0</v>
      </c>
      <c r="Q1036" t="b">
        <v>0</v>
      </c>
      <c r="R1036" t="n">
        <v>0</v>
      </c>
      <c r="S1036" t="inlineStr">
        <is>
          <t>601+</t>
        </is>
      </c>
      <c r="T1036" t="n">
        <v>6.6</v>
      </c>
      <c r="U1036" t="inlineStr">
        <is>
          <t>701+</t>
        </is>
      </c>
      <c r="V1036" t="n">
        <v>7.6</v>
      </c>
      <c r="W1036" t="inlineStr">
        <is>
          <t>253</t>
        </is>
      </c>
      <c r="X1036" t="n">
        <v>57.9</v>
      </c>
      <c r="Y1036" t="inlineStr">
        <is>
          <t>601+</t>
        </is>
      </c>
      <c r="Z1036" t="n">
        <v>2.3</v>
      </c>
      <c r="AA1036" t="inlineStr">
        <is>
          <t>701+</t>
        </is>
      </c>
      <c r="AB1036" t="n">
        <v>1.8</v>
      </c>
      <c r="AC1036" t="inlineStr">
        <is>
          <t>701+</t>
        </is>
      </c>
      <c r="AD1036" t="n">
        <v>3.3</v>
      </c>
      <c r="AE1036" t="inlineStr">
        <is>
          <t>701+</t>
        </is>
      </c>
      <c r="AF1036" t="n">
        <v>20.6</v>
      </c>
      <c r="AG1036" t="inlineStr">
        <is>
          <t>701+</t>
        </is>
      </c>
      <c r="AH1036" t="n">
        <v>4.3</v>
      </c>
      <c r="AI1036" t="inlineStr">
        <is>
          <t>701+</t>
        </is>
      </c>
      <c r="AJ1036" t="n">
        <v>3.1</v>
      </c>
      <c r="AK1036" t="inlineStr"/>
      <c r="AL1036" t="inlineStr"/>
      <c r="AM1036" t="inlineStr"/>
      <c r="AN1036" t="inlineStr"/>
      <c r="AO1036" t="inlineStr"/>
      <c r="AP1036" t="inlineStr">
        <is>
          <t>{"Research &amp; Discovery": [{"indicator_id": "76", "indicator_name": "Academic Reputation", "rank": "601+", "score": "6.6"}, {"indicator_id": "73", "indicator_name": "Citations per Faculty", "rank": "701+", "score": "7.6"}], "Learning Experience": [{"indicator_id": "36", "indicator_name": "Faculty Student Ratio", "rank": "253", "score": "57.9"}], "Employability": [{"indicator_id": "77", "indicator_name": "Employer Reputation", "rank": "601+", "score": "2.3"}, {"indicator_id": "3819456", "indicator_name": "Employment Outcomes", "rank": "701+", "score": "1.8"}], "Global Engagement": [{"indicator_id": "14", "indicator_name": "International Student Ratio", "rank": "701+", "score": "3.3"}, {"indicator_id": "15", "indicator_name": "International Research Network", "rank": "701+", "score": "20.6"}, {"indicator_id": "18", "indicator_name": "International Faculty Ratio", "rank": "701+", "score": "4.3"}], "Sustainability": [{"indicator_id": "3897497", "indicator_name": "Sustainability Score", "rank": "701+", "score": "3.1"}]}</t>
        </is>
      </c>
      <c r="AQ10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37">
      <c r="A1037" t="n">
        <v>1036</v>
      </c>
      <c r="B1037" t="inlineStr"/>
      <c r="C1037" t="inlineStr">
        <is>
          <t>Glasgow Caledonian University</t>
        </is>
      </c>
      <c r="D1037" t="inlineStr">
        <is>
          <t>Glasgow, United Kingdom</t>
        </is>
      </c>
      <c r="E1037" t="inlineStr">
        <is>
          <t>United Kingdom</t>
        </is>
      </c>
      <c r="F1037" t="inlineStr">
        <is>
          <t>Glasgow</t>
        </is>
      </c>
      <c r="G1037" t="inlineStr">
        <is>
          <t>Europe</t>
        </is>
      </c>
      <c r="H1037" t="inlineStr">
        <is>
          <t>https://www.topuniversities.com/sites/default/files/glasgow-caledonian-university_1649_medium.jpg</t>
        </is>
      </c>
      <c r="I1037" t="inlineStr">
        <is>
          <t>/universities/glasgow-caledonian-university</t>
        </is>
      </c>
      <c r="J1037" t="inlineStr">
        <is>
          <t>3996391</t>
        </is>
      </c>
      <c r="K1037" t="inlineStr">
        <is>
          <t>296377</t>
        </is>
      </c>
      <c r="L1037" t="inlineStr">
        <is>
          <t>1649</t>
        </is>
      </c>
      <c r="M1037" t="n">
        <v>0</v>
      </c>
      <c r="N1037" t="inlineStr">
        <is>
          <t>1001-1200</t>
        </is>
      </c>
      <c r="O1037" t="inlineStr"/>
      <c r="P1037" t="b">
        <v>0</v>
      </c>
      <c r="Q1037" t="b">
        <v>0</v>
      </c>
      <c r="R1037" t="n">
        <v>0</v>
      </c>
      <c r="S1037" t="inlineStr">
        <is>
          <t>601+</t>
        </is>
      </c>
      <c r="T1037" t="n">
        <v>5.2</v>
      </c>
      <c r="U1037" t="inlineStr">
        <is>
          <t>701+</t>
        </is>
      </c>
      <c r="V1037" t="n">
        <v>6.3</v>
      </c>
      <c r="W1037" t="inlineStr">
        <is>
          <t>701+</t>
        </is>
      </c>
      <c r="X1037" t="n">
        <v>4.3</v>
      </c>
      <c r="Y1037" t="inlineStr">
        <is>
          <t>601+</t>
        </is>
      </c>
      <c r="Z1037" t="n">
        <v>5.4</v>
      </c>
      <c r="AA1037" t="inlineStr">
        <is>
          <t>701+</t>
        </is>
      </c>
      <c r="AB1037" t="n">
        <v>6.8</v>
      </c>
      <c r="AC1037" t="inlineStr">
        <is>
          <t>392</t>
        </is>
      </c>
      <c r="AD1037" t="n">
        <v>34.9</v>
      </c>
      <c r="AE1037" t="inlineStr">
        <is>
          <t>701+</t>
        </is>
      </c>
      <c r="AF1037" t="n">
        <v>37.2</v>
      </c>
      <c r="AG1037" t="inlineStr">
        <is>
          <t>494</t>
        </is>
      </c>
      <c r="AH1037" t="n">
        <v>30.1</v>
      </c>
      <c r="AI1037">
        <f>503</f>
        <v/>
      </c>
      <c r="AJ1037" t="n">
        <v>23.5</v>
      </c>
      <c r="AK1037" t="inlineStr"/>
      <c r="AL1037" t="inlineStr"/>
      <c r="AM1037" t="inlineStr"/>
      <c r="AN1037" t="inlineStr"/>
      <c r="AO1037" t="inlineStr"/>
      <c r="AP1037" t="inlineStr">
        <is>
          <t>{"Research &amp; Discovery": [{"indicator_id": "76", "indicator_name": "Academic Reputation", "rank": "601+", "score": "5.2"}, {"indicator_id": "73", "indicator_name": "Citations per Faculty", "rank": "701+", "score": "6.3"}], "Learning Experience": [{"indicator_id": "36", "indicator_name": "Faculty Student Ratio", "rank": "701+", "score": "4.3"}], "Employability": [{"indicator_id": "77", "indicator_name": "Employer Reputation", "rank": "601+", "score": "5.4"}, {"indicator_id": "3819456", "indicator_name": "Employment Outcomes", "rank": "701+", "score": "6.8"}], "Global Engagement": [{"indicator_id": "14", "indicator_name": "International Student Ratio", "rank": "392", "score": "34.9"}, {"indicator_id": "15", "indicator_name": "International Research Network", "rank": "701+", "score": "37.2"}, {"indicator_id": "18", "indicator_name": "International Faculty Ratio", "rank": "494", "score": "30.1"}], "Sustainability": [{"indicator_id": "3897497", "indicator_name": "Sustainability Score", "rank": "=503", "score": "23.5"}]}</t>
        </is>
      </c>
      <c r="AQ10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38">
      <c r="A1038" t="n">
        <v>1037</v>
      </c>
      <c r="B1038" t="inlineStr"/>
      <c r="C1038" t="inlineStr">
        <is>
          <t>Gunma University</t>
        </is>
      </c>
      <c r="D1038" t="inlineStr">
        <is>
          <t>Maebashi, Japan</t>
        </is>
      </c>
      <c r="E1038" t="inlineStr">
        <is>
          <t>Japan</t>
        </is>
      </c>
      <c r="F1038" t="inlineStr">
        <is>
          <t>Maebashi</t>
        </is>
      </c>
      <c r="G1038" t="inlineStr">
        <is>
          <t>Asia</t>
        </is>
      </c>
      <c r="H1038" t="inlineStr">
        <is>
          <t>https://www.topuniversities.com/sites/default/files/gunma-university_592560cf2aeae70239af4b77_medium.jpg</t>
        </is>
      </c>
      <c r="I1038" t="inlineStr">
        <is>
          <t>/universities/gunma-university</t>
        </is>
      </c>
      <c r="J1038" t="inlineStr">
        <is>
          <t>3996393</t>
        </is>
      </c>
      <c r="K1038" t="inlineStr">
        <is>
          <t>294288</t>
        </is>
      </c>
      <c r="L1038" t="inlineStr">
        <is>
          <t>244</t>
        </is>
      </c>
      <c r="M1038" t="n">
        <v>0</v>
      </c>
      <c r="N1038" t="inlineStr">
        <is>
          <t>1001-1200</t>
        </is>
      </c>
      <c r="O1038" t="inlineStr"/>
      <c r="P1038" t="b">
        <v>0</v>
      </c>
      <c r="Q1038" t="b">
        <v>0</v>
      </c>
      <c r="R1038" t="n">
        <v>0</v>
      </c>
      <c r="S1038" t="inlineStr">
        <is>
          <t>601+</t>
        </is>
      </c>
      <c r="T1038" t="n">
        <v>3.5</v>
      </c>
      <c r="U1038" t="inlineStr">
        <is>
          <t>701+</t>
        </is>
      </c>
      <c r="V1038" t="n">
        <v>4.7</v>
      </c>
      <c r="W1038" t="inlineStr">
        <is>
          <t>102</t>
        </is>
      </c>
      <c r="X1038" t="n">
        <v>85.8</v>
      </c>
      <c r="Y1038" t="inlineStr">
        <is>
          <t>601+</t>
        </is>
      </c>
      <c r="Z1038" t="n">
        <v>1.9</v>
      </c>
      <c r="AA1038" t="inlineStr">
        <is>
          <t>701+</t>
        </is>
      </c>
      <c r="AB1038" t="n">
        <v>1.9</v>
      </c>
      <c r="AC1038" t="inlineStr">
        <is>
          <t>701+</t>
        </is>
      </c>
      <c r="AD1038" t="n">
        <v>3.2</v>
      </c>
      <c r="AE1038" t="inlineStr">
        <is>
          <t>701+</t>
        </is>
      </c>
      <c r="AF1038" t="n">
        <v>8.699999999999999</v>
      </c>
      <c r="AG1038" t="inlineStr">
        <is>
          <t>701+</t>
        </is>
      </c>
      <c r="AH1038" t="n">
        <v>4</v>
      </c>
      <c r="AI1038" t="inlineStr">
        <is>
          <t>701+</t>
        </is>
      </c>
      <c r="AJ1038" t="n">
        <v>1</v>
      </c>
      <c r="AK1038" t="inlineStr"/>
      <c r="AL1038" t="inlineStr"/>
      <c r="AM1038" t="inlineStr"/>
      <c r="AN1038" t="inlineStr"/>
      <c r="AO1038" t="inlineStr"/>
      <c r="AP1038" t="inlineStr">
        <is>
          <t>{"Research &amp; Discovery": [{"indicator_id": "76", "indicator_name": "Academic Reputation", "rank": "601+", "score": "3.5"}, {"indicator_id": "73", "indicator_name": "Citations per Faculty", "rank": "701+", "score": "4.7"}], "Learning Experience": [{"indicator_id": "36", "indicator_name": "Faculty Student Ratio", "rank": "102", "score": "85.8"}], "Employability": [{"indicator_id": "77", "indicator_name": "Employer Reputation", "rank": "601+", "score": "1.9"}, {"indicator_id": "3819456", "indicator_name": "Employment Outcomes", "rank": "701+", "score": "1.9"}], "Global Engagement": [{"indicator_id": "14", "indicator_name": "International Student Ratio", "rank": "701+", "score": "3.2"}, {"indicator_id": "15", "indicator_name": "International Research Network", "rank": "701+", "score": "8.7"}, {"indicator_id": "18", "indicator_name": "International Faculty Ratio", "rank": "701+", "score": "4"}], "Sustainability": [{"indicator_id": "3897497", "indicator_name": "Sustainability Score", "rank": "701+", "score": "1"}]}</t>
        </is>
      </c>
      <c r="AQ10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39">
      <c r="A1039" t="n">
        <v>1038</v>
      </c>
      <c r="B1039" t="inlineStr"/>
      <c r="C1039" t="inlineStr">
        <is>
          <t>Guru Gobind Singh Indraprastha University</t>
        </is>
      </c>
      <c r="D1039" t="inlineStr">
        <is>
          <t>New Delhi, India</t>
        </is>
      </c>
      <c r="E1039" t="inlineStr">
        <is>
          <t>India</t>
        </is>
      </c>
      <c r="F1039" t="inlineStr">
        <is>
          <t>New Delhi</t>
        </is>
      </c>
      <c r="G1039" t="inlineStr">
        <is>
          <t>Asia</t>
        </is>
      </c>
      <c r="H1039" t="inlineStr">
        <is>
          <t>https://www.topuniversities.com/sites/default/files/230727040550pm423686IPU-logo-90x90.jpg</t>
        </is>
      </c>
      <c r="I1039" t="inlineStr">
        <is>
          <t>/universities/guru-gobind-singh-indraprastha-university</t>
        </is>
      </c>
      <c r="J1039" t="inlineStr">
        <is>
          <t>3996394</t>
        </is>
      </c>
      <c r="K1039" t="inlineStr">
        <is>
          <t>297321</t>
        </is>
      </c>
      <c r="L1039" t="inlineStr">
        <is>
          <t>905</t>
        </is>
      </c>
      <c r="M1039" t="n">
        <v>0</v>
      </c>
      <c r="N1039" t="inlineStr">
        <is>
          <t>1001-1200</t>
        </is>
      </c>
      <c r="O1039" t="inlineStr"/>
      <c r="P1039" t="b">
        <v>0</v>
      </c>
      <c r="Q1039" t="b">
        <v>0</v>
      </c>
      <c r="R1039" t="n">
        <v>0</v>
      </c>
      <c r="S1039" t="inlineStr">
        <is>
          <t>601+</t>
        </is>
      </c>
      <c r="T1039" t="n">
        <v>4.5</v>
      </c>
      <c r="U1039" t="inlineStr">
        <is>
          <t>469</t>
        </is>
      </c>
      <c r="V1039" t="n">
        <v>27.7</v>
      </c>
      <c r="W1039" t="inlineStr">
        <is>
          <t>701+</t>
        </is>
      </c>
      <c r="X1039" t="n">
        <v>6.6</v>
      </c>
      <c r="Y1039" t="inlineStr">
        <is>
          <t>601+</t>
        </is>
      </c>
      <c r="Z1039" t="n">
        <v>4.4</v>
      </c>
      <c r="AA1039" t="inlineStr">
        <is>
          <t>701+</t>
        </is>
      </c>
      <c r="AB1039" t="n">
        <v>6.4</v>
      </c>
      <c r="AC1039" t="inlineStr">
        <is>
          <t>701+</t>
        </is>
      </c>
      <c r="AD1039" t="n">
        <v>5.1</v>
      </c>
      <c r="AE1039" t="inlineStr">
        <is>
          <t>701+</t>
        </is>
      </c>
      <c r="AF1039" t="n">
        <v>17.3</v>
      </c>
      <c r="AG1039" t="inlineStr">
        <is>
          <t>701+</t>
        </is>
      </c>
      <c r="AH1039" t="n">
        <v>3.7</v>
      </c>
      <c r="AI1039" t="inlineStr">
        <is>
          <t>701+</t>
        </is>
      </c>
      <c r="AJ1039" t="n">
        <v>2.2</v>
      </c>
      <c r="AK1039" t="inlineStr"/>
      <c r="AL1039" t="inlineStr"/>
      <c r="AM1039" t="inlineStr"/>
      <c r="AN1039" t="inlineStr"/>
      <c r="AO1039" t="inlineStr"/>
      <c r="AP1039" t="inlineStr">
        <is>
          <t>{"Research &amp; Discovery": [{"indicator_id": "76", "indicator_name": "Academic Reputation", "rank": "601+", "score": "4.5"}, {"indicator_id": "73", "indicator_name": "Citations per Faculty", "rank": "469", "score": "27.7"}], "Learning Experience": [{"indicator_id": "36", "indicator_name": "Faculty Student Ratio", "rank": "701+", "score": "6.6"}], "Employability": [{"indicator_id": "77", "indicator_name": "Employer Reputation", "rank": "601+", "score": "4.4"}, {"indicator_id": "3819456", "indicator_name": "Employment Outcomes", "rank": "701+", "score": "6.4"}], "Global Engagement": [{"indicator_id": "14", "indicator_name": "International Student Ratio", "rank": "701+", "score": "5.1"}, {"indicator_id": "15", "indicator_name": "International Research Network", "rank": "701+", "score": "17.3"}, {"indicator_id": "18", "indicator_name": "International Faculty Ratio", "rank": "701+", "score": "3.7"}], "Sustainability": [{"indicator_id": "3897497", "indicator_name": "Sustainability Score", "rank": "701+", "score": "2.2"}]}</t>
        </is>
      </c>
      <c r="AQ10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40">
      <c r="A1040" t="n">
        <v>1039</v>
      </c>
      <c r="B1040" t="inlineStr"/>
      <c r="C1040" t="inlineStr">
        <is>
          <t>Harbin Engineering University</t>
        </is>
      </c>
      <c r="D1040" t="inlineStr">
        <is>
          <t>Harbin, China (Mainland)</t>
        </is>
      </c>
      <c r="E1040" t="inlineStr">
        <is>
          <t>China (Mainland)</t>
        </is>
      </c>
      <c r="F1040" t="inlineStr">
        <is>
          <t>Harbin</t>
        </is>
      </c>
      <c r="G1040" t="inlineStr">
        <is>
          <t>Asia</t>
        </is>
      </c>
      <c r="H1040" t="inlineStr">
        <is>
          <t>https://www.topuniversities.com/sites/default/files/harbin-engineering-university_592560cf2aeae70239af5277_medium.jpg</t>
        </is>
      </c>
      <c r="I1040" t="inlineStr">
        <is>
          <t>/universities/harbin-engineering-university</t>
        </is>
      </c>
      <c r="J1040" t="inlineStr">
        <is>
          <t>3996400</t>
        </is>
      </c>
      <c r="K1040" t="inlineStr">
        <is>
          <t>295006</t>
        </is>
      </c>
      <c r="L1040" t="inlineStr">
        <is>
          <t>2036</t>
        </is>
      </c>
      <c r="M1040" t="n">
        <v>0</v>
      </c>
      <c r="N1040" t="inlineStr">
        <is>
          <t>1001-1200</t>
        </is>
      </c>
      <c r="O1040" t="inlineStr"/>
      <c r="P1040" t="b">
        <v>0</v>
      </c>
      <c r="Q1040" t="b">
        <v>0</v>
      </c>
      <c r="R1040" t="n">
        <v>0</v>
      </c>
      <c r="S1040" t="inlineStr">
        <is>
          <t>601+</t>
        </is>
      </c>
      <c r="T1040" t="n">
        <v>5.4</v>
      </c>
      <c r="U1040" t="inlineStr">
        <is>
          <t>464</t>
        </is>
      </c>
      <c r="V1040" t="n">
        <v>28.1</v>
      </c>
      <c r="W1040" t="inlineStr">
        <is>
          <t>701+</t>
        </is>
      </c>
      <c r="X1040" t="n">
        <v>16.5</v>
      </c>
      <c r="Y1040" t="inlineStr">
        <is>
          <t>601+</t>
        </is>
      </c>
      <c r="Z1040" t="n">
        <v>2.4</v>
      </c>
      <c r="AA1040" t="inlineStr">
        <is>
          <t>701+</t>
        </is>
      </c>
      <c r="AB1040" t="n">
        <v>3.8</v>
      </c>
      <c r="AC1040" t="inlineStr">
        <is>
          <t>701+</t>
        </is>
      </c>
      <c r="AD1040" t="n">
        <v>2.2</v>
      </c>
      <c r="AE1040" t="inlineStr">
        <is>
          <t>701+</t>
        </is>
      </c>
      <c r="AF1040" t="n">
        <v>32.4</v>
      </c>
      <c r="AG1040" t="inlineStr">
        <is>
          <t>701+</t>
        </is>
      </c>
      <c r="AH1040" t="n">
        <v>2.3</v>
      </c>
      <c r="AI1040" t="inlineStr">
        <is>
          <t>701+</t>
        </is>
      </c>
      <c r="AJ1040" t="n">
        <v>1.3</v>
      </c>
      <c r="AK1040" t="inlineStr"/>
      <c r="AL1040" t="inlineStr"/>
      <c r="AM1040" t="inlineStr"/>
      <c r="AN1040" t="inlineStr"/>
      <c r="AO1040" t="inlineStr"/>
      <c r="AP1040" t="inlineStr">
        <is>
          <t>{"Research &amp; Discovery": [{"indicator_id": "76", "indicator_name": "Academic Reputation", "rank": "601+", "score": "5.4"}, {"indicator_id": "73", "indicator_name": "Citations per Faculty", "rank": "464", "score": "28.1"}], "Learning Experience": [{"indicator_id": "36", "indicator_name": "Faculty Student Ratio", "rank": "701+", "score": "16.5"}], "Employability": [{"indicator_id": "77", "indicator_name": "Employer Reputation", "rank": "601+", "score": "2.4"}, {"indicator_id": "3819456", "indicator_name": "Employment Outcomes", "rank": "701+", "score": "3.8"}], "Global Engagement": [{"indicator_id": "14", "indicator_name": "International Student Ratio", "rank": "701+", "score": "2.2"}, {"indicator_id": "15", "indicator_name": "International Research Network", "rank": "701+", "score": "32.4"}, {"indicator_id": "18", "indicator_name": "International Faculty Ratio", "rank": "701+", "score": "2.3"}], "Sustainability": [{"indicator_id": "3897497", "indicator_name": "Sustainability Score", "rank": "701+", "score": "1.3"}]}</t>
        </is>
      </c>
      <c r="AQ10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41">
      <c r="A1041" t="n">
        <v>1040</v>
      </c>
      <c r="B1041" t="inlineStr"/>
      <c r="C1041" t="inlineStr">
        <is>
          <t>Hohai University</t>
        </is>
      </c>
      <c r="D1041" t="inlineStr">
        <is>
          <t>Nanjing, China (Mainland)</t>
        </is>
      </c>
      <c r="E1041" t="inlineStr">
        <is>
          <t>China (Mainland)</t>
        </is>
      </c>
      <c r="F1041" t="inlineStr">
        <is>
          <t>Nanjing</t>
        </is>
      </c>
      <c r="G1041" t="inlineStr">
        <is>
          <t>Asia</t>
        </is>
      </c>
      <c r="H1041" t="inlineStr">
        <is>
          <t>https://www.topuniversities.com/sites/default/files/hohai-university_592560cf2aeae70239af527b_medium.jpg</t>
        </is>
      </c>
      <c r="I1041" t="inlineStr">
        <is>
          <t>/universities/hohai-university</t>
        </is>
      </c>
      <c r="J1041" t="inlineStr">
        <is>
          <t>3996405</t>
        </is>
      </c>
      <c r="K1041" t="inlineStr">
        <is>
          <t>295010</t>
        </is>
      </c>
      <c r="L1041" t="inlineStr">
        <is>
          <t>2040</t>
        </is>
      </c>
      <c r="M1041" t="n">
        <v>0</v>
      </c>
      <c r="N1041" t="inlineStr">
        <is>
          <t>1001-1200</t>
        </is>
      </c>
      <c r="O1041" t="inlineStr"/>
      <c r="P1041" t="b">
        <v>0</v>
      </c>
      <c r="Q1041" t="b">
        <v>0</v>
      </c>
      <c r="R1041" t="n">
        <v>0</v>
      </c>
      <c r="S1041" t="inlineStr">
        <is>
          <t>601+</t>
        </is>
      </c>
      <c r="T1041" t="n">
        <v>4.1</v>
      </c>
      <c r="U1041" t="inlineStr">
        <is>
          <t>614</t>
        </is>
      </c>
      <c r="V1041" t="n">
        <v>16.5</v>
      </c>
      <c r="W1041" t="inlineStr">
        <is>
          <t>701+</t>
        </is>
      </c>
      <c r="X1041" t="n">
        <v>7.9</v>
      </c>
      <c r="Y1041" t="inlineStr">
        <is>
          <t>601+</t>
        </is>
      </c>
      <c r="Z1041" t="n">
        <v>1.5</v>
      </c>
      <c r="AA1041" t="inlineStr">
        <is>
          <t>701+</t>
        </is>
      </c>
      <c r="AB1041" t="n">
        <v>2.2</v>
      </c>
      <c r="AC1041" t="inlineStr">
        <is>
          <t>n/a</t>
        </is>
      </c>
      <c r="AD1041" t="inlineStr"/>
      <c r="AE1041" t="inlineStr">
        <is>
          <t>474</t>
        </is>
      </c>
      <c r="AF1041" t="n">
        <v>70.7</v>
      </c>
      <c r="AG1041" t="inlineStr">
        <is>
          <t>n/a</t>
        </is>
      </c>
      <c r="AH1041" t="inlineStr"/>
      <c r="AI1041" t="inlineStr">
        <is>
          <t>701+</t>
        </is>
      </c>
      <c r="AJ1041" t="n">
        <v>2.4</v>
      </c>
      <c r="AK1041" t="inlineStr"/>
      <c r="AL1041" t="inlineStr"/>
      <c r="AM1041" t="inlineStr"/>
      <c r="AN1041" t="inlineStr"/>
      <c r="AO1041" t="inlineStr"/>
      <c r="AP1041" t="inlineStr">
        <is>
          <t>{"Research &amp; Discovery": [{"indicator_id": "76", "indicator_name": "Academic Reputation", "rank": "601+", "score": "4.1"}, {"indicator_id": "73", "indicator_name": "Citations per Faculty", "rank": "614", "score": "16.5"}], "Learning Experience": [{"indicator_id": "36", "indicator_name": "Faculty Student Ratio", "rank": "701+", "score": "7.9"}], "Employability": [{"indicator_id": "77", "indicator_name": "Employer Reputation", "rank": "601+", "score": "1.5"}, {"indicator_id": "3819456", "indicator_name": "Employment Outcomes", "rank": "701+", "score": "2.2"}], "Global Engagement": [{"indicator_id": "14", "indicator_name": "International Student Ratio", "rank": "n/a", "score": "n/a"}, {"indicator_id": "15", "indicator_name": "International Research Network", "rank": "474", "score": "70.7"}, {"indicator_id": "18", "indicator_name": "International Faculty Ratio", "rank": "n/a", "score": "n/a"}], "Sustainability": [{"indicator_id": "3897497", "indicator_name": "Sustainability Score", "rank": "701+", "score": "2.4"}]}</t>
        </is>
      </c>
      <c r="AQ10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42">
      <c r="A1042" t="n">
        <v>1041</v>
      </c>
      <c r="B1042" t="inlineStr"/>
      <c r="C1042" t="inlineStr">
        <is>
          <t>Howard University</t>
        </is>
      </c>
      <c r="D1042" t="inlineStr">
        <is>
          <t>Washington D.C., United States</t>
        </is>
      </c>
      <c r="E1042" t="inlineStr">
        <is>
          <t>United States</t>
        </is>
      </c>
      <c r="F1042" t="inlineStr">
        <is>
          <t>Washington D.C.</t>
        </is>
      </c>
      <c r="G1042" t="inlineStr">
        <is>
          <t>North America</t>
        </is>
      </c>
      <c r="H1042" t="inlineStr">
        <is>
          <t>https://www.topuniversities.com/sites/default/files/howard-university_592560cf2aeae70239af4dc1_medium.jpg</t>
        </is>
      </c>
      <c r="I1042" t="inlineStr">
        <is>
          <t>/universities/howard-university</t>
        </is>
      </c>
      <c r="J1042" t="inlineStr">
        <is>
          <t>3996408</t>
        </is>
      </c>
      <c r="K1042" t="inlineStr">
        <is>
          <t>297531</t>
        </is>
      </c>
      <c r="L1042" t="inlineStr">
        <is>
          <t>830</t>
        </is>
      </c>
      <c r="M1042" t="n">
        <v>0</v>
      </c>
      <c r="N1042" t="inlineStr">
        <is>
          <t>1001-1200</t>
        </is>
      </c>
      <c r="O1042" t="inlineStr"/>
      <c r="P1042" t="b">
        <v>0</v>
      </c>
      <c r="Q1042" t="b">
        <v>0</v>
      </c>
      <c r="R1042" t="n">
        <v>0</v>
      </c>
      <c r="S1042" t="inlineStr">
        <is>
          <t>601+</t>
        </is>
      </c>
      <c r="T1042" t="n">
        <v>7</v>
      </c>
      <c r="U1042" t="inlineStr">
        <is>
          <t>701+</t>
        </is>
      </c>
      <c r="V1042" t="n">
        <v>3</v>
      </c>
      <c r="W1042" t="inlineStr">
        <is>
          <t>403</t>
        </is>
      </c>
      <c r="X1042" t="n">
        <v>38.9</v>
      </c>
      <c r="Y1042" t="inlineStr">
        <is>
          <t>601+</t>
        </is>
      </c>
      <c r="Z1042" t="n">
        <v>9.199999999999999</v>
      </c>
      <c r="AA1042" t="inlineStr">
        <is>
          <t>588</t>
        </is>
      </c>
      <c r="AB1042" t="n">
        <v>18.8</v>
      </c>
      <c r="AC1042" t="inlineStr">
        <is>
          <t>701+</t>
        </is>
      </c>
      <c r="AD1042" t="n">
        <v>4.1</v>
      </c>
      <c r="AE1042" t="inlineStr">
        <is>
          <t>701+</t>
        </is>
      </c>
      <c r="AF1042" t="n">
        <v>31.9</v>
      </c>
      <c r="AG1042" t="inlineStr">
        <is>
          <t>701+</t>
        </is>
      </c>
      <c r="AH1042" t="n">
        <v>1.1</v>
      </c>
      <c r="AI1042" t="inlineStr">
        <is>
          <t>701+</t>
        </is>
      </c>
      <c r="AJ1042" t="n">
        <v>1.1</v>
      </c>
      <c r="AK1042" t="inlineStr"/>
      <c r="AL1042" t="inlineStr"/>
      <c r="AM1042" t="inlineStr"/>
      <c r="AN1042" t="inlineStr"/>
      <c r="AO1042" t="inlineStr"/>
      <c r="AP1042" t="inlineStr">
        <is>
          <t>{"Research &amp; Discovery": [{"indicator_id": "76", "indicator_name": "Academic Reputation", "rank": "601+", "score": "7"}, {"indicator_id": "73", "indicator_name": "Citations per Faculty", "rank": "701+", "score": "3"}], "Learning Experience": [{"indicator_id": "36", "indicator_name": "Faculty Student Ratio", "rank": "403", "score": "38.9"}], "Employability": [{"indicator_id": "77", "indicator_name": "Employer Reputation", "rank": "601+", "score": "9.2"}, {"indicator_id": "3819456", "indicator_name": "Employment Outcomes", "rank": "588", "score": "18.8"}], "Global Engagement": [{"indicator_id": "14", "indicator_name": "International Student Ratio", "rank": "701+", "score": "4.1"}, {"indicator_id": "15", "indicator_name": "International Research Network", "rank": "701+", "score": "31.9"}, {"indicator_id": "18", "indicator_name": "International Faculty Ratio", "rank": "701+", "score": "1.1"}], "Sustainability": [{"indicator_id": "3897497", "indicator_name": "Sustainability Score", "rank": "701+", "score": "1.1"}]}</t>
        </is>
      </c>
      <c r="AQ10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43">
      <c r="A1043" t="n">
        <v>1042</v>
      </c>
      <c r="B1043" t="inlineStr"/>
      <c r="C1043" t="inlineStr">
        <is>
          <t>MATE Hungarian University of Agriculture and Life Sciences</t>
        </is>
      </c>
      <c r="D1043" t="inlineStr">
        <is>
          <t>Gödöllő, Hungary</t>
        </is>
      </c>
      <c r="E1043" t="inlineStr">
        <is>
          <t>Hungary</t>
        </is>
      </c>
      <c r="F1043" t="inlineStr">
        <is>
          <t>Gödöllő</t>
        </is>
      </c>
      <c r="G1043" t="inlineStr">
        <is>
          <t>Europe</t>
        </is>
      </c>
      <c r="H1043" t="inlineStr">
        <is>
          <t>https://www.topuniversities.com/sites/default/files/210803123442pm235473mate-2021-en-green-90x90.jpg</t>
        </is>
      </c>
      <c r="I1043" t="inlineStr">
        <is>
          <t>/universities/mate-hungarian-university-agriculture-life-sciences</t>
        </is>
      </c>
      <c r="J1043" t="inlineStr">
        <is>
          <t>3996413</t>
        </is>
      </c>
      <c r="K1043" t="inlineStr">
        <is>
          <t>378421</t>
        </is>
      </c>
      <c r="L1043" t="inlineStr">
        <is>
          <t>25683</t>
        </is>
      </c>
      <c r="M1043" t="n">
        <v>0</v>
      </c>
      <c r="N1043" t="inlineStr">
        <is>
          <t>1001-1200</t>
        </is>
      </c>
      <c r="O1043" t="inlineStr"/>
      <c r="P1043" t="b">
        <v>0</v>
      </c>
      <c r="Q1043" t="b">
        <v>0</v>
      </c>
      <c r="R1043" t="n">
        <v>0</v>
      </c>
      <c r="S1043" t="inlineStr">
        <is>
          <t>601+</t>
        </is>
      </c>
      <c r="T1043" t="n">
        <v>6</v>
      </c>
      <c r="U1043" t="inlineStr">
        <is>
          <t>701+</t>
        </is>
      </c>
      <c r="V1043" t="n">
        <v>3.2</v>
      </c>
      <c r="W1043" t="inlineStr">
        <is>
          <t>514</t>
        </is>
      </c>
      <c r="X1043" t="n">
        <v>30.4</v>
      </c>
      <c r="Y1043" t="inlineStr">
        <is>
          <t>601+</t>
        </is>
      </c>
      <c r="Z1043" t="n">
        <v>4.9</v>
      </c>
      <c r="AA1043" t="inlineStr">
        <is>
          <t>701+</t>
        </is>
      </c>
      <c r="AB1043" t="n">
        <v>3.6</v>
      </c>
      <c r="AC1043" t="inlineStr">
        <is>
          <t>437</t>
        </is>
      </c>
      <c r="AD1043" t="n">
        <v>29.2</v>
      </c>
      <c r="AE1043" t="inlineStr">
        <is>
          <t>701+</t>
        </is>
      </c>
      <c r="AF1043" t="n">
        <v>53.5</v>
      </c>
      <c r="AG1043" t="inlineStr">
        <is>
          <t>701+</t>
        </is>
      </c>
      <c r="AH1043" t="n">
        <v>2.2</v>
      </c>
      <c r="AI1043" t="inlineStr">
        <is>
          <t>701+</t>
        </is>
      </c>
      <c r="AJ1043" t="n">
        <v>1.3</v>
      </c>
      <c r="AK1043" t="inlineStr"/>
      <c r="AL1043" t="inlineStr"/>
      <c r="AM1043" t="inlineStr"/>
      <c r="AN1043" t="inlineStr"/>
      <c r="AO1043" t="inlineStr"/>
      <c r="AP1043" t="inlineStr">
        <is>
          <t>{"Research &amp; Discovery": [{"indicator_id": "76", "indicator_name": "Academic Reputation", "rank": "601+", "score": "6"}, {"indicator_id": "73", "indicator_name": "Citations per Faculty", "rank": "701+", "score": "3.2"}], "Learning Experience": [{"indicator_id": "36", "indicator_name": "Faculty Student Ratio", "rank": "514", "score": "30.4"}], "Employability": [{"indicator_id": "77", "indicator_name": "Employer Reputation", "rank": "601+", "score": "4.9"}, {"indicator_id": "3819456", "indicator_name": "Employment Outcomes", "rank": "701+", "score": "3.6"}], "Global Engagement": [{"indicator_id": "14", "indicator_name": "International Student Ratio", "rank": "437", "score": "29.2"}, {"indicator_id": "15", "indicator_name": "International Research Network", "rank": "701+", "score": "53.5"}, {"indicator_id": "18", "indicator_name": "International Faculty Ratio", "rank": "701+", "score": "2.2"}], "Sustainability": [{"indicator_id": "3897497", "indicator_name": "Sustainability Score", "rank": "701+", "score": "1.3"}]}</t>
        </is>
      </c>
      <c r="AQ10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44">
      <c r="A1044" t="n">
        <v>1043</v>
      </c>
      <c r="B1044" t="inlineStr"/>
      <c r="C1044" t="inlineStr">
        <is>
          <t>ITESO, Universidad Jesuita de Guadalajara</t>
        </is>
      </c>
      <c r="D1044" t="inlineStr">
        <is>
          <t>Tlaquepaque, Mexico</t>
        </is>
      </c>
      <c r="E1044" t="inlineStr">
        <is>
          <t>Mexico</t>
        </is>
      </c>
      <c r="F1044" t="inlineStr">
        <is>
          <t>Tlaquepaque</t>
        </is>
      </c>
      <c r="G1044" t="inlineStr">
        <is>
          <t>Latin America</t>
        </is>
      </c>
      <c r="H1044" t="inlineStr">
        <is>
          <t>https://www.topuniversities.com/sites/default/files/iteso-universidad-jesuita-de-guadalajara_592560cf2aeae70239af5485_medium.jpg</t>
        </is>
      </c>
      <c r="I1044" t="inlineStr">
        <is>
          <t>/universities/iteso-universidad-jesuita-de-guadalajara</t>
        </is>
      </c>
      <c r="J1044" t="inlineStr">
        <is>
          <t>3996417</t>
        </is>
      </c>
      <c r="K1044" t="inlineStr">
        <is>
          <t>293372</t>
        </is>
      </c>
      <c r="L1044" t="inlineStr">
        <is>
          <t>2562</t>
        </is>
      </c>
      <c r="M1044" t="n">
        <v>0</v>
      </c>
      <c r="N1044" t="inlineStr">
        <is>
          <t>1001-1200</t>
        </is>
      </c>
      <c r="O1044" t="inlineStr"/>
      <c r="P1044" t="b">
        <v>0</v>
      </c>
      <c r="Q1044" t="b">
        <v>0</v>
      </c>
      <c r="R1044" t="n">
        <v>0</v>
      </c>
      <c r="S1044" t="inlineStr">
        <is>
          <t>601+</t>
        </is>
      </c>
      <c r="T1044" t="n">
        <v>6.3</v>
      </c>
      <c r="U1044" t="inlineStr">
        <is>
          <t>701+</t>
        </is>
      </c>
      <c r="V1044" t="n">
        <v>1</v>
      </c>
      <c r="W1044" t="inlineStr">
        <is>
          <t>181</t>
        </is>
      </c>
      <c r="X1044" t="n">
        <v>72.8</v>
      </c>
      <c r="Y1044" t="inlineStr">
        <is>
          <t>601+</t>
        </is>
      </c>
      <c r="Z1044" t="n">
        <v>4.4</v>
      </c>
      <c r="AA1044" t="inlineStr">
        <is>
          <t>701+</t>
        </is>
      </c>
      <c r="AB1044" t="n">
        <v>1.9</v>
      </c>
      <c r="AC1044" t="inlineStr">
        <is>
          <t>701+</t>
        </is>
      </c>
      <c r="AD1044" t="n">
        <v>1.5</v>
      </c>
      <c r="AE1044" t="inlineStr">
        <is>
          <t>701+</t>
        </is>
      </c>
      <c r="AF1044" t="n">
        <v>3.5</v>
      </c>
      <c r="AG1044" t="inlineStr">
        <is>
          <t>701+</t>
        </is>
      </c>
      <c r="AH1044" t="n">
        <v>2.4</v>
      </c>
      <c r="AI1044" t="inlineStr">
        <is>
          <t>701+</t>
        </is>
      </c>
      <c r="AJ1044" t="n">
        <v>1</v>
      </c>
      <c r="AK1044" t="inlineStr"/>
      <c r="AL1044" t="inlineStr"/>
      <c r="AM1044" t="inlineStr"/>
      <c r="AN1044" t="inlineStr"/>
      <c r="AO1044" t="inlineStr"/>
      <c r="AP1044" t="inlineStr">
        <is>
          <t>{"Research &amp; Discovery": [{"indicator_id": "76", "indicator_name": "Academic Reputation", "rank": "601+", "score": "6.3"}, {"indicator_id": "73", "indicator_name": "Citations per Faculty", "rank": "701+", "score": "1"}], "Learning Experience": [{"indicator_id": "36", "indicator_name": "Faculty Student Ratio", "rank": "181", "score": "72.8"}], "Employability": [{"indicator_id": "77", "indicator_name": "Employer Reputation", "rank": "601+", "score": "4.4"}, {"indicator_id": "3819456", "indicator_name": "Employment Outcomes", "rank": "701+", "score": "1.9"}], "Global Engagement": [{"indicator_id": "14", "indicator_name": "International Student Ratio", "rank": "701+", "score": "1.5"}, {"indicator_id": "15", "indicator_name": "International Research Network", "rank": "701+", "score": "3.5"}, {"indicator_id": "18", "indicator_name": "International Faculty Ratio", "rank": "701+", "score": "2.4"}], "Sustainability": [{"indicator_id": "3897497", "indicator_name": "Sustainability Score", "rank": "701+", "score": "1"}]}</t>
        </is>
      </c>
      <c r="AQ10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45">
      <c r="A1045" t="n">
        <v>1044</v>
      </c>
      <c r="B1045" t="inlineStr"/>
      <c r="C1045" t="inlineStr">
        <is>
          <t>Indiana University–Purdue University Indianapolis</t>
        </is>
      </c>
      <c r="D1045" t="inlineStr">
        <is>
          <t>Indianapolis, United States</t>
        </is>
      </c>
      <c r="E1045" t="inlineStr">
        <is>
          <t>United States</t>
        </is>
      </c>
      <c r="F1045" t="inlineStr">
        <is>
          <t>Indianapolis</t>
        </is>
      </c>
      <c r="G1045" t="inlineStr">
        <is>
          <t>North America</t>
        </is>
      </c>
      <c r="H1045" t="inlineStr">
        <is>
          <t>https://www.topuniversities.com/sites/default/files/indiana-universitypurdue-university-indianapolis_592560e09988f300e2320b78_medium.jpg</t>
        </is>
      </c>
      <c r="I1045" t="inlineStr">
        <is>
          <t>/universities/indiana-university-purdue-university-indianapolis</t>
        </is>
      </c>
      <c r="J1045" t="inlineStr">
        <is>
          <t>3996429</t>
        </is>
      </c>
      <c r="K1045" t="inlineStr">
        <is>
          <t>295900</t>
        </is>
      </c>
      <c r="L1045" t="inlineStr">
        <is>
          <t>20307</t>
        </is>
      </c>
      <c r="M1045" t="n">
        <v>0</v>
      </c>
      <c r="N1045" t="inlineStr">
        <is>
          <t>1001-1200</t>
        </is>
      </c>
      <c r="O1045" t="inlineStr"/>
      <c r="P1045" t="b">
        <v>0</v>
      </c>
      <c r="Q1045" t="b">
        <v>0</v>
      </c>
      <c r="R1045" t="n">
        <v>0</v>
      </c>
      <c r="S1045" t="inlineStr">
        <is>
          <t>601+</t>
        </is>
      </c>
      <c r="T1045" t="n">
        <v>7.1</v>
      </c>
      <c r="U1045" t="inlineStr">
        <is>
          <t>701+</t>
        </is>
      </c>
      <c r="V1045" t="n">
        <v>10</v>
      </c>
      <c r="W1045" t="inlineStr">
        <is>
          <t>634</t>
        </is>
      </c>
      <c r="X1045" t="n">
        <v>22.2</v>
      </c>
      <c r="Y1045" t="inlineStr">
        <is>
          <t>601+</t>
        </is>
      </c>
      <c r="Z1045" t="n">
        <v>4.5</v>
      </c>
      <c r="AA1045" t="inlineStr">
        <is>
          <t>701+</t>
        </is>
      </c>
      <c r="AB1045" t="n">
        <v>3.7</v>
      </c>
      <c r="AC1045" t="inlineStr">
        <is>
          <t>701+</t>
        </is>
      </c>
      <c r="AD1045" t="n">
        <v>6.6</v>
      </c>
      <c r="AE1045" t="inlineStr">
        <is>
          <t>701+</t>
        </is>
      </c>
      <c r="AF1045" t="n">
        <v>33.6</v>
      </c>
      <c r="AG1045" t="inlineStr">
        <is>
          <t>503</t>
        </is>
      </c>
      <c r="AH1045" t="n">
        <v>28.8</v>
      </c>
      <c r="AI1045" t="inlineStr">
        <is>
          <t>701+</t>
        </is>
      </c>
      <c r="AJ1045" t="n">
        <v>6.7</v>
      </c>
      <c r="AK1045" t="inlineStr"/>
      <c r="AL1045" t="inlineStr"/>
      <c r="AM1045" t="inlineStr"/>
      <c r="AN1045" t="inlineStr"/>
      <c r="AO1045" t="inlineStr"/>
      <c r="AP1045" t="inlineStr">
        <is>
          <t>{"Research &amp; Discovery": [{"indicator_id": "76", "indicator_name": "Academic Reputation", "rank": "601+", "score": "7.1"}, {"indicator_id": "73", "indicator_name": "Citations per Faculty", "rank": "701+", "score": "10"}], "Learning Experience": [{"indicator_id": "36", "indicator_name": "Faculty Student Ratio", "rank": "634", "score": "22.2"}], "Employability": [{"indicator_id": "77", "indicator_name": "Employer Reputation", "rank": "601+", "score": "4.5"}, {"indicator_id": "3819456", "indicator_name": "Employment Outcomes", "rank": "701+", "score": "3.7"}], "Global Engagement": [{"indicator_id": "14", "indicator_name": "International Student Ratio", "rank": "701+", "score": "6.6"}, {"indicator_id": "15", "indicator_name": "International Research Network", "rank": "701+", "score": "33.6"}, {"indicator_id": "18", "indicator_name": "International Faculty Ratio", "rank": "503", "score": "28.8"}], "Sustainability": [{"indicator_id": "3897497", "indicator_name": "Sustainability Score", "rank": "701+", "score": "6.7"}]}</t>
        </is>
      </c>
      <c r="AQ10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46">
      <c r="A1046" t="n">
        <v>1045</v>
      </c>
      <c r="B1046" t="inlineStr"/>
      <c r="C1046" t="inlineStr">
        <is>
          <t>International Christian University</t>
        </is>
      </c>
      <c r="D1046" t="inlineStr">
        <is>
          <t>Tokyo, Japan</t>
        </is>
      </c>
      <c r="E1046" t="inlineStr">
        <is>
          <t>Japan</t>
        </is>
      </c>
      <c r="F1046" t="inlineStr">
        <is>
          <t>Tokyo</t>
        </is>
      </c>
      <c r="G1046" t="inlineStr">
        <is>
          <t>Asia</t>
        </is>
      </c>
      <c r="H1046" t="inlineStr">
        <is>
          <t>https://www.topuniversities.com/sites/default/files/international-christian-university_592560cf2aeae70239af5207_medium.jpg</t>
        </is>
      </c>
      <c r="I1046" t="inlineStr">
        <is>
          <t>/universities/international-christian-university</t>
        </is>
      </c>
      <c r="J1046" t="inlineStr">
        <is>
          <t>3996434</t>
        </is>
      </c>
      <c r="K1046" t="inlineStr">
        <is>
          <t>294894</t>
        </is>
      </c>
      <c r="L1046" t="inlineStr">
        <is>
          <t>1923</t>
        </is>
      </c>
      <c r="M1046" t="n">
        <v>0</v>
      </c>
      <c r="N1046" t="inlineStr">
        <is>
          <t>1001-1200</t>
        </is>
      </c>
      <c r="O1046" t="inlineStr"/>
      <c r="P1046" t="b">
        <v>0</v>
      </c>
      <c r="Q1046" t="b">
        <v>0</v>
      </c>
      <c r="R1046" t="n">
        <v>0</v>
      </c>
      <c r="S1046" t="inlineStr">
        <is>
          <t>601+</t>
        </is>
      </c>
      <c r="T1046" t="n">
        <v>5.2</v>
      </c>
      <c r="U1046" t="inlineStr">
        <is>
          <t>701+</t>
        </is>
      </c>
      <c r="V1046" t="n">
        <v>1.5</v>
      </c>
      <c r="W1046" t="inlineStr">
        <is>
          <t>686</t>
        </is>
      </c>
      <c r="X1046" t="n">
        <v>19.4</v>
      </c>
      <c r="Y1046" t="inlineStr">
        <is>
          <t>601+</t>
        </is>
      </c>
      <c r="Z1046" t="n">
        <v>11.5</v>
      </c>
      <c r="AA1046" t="inlineStr">
        <is>
          <t>701+</t>
        </is>
      </c>
      <c r="AB1046" t="n">
        <v>12</v>
      </c>
      <c r="AC1046" t="inlineStr">
        <is>
          <t>701+</t>
        </is>
      </c>
      <c r="AD1046" t="n">
        <v>4.5</v>
      </c>
      <c r="AE1046" t="inlineStr">
        <is>
          <t>701+</t>
        </is>
      </c>
      <c r="AF1046" t="n">
        <v>10.1</v>
      </c>
      <c r="AG1046" t="inlineStr">
        <is>
          <t>254</t>
        </is>
      </c>
      <c r="AH1046" t="n">
        <v>76.3</v>
      </c>
      <c r="AI1046" t="inlineStr">
        <is>
          <t>n/a</t>
        </is>
      </c>
      <c r="AJ1046" t="inlineStr"/>
      <c r="AK1046" t="inlineStr"/>
      <c r="AL1046" t="inlineStr"/>
      <c r="AM1046" t="inlineStr"/>
      <c r="AN1046" t="inlineStr"/>
      <c r="AO1046" t="inlineStr"/>
      <c r="AP1046" t="inlineStr">
        <is>
          <t>{"Research &amp; Discovery": [{"indicator_id": "76", "indicator_name": "Academic Reputation", "rank": "601+", "score": "5.2"}, {"indicator_id": "73", "indicator_name": "Citations per Faculty", "rank": "701+", "score": "1.5"}], "Learning Experience": [{"indicator_id": "36", "indicator_name": "Faculty Student Ratio", "rank": "686", "score": "19.4"}], "Employability": [{"indicator_id": "77", "indicator_name": "Employer Reputation", "rank": "601+", "score": "11.5"}, {"indicator_id": "3819456", "indicator_name": "Employment Outcomes", "rank": "701+", "score": "12"}], "Global Engagement": [{"indicator_id": "14", "indicator_name": "International Student Ratio", "rank": "701+", "score": "4.5"}, {"indicator_id": "15", "indicator_name": "International Research Network", "rank": "701+", "score": "10.1"}, {"indicator_id": "18", "indicator_name": "International Faculty Ratio", "rank": "254", "score": "76.3"}], "Sustainability": [{"indicator_id": "3897497", "indicator_name": "Sustainability Score", "rank": "n/a", "score": "n/a"}]}</t>
        </is>
      </c>
      <c r="AQ10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47">
      <c r="A1047" t="n">
        <v>1046</v>
      </c>
      <c r="B1047" t="inlineStr"/>
      <c r="C1047" t="inlineStr">
        <is>
          <t>International Islamic University, Islamabad (IIU)</t>
        </is>
      </c>
      <c r="D1047" t="inlineStr">
        <is>
          <t>Islamabad, Pakistan</t>
        </is>
      </c>
      <c r="E1047" t="inlineStr">
        <is>
          <t>Pakistan</t>
        </is>
      </c>
      <c r="F1047" t="inlineStr">
        <is>
          <t>Islamabad</t>
        </is>
      </c>
      <c r="G1047" t="inlineStr">
        <is>
          <t>Asia</t>
        </is>
      </c>
      <c r="H1047" t="inlineStr">
        <is>
          <t>https://www.topuniversities.com/sites/default/files/international-islamic-university-islamabad-iiu_592560cf2aeae70239af5319_medium.jpg</t>
        </is>
      </c>
      <c r="I1047" t="inlineStr">
        <is>
          <t>/universities/international-islamic-university-islamabad-iiu</t>
        </is>
      </c>
      <c r="J1047" t="inlineStr">
        <is>
          <t>3996435</t>
        </is>
      </c>
      <c r="K1047" t="inlineStr">
        <is>
          <t>295160</t>
        </is>
      </c>
      <c r="L1047" t="inlineStr">
        <is>
          <t>2198</t>
        </is>
      </c>
      <c r="M1047" t="n">
        <v>0</v>
      </c>
      <c r="N1047" t="inlineStr">
        <is>
          <t>1001-1200</t>
        </is>
      </c>
      <c r="O1047" t="inlineStr"/>
      <c r="P1047" t="b">
        <v>0</v>
      </c>
      <c r="Q1047" t="b">
        <v>0</v>
      </c>
      <c r="R1047" t="n">
        <v>0</v>
      </c>
      <c r="S1047" t="inlineStr">
        <is>
          <t>601+</t>
        </is>
      </c>
      <c r="T1047" t="n">
        <v>7</v>
      </c>
      <c r="U1047" t="inlineStr">
        <is>
          <t>701+</t>
        </is>
      </c>
      <c r="V1047" t="n">
        <v>8</v>
      </c>
      <c r="W1047" t="inlineStr">
        <is>
          <t>701+</t>
        </is>
      </c>
      <c r="X1047" t="n">
        <v>3.5</v>
      </c>
      <c r="Y1047" t="inlineStr">
        <is>
          <t>601+</t>
        </is>
      </c>
      <c r="Z1047" t="n">
        <v>10.7</v>
      </c>
      <c r="AA1047" t="inlineStr">
        <is>
          <t>701+</t>
        </is>
      </c>
      <c r="AB1047" t="n">
        <v>4.3</v>
      </c>
      <c r="AC1047" t="inlineStr">
        <is>
          <t>701+</t>
        </is>
      </c>
      <c r="AD1047" t="n">
        <v>6.1</v>
      </c>
      <c r="AE1047" t="inlineStr">
        <is>
          <t>701+</t>
        </is>
      </c>
      <c r="AF1047" t="n">
        <v>50.3</v>
      </c>
      <c r="AG1047" t="inlineStr">
        <is>
          <t>701+</t>
        </is>
      </c>
      <c r="AH1047" t="n">
        <v>4.2</v>
      </c>
      <c r="AI1047" t="inlineStr">
        <is>
          <t>701+</t>
        </is>
      </c>
      <c r="AJ1047" t="n">
        <v>1.1</v>
      </c>
      <c r="AK1047" t="inlineStr"/>
      <c r="AL1047" t="inlineStr"/>
      <c r="AM1047" t="inlineStr"/>
      <c r="AN1047" t="inlineStr"/>
      <c r="AO1047" t="inlineStr"/>
      <c r="AP1047" t="inlineStr">
        <is>
          <t>{"Research &amp; Discovery": [{"indicator_id": "76", "indicator_name": "Academic Reputation", "rank": "601+", "score": "7"}, {"indicator_id": "73", "indicator_name": "Citations per Faculty", "rank": "701+", "score": "8"}], "Learning Experience": [{"indicator_id": "36", "indicator_name": "Faculty Student Ratio", "rank": "701+", "score": "3.5"}], "Employability": [{"indicator_id": "77", "indicator_name": "Employer Reputation", "rank": "601+", "score": "10.7"}, {"indicator_id": "3819456", "indicator_name": "Employment Outcomes", "rank": "701+", "score": "4.3"}], "Global Engagement": [{"indicator_id": "14", "indicator_name": "International Student Ratio", "rank": "701+", "score": "6.1"}, {"indicator_id": "15", "indicator_name": "International Research Network", "rank": "701+", "score": "50.3"}, {"indicator_id": "18", "indicator_name": "International Faculty Ratio", "rank": "701+", "score": "4.2"}], "Sustainability": [{"indicator_id": "3897497", "indicator_name": "Sustainability Score", "rank": "701+", "score": "1.1"}]}</t>
        </is>
      </c>
      <c r="AQ10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48">
      <c r="A1048" t="n">
        <v>1047</v>
      </c>
      <c r="B1048" t="inlineStr"/>
      <c r="C1048" t="inlineStr">
        <is>
          <t>Islamic University of Madinah</t>
        </is>
      </c>
      <c r="D1048" t="inlineStr">
        <is>
          <t>Madinah, Saudi Arabia</t>
        </is>
      </c>
      <c r="E1048" t="inlineStr">
        <is>
          <t>Saudi Arabia</t>
        </is>
      </c>
      <c r="F1048" t="inlineStr">
        <is>
          <t>Madinah</t>
        </is>
      </c>
      <c r="G1048" t="inlineStr">
        <is>
          <t>Asia</t>
        </is>
      </c>
      <c r="H1048" t="inlineStr">
        <is>
          <t>https://www.topuniversities.com/sites/default/files/islamic-university-in-madinah_592560cf2aeae70239af4f16_medium.jpg</t>
        </is>
      </c>
      <c r="I1048" t="inlineStr">
        <is>
          <t>/universities/islamic-university-madinah</t>
        </is>
      </c>
      <c r="J1048" t="inlineStr">
        <is>
          <t>3996440</t>
        </is>
      </c>
      <c r="K1048" t="inlineStr">
        <is>
          <t>296688</t>
        </is>
      </c>
      <c r="L1048" t="inlineStr">
        <is>
          <t>1171</t>
        </is>
      </c>
      <c r="M1048" t="n">
        <v>0</v>
      </c>
      <c r="N1048" t="inlineStr">
        <is>
          <t>1001-1200</t>
        </is>
      </c>
      <c r="O1048" t="inlineStr"/>
      <c r="P1048" t="b">
        <v>0</v>
      </c>
      <c r="Q1048" t="b">
        <v>0</v>
      </c>
      <c r="R1048" t="n">
        <v>0</v>
      </c>
      <c r="S1048" t="inlineStr">
        <is>
          <t>601+</t>
        </is>
      </c>
      <c r="T1048" t="n">
        <v>5.5</v>
      </c>
      <c r="U1048" t="inlineStr">
        <is>
          <t>701+</t>
        </is>
      </c>
      <c r="V1048" t="n">
        <v>1.5</v>
      </c>
      <c r="W1048" t="inlineStr">
        <is>
          <t>701+</t>
        </is>
      </c>
      <c r="X1048" t="n">
        <v>6.6</v>
      </c>
      <c r="Y1048" t="inlineStr">
        <is>
          <t>601+</t>
        </is>
      </c>
      <c r="Z1048" t="n">
        <v>1.9</v>
      </c>
      <c r="AA1048" t="inlineStr">
        <is>
          <t>701+</t>
        </is>
      </c>
      <c r="AB1048" t="n">
        <v>2.1</v>
      </c>
      <c r="AC1048" t="inlineStr">
        <is>
          <t>5</t>
        </is>
      </c>
      <c r="AD1048" t="n">
        <v>100</v>
      </c>
      <c r="AE1048" t="inlineStr">
        <is>
          <t>701+</t>
        </is>
      </c>
      <c r="AF1048" t="n">
        <v>10.3</v>
      </c>
      <c r="AG1048" t="inlineStr">
        <is>
          <t>440</t>
        </is>
      </c>
      <c r="AH1048" t="n">
        <v>36.3</v>
      </c>
      <c r="AI1048" t="inlineStr">
        <is>
          <t>701+</t>
        </is>
      </c>
      <c r="AJ1048" t="n">
        <v>1</v>
      </c>
      <c r="AK1048" t="inlineStr"/>
      <c r="AL1048" t="inlineStr"/>
      <c r="AM1048" t="inlineStr"/>
      <c r="AN1048" t="inlineStr"/>
      <c r="AO1048" t="inlineStr"/>
      <c r="AP1048" t="inlineStr">
        <is>
          <t>{"Research &amp; Discovery": [{"indicator_id": "76", "indicator_name": "Academic Reputation", "rank": "601+", "score": "5.5"}, {"indicator_id": "73", "indicator_name": "Citations per Faculty", "rank": "701+", "score": "1.5"}], "Learning Experience": [{"indicator_id": "36", "indicator_name": "Faculty Student Ratio", "rank": "701+", "score": "6.6"}], "Employability": [{"indicator_id": "77", "indicator_name": "Employer Reputation", "rank": "601+", "score": "1.9"}, {"indicator_id": "3819456", "indicator_name": "Employment Outcomes", "rank": "701+", "score": "2.1"}], "Global Engagement": [{"indicator_id": "14", "indicator_name": "International Student Ratio", "rank": "5", "score": "100"}, {"indicator_id": "15", "indicator_name": "International Research Network", "rank": "701+", "score": "10.3"}, {"indicator_id": "18", "indicator_name": "International Faculty Ratio", "rank": "440", "score": "36.3"}], "Sustainability": [{"indicator_id": "3897497", "indicator_name": "Sustainability Score", "rank": "701+", "score": "1"}]}</t>
        </is>
      </c>
      <c r="AQ10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49">
      <c r="A1049" t="n">
        <v>1048</v>
      </c>
      <c r="B1049" t="inlineStr"/>
      <c r="C1049" t="inlineStr">
        <is>
          <t>Jiangnan University</t>
        </is>
      </c>
      <c r="D1049" t="inlineStr">
        <is>
          <t>Wuxi, China (Mainland)</t>
        </is>
      </c>
      <c r="E1049" t="inlineStr">
        <is>
          <t>China (Mainland)</t>
        </is>
      </c>
      <c r="F1049" t="inlineStr">
        <is>
          <t>Wuxi</t>
        </is>
      </c>
      <c r="G1049" t="inlineStr">
        <is>
          <t>Asia</t>
        </is>
      </c>
      <c r="H1049" t="inlineStr">
        <is>
          <t>https://www.topuniversities.com/sites/default/files/jiangnan-university_592560cf2aeae70239af527c_medium.jpg</t>
        </is>
      </c>
      <c r="I1049" t="inlineStr">
        <is>
          <t>/universities/jiangnan-university</t>
        </is>
      </c>
      <c r="J1049" t="inlineStr">
        <is>
          <t>3996451</t>
        </is>
      </c>
      <c r="K1049" t="inlineStr">
        <is>
          <t>295011</t>
        </is>
      </c>
      <c r="L1049" t="inlineStr">
        <is>
          <t>2041</t>
        </is>
      </c>
      <c r="M1049" t="n">
        <v>0</v>
      </c>
      <c r="N1049" t="inlineStr">
        <is>
          <t>1001-1200</t>
        </is>
      </c>
      <c r="O1049" t="inlineStr"/>
      <c r="P1049" t="b">
        <v>0</v>
      </c>
      <c r="Q1049" t="b">
        <v>0</v>
      </c>
      <c r="R1049" t="n">
        <v>0</v>
      </c>
      <c r="S1049" t="inlineStr">
        <is>
          <t>601+</t>
        </is>
      </c>
      <c r="T1049" t="n">
        <v>4.4</v>
      </c>
      <c r="U1049" t="inlineStr">
        <is>
          <t>479</t>
        </is>
      </c>
      <c r="V1049" t="n">
        <v>26.7</v>
      </c>
      <c r="W1049" t="inlineStr">
        <is>
          <t>672</t>
        </is>
      </c>
      <c r="X1049" t="n">
        <v>20</v>
      </c>
      <c r="Y1049" t="inlineStr">
        <is>
          <t>601+</t>
        </is>
      </c>
      <c r="Z1049" t="n">
        <v>3.3</v>
      </c>
      <c r="AA1049" t="inlineStr">
        <is>
          <t>701+</t>
        </is>
      </c>
      <c r="AB1049" t="n">
        <v>1.4</v>
      </c>
      <c r="AC1049" t="inlineStr">
        <is>
          <t>n/a</t>
        </is>
      </c>
      <c r="AD1049" t="inlineStr"/>
      <c r="AE1049" t="inlineStr">
        <is>
          <t>701+</t>
        </is>
      </c>
      <c r="AF1049" t="n">
        <v>44.4</v>
      </c>
      <c r="AG1049" t="inlineStr">
        <is>
          <t>n/a</t>
        </is>
      </c>
      <c r="AH1049" t="inlineStr"/>
      <c r="AI1049" t="inlineStr">
        <is>
          <t>701+</t>
        </is>
      </c>
      <c r="AJ1049" t="n">
        <v>1.2</v>
      </c>
      <c r="AK1049" t="inlineStr"/>
      <c r="AL1049" t="inlineStr"/>
      <c r="AM1049" t="inlineStr"/>
      <c r="AN1049" t="inlineStr"/>
      <c r="AO1049" t="inlineStr"/>
      <c r="AP1049" t="inlineStr">
        <is>
          <t>{"Research &amp; Discovery": [{"indicator_id": "76", "indicator_name": "Academic Reputation", "rank": "601+", "score": "4.4"}, {"indicator_id": "73", "indicator_name": "Citations per Faculty", "rank": "479", "score": "26.7"}], "Learning Experience": [{"indicator_id": "36", "indicator_name": "Faculty Student Ratio", "rank": "672", "score": "20"}], "Employability": [{"indicator_id": "77", "indicator_name": "Employer Reputation", "rank": "601+", "score": "3.3"}, {"indicator_id": "3819456", "indicator_name": "Employment Outcomes", "rank": "701+", "score": "1.4"}], "Global Engagement": [{"indicator_id": "14", "indicator_name": "International Student Ratio", "rank": "n/a", "score": "n/a"}, {"indicator_id": "15", "indicator_name": "International Research Network", "rank": "701+", "score": "44.4"}, {"indicator_id": "18", "indicator_name": "International Faculty Ratio", "rank": "n/a", "score": "n/a"}], "Sustainability": [{"indicator_id": "3897497", "indicator_name": "Sustainability Score", "rank": "701+", "score": "1.2"}]}</t>
        </is>
      </c>
      <c r="AQ10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50">
      <c r="A1050" t="n">
        <v>1049</v>
      </c>
      <c r="B1050" t="inlineStr"/>
      <c r="C1050" t="inlineStr">
        <is>
          <t>Kagoshima University</t>
        </is>
      </c>
      <c r="D1050" t="inlineStr">
        <is>
          <t>Kagoshima City, Japan</t>
        </is>
      </c>
      <c r="E1050" t="inlineStr">
        <is>
          <t>Japan</t>
        </is>
      </c>
      <c r="F1050" t="inlineStr">
        <is>
          <t>Kagoshima City</t>
        </is>
      </c>
      <c r="G1050" t="inlineStr">
        <is>
          <t>Asia</t>
        </is>
      </c>
      <c r="H1050" t="inlineStr">
        <is>
          <t>https://www.topuniversities.com/sites/default/files/kagoshima-university_592560cf2aeae70239af4bb6_medium.jpg</t>
        </is>
      </c>
      <c r="I1050" t="inlineStr">
        <is>
          <t>/universities/kagoshima-university</t>
        </is>
      </c>
      <c r="J1050" t="inlineStr">
        <is>
          <t>3996457</t>
        </is>
      </c>
      <c r="K1050" t="inlineStr">
        <is>
          <t>294173</t>
        </is>
      </c>
      <c r="L1050" t="inlineStr">
        <is>
          <t>307</t>
        </is>
      </c>
      <c r="M1050" t="n">
        <v>0</v>
      </c>
      <c r="N1050" t="inlineStr">
        <is>
          <t>1001-1200</t>
        </is>
      </c>
      <c r="O1050" t="inlineStr"/>
      <c r="P1050" t="b">
        <v>0</v>
      </c>
      <c r="Q1050" t="b">
        <v>0</v>
      </c>
      <c r="R1050" t="n">
        <v>0</v>
      </c>
      <c r="S1050" t="inlineStr">
        <is>
          <t>601+</t>
        </is>
      </c>
      <c r="T1050" t="n">
        <v>6.1</v>
      </c>
      <c r="U1050" t="inlineStr">
        <is>
          <t>701+</t>
        </is>
      </c>
      <c r="V1050" t="n">
        <v>3.5</v>
      </c>
      <c r="W1050" t="inlineStr">
        <is>
          <t>216</t>
        </is>
      </c>
      <c r="X1050" t="n">
        <v>63.6</v>
      </c>
      <c r="Y1050" t="inlineStr">
        <is>
          <t>601+</t>
        </is>
      </c>
      <c r="Z1050" t="n">
        <v>2.9</v>
      </c>
      <c r="AA1050" t="inlineStr">
        <is>
          <t>701+</t>
        </is>
      </c>
      <c r="AB1050" t="n">
        <v>1.7</v>
      </c>
      <c r="AC1050" t="inlineStr">
        <is>
          <t>701+</t>
        </is>
      </c>
      <c r="AD1050" t="n">
        <v>2.8</v>
      </c>
      <c r="AE1050" t="inlineStr">
        <is>
          <t>701+</t>
        </is>
      </c>
      <c r="AF1050" t="n">
        <v>26.6</v>
      </c>
      <c r="AG1050" t="inlineStr">
        <is>
          <t>701+</t>
        </is>
      </c>
      <c r="AH1050" t="n">
        <v>3.8</v>
      </c>
      <c r="AI1050" t="inlineStr">
        <is>
          <t>701+</t>
        </is>
      </c>
      <c r="AJ1050" t="n">
        <v>1</v>
      </c>
      <c r="AK1050" t="inlineStr"/>
      <c r="AL1050" t="inlineStr"/>
      <c r="AM1050" t="inlineStr"/>
      <c r="AN1050" t="inlineStr"/>
      <c r="AO1050" t="inlineStr"/>
      <c r="AP1050" t="inlineStr">
        <is>
          <t>{"Research &amp; Discovery": [{"indicator_id": "76", "indicator_name": "Academic Reputation", "rank": "601+", "score": "6.1"}, {"indicator_id": "73", "indicator_name": "Citations per Faculty", "rank": "701+", "score": "3.5"}], "Learning Experience": [{"indicator_id": "36", "indicator_name": "Faculty Student Ratio", "rank": "216", "score": "63.6"}], "Employability": [{"indicator_id": "77", "indicator_name": "Employer Reputation", "rank": "601+", "score": "2.9"}, {"indicator_id": "3819456", "indicator_name": "Employment Outcomes", "rank": "701+", "score": "1.7"}], "Global Engagement": [{"indicator_id": "14", "indicator_name": "International Student Ratio", "rank": "701+", "score": "2.8"}, {"indicator_id": "15", "indicator_name": "International Research Network", "rank": "701+", "score": "26.6"}, {"indicator_id": "18", "indicator_name": "International Faculty Ratio", "rank": "701+", "score": "3.8"}], "Sustainability": [{"indicator_id": "3897497", "indicator_name": "Sustainability Score", "rank": "701+", "score": "1"}]}</t>
        </is>
      </c>
      <c r="AQ10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51">
      <c r="A1051" t="n">
        <v>1050</v>
      </c>
      <c r="B1051" t="inlineStr"/>
      <c r="C1051" t="inlineStr">
        <is>
          <t>Kangwon National University</t>
        </is>
      </c>
      <c r="D1051" t="inlineStr">
        <is>
          <t>South Korea</t>
        </is>
      </c>
      <c r="E1051" t="inlineStr">
        <is>
          <t>South Korea</t>
        </is>
      </c>
      <c r="F1051" t="inlineStr"/>
      <c r="G1051" t="inlineStr">
        <is>
          <t>Asia</t>
        </is>
      </c>
      <c r="H1051" t="inlineStr">
        <is>
          <t>https://www.topuniversities.com/sites/default/files/230704053600am8460402.-Logo-Image-QS-KNU-90x90.jpg</t>
        </is>
      </c>
      <c r="I1051" t="inlineStr">
        <is>
          <t>/universities/kangwon-national-university</t>
        </is>
      </c>
      <c r="J1051" t="inlineStr">
        <is>
          <t>3996459</t>
        </is>
      </c>
      <c r="K1051" t="inlineStr">
        <is>
          <t>296742</t>
        </is>
      </c>
      <c r="L1051" t="inlineStr">
        <is>
          <t>1066</t>
        </is>
      </c>
      <c r="M1051" t="n">
        <v>1</v>
      </c>
      <c r="N1051" t="inlineStr">
        <is>
          <t>1001-1200</t>
        </is>
      </c>
      <c r="O1051" t="inlineStr"/>
      <c r="P1051" t="b">
        <v>0</v>
      </c>
      <c r="Q1051" t="b">
        <v>0</v>
      </c>
      <c r="R1051" t="n">
        <v>0</v>
      </c>
      <c r="S1051" t="inlineStr">
        <is>
          <t>601+</t>
        </is>
      </c>
      <c r="T1051" t="n">
        <v>4.8</v>
      </c>
      <c r="U1051" t="inlineStr">
        <is>
          <t>701+</t>
        </is>
      </c>
      <c r="V1051" t="n">
        <v>8.199999999999999</v>
      </c>
      <c r="W1051" t="inlineStr">
        <is>
          <t>632</t>
        </is>
      </c>
      <c r="X1051" t="n">
        <v>22.2</v>
      </c>
      <c r="Y1051" t="inlineStr">
        <is>
          <t>601+</t>
        </is>
      </c>
      <c r="Z1051" t="n">
        <v>4.7</v>
      </c>
      <c r="AA1051" t="inlineStr">
        <is>
          <t>701+</t>
        </is>
      </c>
      <c r="AB1051" t="n">
        <v>2.8</v>
      </c>
      <c r="AC1051" t="inlineStr">
        <is>
          <t>701+</t>
        </is>
      </c>
      <c r="AD1051" t="n">
        <v>2.6</v>
      </c>
      <c r="AE1051" t="inlineStr">
        <is>
          <t>701+</t>
        </is>
      </c>
      <c r="AF1051" t="n">
        <v>27.6</v>
      </c>
      <c r="AG1051" t="inlineStr">
        <is>
          <t>701+</t>
        </is>
      </c>
      <c r="AH1051" t="n">
        <v>4.7</v>
      </c>
      <c r="AI1051">
        <f>411</f>
        <v/>
      </c>
      <c r="AJ1051" t="n">
        <v>34.5</v>
      </c>
      <c r="AK1051" t="inlineStr"/>
      <c r="AL1051" t="inlineStr"/>
      <c r="AM1051" t="inlineStr"/>
      <c r="AN1051" t="inlineStr"/>
      <c r="AO1051" t="inlineStr"/>
      <c r="AP1051" t="inlineStr">
        <is>
          <t>{"Research &amp; Discovery": [{"indicator_id": "76", "indicator_name": "Academic Reputation", "rank": "601+", "score": "4.8"}, {"indicator_id": "73", "indicator_name": "Citations per Faculty", "rank": "701+", "score": "8.2"}], "Learning Experience": [{"indicator_id": "36", "indicator_name": "Faculty Student Ratio", "rank": "632", "score": "22.2"}], "Employability": [{"indicator_id": "77", "indicator_name": "Employer Reputation", "rank": "601+", "score": "4.7"}, {"indicator_id": "3819456", "indicator_name": "Employment Outcomes", "rank": "701+", "score": "2.8"}], "Global Engagement": [{"indicator_id": "14", "indicator_name": "International Student Ratio", "rank": "701+", "score": "2.6"}, {"indicator_id": "15", "indicator_name": "International Research Network", "rank": "701+", "score": "27.6"}, {"indicator_id": "18", "indicator_name": "International Faculty Ratio", "rank": "701+", "score": "4.7"}], "Sustainability": [{"indicator_id": "3897497", "indicator_name": "Sustainability Score", "rank": "=411", "score": "34.5"}]}</t>
        </is>
      </c>
      <c r="AQ10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52">
      <c r="A1052" t="n">
        <v>1051</v>
      </c>
      <c r="B1052" t="inlineStr"/>
      <c r="C1052" t="inlineStr">
        <is>
          <t>Kazakh-British Technical University</t>
        </is>
      </c>
      <c r="D1052" t="inlineStr">
        <is>
          <t>Almaty, Kazakhstan</t>
        </is>
      </c>
      <c r="E1052" t="inlineStr">
        <is>
          <t>Kazakhstan</t>
        </is>
      </c>
      <c r="F1052" t="inlineStr">
        <is>
          <t>Almaty</t>
        </is>
      </c>
      <c r="G1052" t="inlineStr">
        <is>
          <t>Asia</t>
        </is>
      </c>
      <c r="H1052" t="inlineStr">
        <is>
          <t>https://www.topuniversities.com/sites/default/files/240107014016pm243256KBTU-LOGO-Short-Blue-RGB-90x90.jpg</t>
        </is>
      </c>
      <c r="I1052" t="inlineStr">
        <is>
          <t>/universities/kazakh-british-technical-university</t>
        </is>
      </c>
      <c r="J1052" t="inlineStr">
        <is>
          <t>3996464</t>
        </is>
      </c>
      <c r="K1052" t="inlineStr">
        <is>
          <t>293622</t>
        </is>
      </c>
      <c r="L1052" t="inlineStr">
        <is>
          <t>14125</t>
        </is>
      </c>
      <c r="M1052" t="n">
        <v>0</v>
      </c>
      <c r="N1052" t="inlineStr">
        <is>
          <t>1001-1200</t>
        </is>
      </c>
      <c r="O1052" t="inlineStr"/>
      <c r="P1052" t="b">
        <v>0</v>
      </c>
      <c r="Q1052" t="b">
        <v>0</v>
      </c>
      <c r="R1052" t="n">
        <v>0</v>
      </c>
      <c r="S1052" t="inlineStr">
        <is>
          <t>601+</t>
        </is>
      </c>
      <c r="T1052" t="n">
        <v>14.4</v>
      </c>
      <c r="U1052" t="inlineStr">
        <is>
          <t>701+</t>
        </is>
      </c>
      <c r="V1052" t="n">
        <v>1.5</v>
      </c>
      <c r="W1052" t="inlineStr">
        <is>
          <t>701+</t>
        </is>
      </c>
      <c r="X1052" t="n">
        <v>16.1</v>
      </c>
      <c r="Y1052" t="inlineStr">
        <is>
          <t>339</t>
        </is>
      </c>
      <c r="Z1052" t="n">
        <v>28.2</v>
      </c>
      <c r="AA1052" t="inlineStr">
        <is>
          <t>701+</t>
        </is>
      </c>
      <c r="AB1052" t="n">
        <v>3.4</v>
      </c>
      <c r="AC1052" t="inlineStr">
        <is>
          <t>701+</t>
        </is>
      </c>
      <c r="AD1052" t="n">
        <v>2.5</v>
      </c>
      <c r="AE1052" t="inlineStr">
        <is>
          <t>701+</t>
        </is>
      </c>
      <c r="AF1052" t="n">
        <v>13.8</v>
      </c>
      <c r="AG1052" t="inlineStr">
        <is>
          <t>701+</t>
        </is>
      </c>
      <c r="AH1052" t="n">
        <v>6</v>
      </c>
      <c r="AI1052" t="inlineStr">
        <is>
          <t>701+</t>
        </is>
      </c>
      <c r="AJ1052" t="n">
        <v>1.2</v>
      </c>
      <c r="AK1052" t="inlineStr"/>
      <c r="AL1052" t="inlineStr"/>
      <c r="AM1052" t="inlineStr"/>
      <c r="AN1052" t="inlineStr"/>
      <c r="AO1052" t="inlineStr"/>
      <c r="AP1052" t="inlineStr">
        <is>
          <t>{"Research &amp; Discovery": [{"indicator_id": "76", "indicator_name": "Academic Reputation", "rank": "601+", "score": "14.4"}, {"indicator_id": "73", "indicator_name": "Citations per Faculty", "rank": "701+", "score": "1.5"}], "Learning Experience": [{"indicator_id": "36", "indicator_name": "Faculty Student Ratio", "rank": "701+", "score": "16.1"}], "Employability": [{"indicator_id": "77", "indicator_name": "Employer Reputation", "rank": "339", "score": "28.2"}, {"indicator_id": "3819456", "indicator_name": "Employment Outcomes", "rank": "701+", "score": "3.4"}], "Global Engagement": [{"indicator_id": "14", "indicator_name": "International Student Ratio", "rank": "701+", "score": "2.5"}, {"indicator_id": "15", "indicator_name": "International Research Network", "rank": "701+", "score": "13.8"}, {"indicator_id": "18", "indicator_name": "International Faculty Ratio", "rank": "701+", "score": "6"}], "Sustainability": [{"indicator_id": "3897497", "indicator_name": "Sustainability Score", "rank": "701+", "score": "1.2"}]}</t>
        </is>
      </c>
      <c r="AQ10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53">
      <c r="A1053" t="n">
        <v>1052</v>
      </c>
      <c r="B1053" t="inlineStr"/>
      <c r="C1053" t="inlineStr">
        <is>
          <t>Kent State University</t>
        </is>
      </c>
      <c r="D1053" t="inlineStr">
        <is>
          <t>Kent, United States</t>
        </is>
      </c>
      <c r="E1053" t="inlineStr">
        <is>
          <t>United States</t>
        </is>
      </c>
      <c r="F1053" t="inlineStr">
        <is>
          <t>Kent</t>
        </is>
      </c>
      <c r="G1053" t="inlineStr">
        <is>
          <t>North America</t>
        </is>
      </c>
      <c r="H1053" t="inlineStr">
        <is>
          <t>https://www.topuniversities.com/sites/default/files/kent-state-university_592560cf2aeae70239af5351_medium.jpg</t>
        </is>
      </c>
      <c r="I1053" t="inlineStr">
        <is>
          <t>/universities/kent-state-university</t>
        </is>
      </c>
      <c r="J1053" t="inlineStr">
        <is>
          <t>3996468</t>
        </is>
      </c>
      <c r="K1053" t="inlineStr">
        <is>
          <t>295215</t>
        </is>
      </c>
      <c r="L1053" t="inlineStr">
        <is>
          <t>2254</t>
        </is>
      </c>
      <c r="M1053" t="n">
        <v>0</v>
      </c>
      <c r="N1053" t="inlineStr">
        <is>
          <t>1001-1200</t>
        </is>
      </c>
      <c r="O1053" t="inlineStr"/>
      <c r="P1053" t="b">
        <v>0</v>
      </c>
      <c r="Q1053" t="b">
        <v>0</v>
      </c>
      <c r="R1053" t="n">
        <v>0</v>
      </c>
      <c r="S1053" t="inlineStr">
        <is>
          <t>601+</t>
        </is>
      </c>
      <c r="T1053" t="n">
        <v>5.5</v>
      </c>
      <c r="U1053" t="inlineStr">
        <is>
          <t>674</t>
        </is>
      </c>
      <c r="V1053" t="n">
        <v>12.7</v>
      </c>
      <c r="W1053" t="inlineStr">
        <is>
          <t>701+</t>
        </is>
      </c>
      <c r="X1053" t="n">
        <v>6.2</v>
      </c>
      <c r="Y1053" t="inlineStr">
        <is>
          <t>601+</t>
        </is>
      </c>
      <c r="Z1053" t="n">
        <v>2.9</v>
      </c>
      <c r="AA1053" t="inlineStr">
        <is>
          <t>701+</t>
        </is>
      </c>
      <c r="AB1053" t="n">
        <v>7.6</v>
      </c>
      <c r="AC1053" t="inlineStr">
        <is>
          <t>701+</t>
        </is>
      </c>
      <c r="AD1053" t="n">
        <v>6.6</v>
      </c>
      <c r="AE1053" t="inlineStr">
        <is>
          <t>660</t>
        </is>
      </c>
      <c r="AF1053" t="n">
        <v>57.1</v>
      </c>
      <c r="AG1053" t="inlineStr">
        <is>
          <t>611</t>
        </is>
      </c>
      <c r="AH1053" t="n">
        <v>19.2</v>
      </c>
      <c r="AI1053" t="inlineStr">
        <is>
          <t>701+</t>
        </is>
      </c>
      <c r="AJ1053" t="n">
        <v>2.8</v>
      </c>
      <c r="AK1053" t="inlineStr"/>
      <c r="AL1053" t="inlineStr"/>
      <c r="AM1053" t="inlineStr"/>
      <c r="AN1053" t="inlineStr"/>
      <c r="AO1053" t="inlineStr"/>
      <c r="AP1053" t="inlineStr">
        <is>
          <t>{"Research &amp; Discovery": [{"indicator_id": "76", "indicator_name": "Academic Reputation", "rank": "601+", "score": "5.5"}, {"indicator_id": "73", "indicator_name": "Citations per Faculty", "rank": "674", "score": "12.7"}], "Learning Experience": [{"indicator_id": "36", "indicator_name": "Faculty Student Ratio", "rank": "701+", "score": "6.2"}], "Employability": [{"indicator_id": "77", "indicator_name": "Employer Reputation", "rank": "601+", "score": "2.9"}, {"indicator_id": "3819456", "indicator_name": "Employment Outcomes", "rank": "701+", "score": "7.6"}], "Global Engagement": [{"indicator_id": "14", "indicator_name": "International Student Ratio", "rank": "701+", "score": "6.6"}, {"indicator_id": "15", "indicator_name": "International Research Network", "rank": "660", "score": "57.1"}, {"indicator_id": "18", "indicator_name": "International Faculty Ratio", "rank": "611", "score": "19.2"}], "Sustainability": [{"indicator_id": "3897497", "indicator_name": "Sustainability Score", "rank": "701+", "score": "2.8"}]}</t>
        </is>
      </c>
      <c r="AQ10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54">
      <c r="A1054" t="n">
        <v>1053</v>
      </c>
      <c r="B1054" t="inlineStr"/>
      <c r="C1054" t="inlineStr">
        <is>
          <t xml:space="preserve">Kyushu Institute of Technology </t>
        </is>
      </c>
      <c r="D1054" t="inlineStr">
        <is>
          <t>Kitakyushu, Japan</t>
        </is>
      </c>
      <c r="E1054" t="inlineStr">
        <is>
          <t>Japan</t>
        </is>
      </c>
      <c r="F1054" t="inlineStr">
        <is>
          <t>Kitakyushu</t>
        </is>
      </c>
      <c r="G1054" t="inlineStr">
        <is>
          <t>Asia</t>
        </is>
      </c>
      <c r="H1054" t="inlineStr">
        <is>
          <t>https://www.topuniversities.com/sites/default/files/kyushu-institute-of-technology-_592560cf2aeae70239af4e7d_medium.jpg</t>
        </is>
      </c>
      <c r="I1054" t="inlineStr">
        <is>
          <t>/universities/kyushu-institute-technology</t>
        </is>
      </c>
      <c r="J1054" t="inlineStr">
        <is>
          <t>3996486</t>
        </is>
      </c>
      <c r="K1054" t="inlineStr">
        <is>
          <t>297331</t>
        </is>
      </c>
      <c r="L1054" t="inlineStr">
        <is>
          <t>1018</t>
        </is>
      </c>
      <c r="M1054" t="n">
        <v>0</v>
      </c>
      <c r="N1054" t="inlineStr">
        <is>
          <t>1001-1200</t>
        </is>
      </c>
      <c r="O1054" t="inlineStr"/>
      <c r="P1054" t="b">
        <v>0</v>
      </c>
      <c r="Q1054" t="b">
        <v>0</v>
      </c>
      <c r="R1054" t="n">
        <v>0</v>
      </c>
      <c r="S1054" t="inlineStr">
        <is>
          <t>601+</t>
        </is>
      </c>
      <c r="T1054" t="n">
        <v>4.6</v>
      </c>
      <c r="U1054" t="inlineStr">
        <is>
          <t>491</t>
        </is>
      </c>
      <c r="V1054" t="n">
        <v>25.6</v>
      </c>
      <c r="W1054" t="inlineStr">
        <is>
          <t>701+</t>
        </is>
      </c>
      <c r="X1054" t="n">
        <v>9.6</v>
      </c>
      <c r="Y1054" t="inlineStr">
        <is>
          <t>601+</t>
        </is>
      </c>
      <c r="Z1054" t="n">
        <v>5.4</v>
      </c>
      <c r="AA1054" t="inlineStr">
        <is>
          <t>701+</t>
        </is>
      </c>
      <c r="AB1054" t="n">
        <v>1.9</v>
      </c>
      <c r="AC1054" t="inlineStr">
        <is>
          <t>701+</t>
        </is>
      </c>
      <c r="AD1054" t="n">
        <v>3.5</v>
      </c>
      <c r="AE1054" t="inlineStr">
        <is>
          <t>701+</t>
        </is>
      </c>
      <c r="AF1054" t="n">
        <v>20.6</v>
      </c>
      <c r="AG1054" t="inlineStr">
        <is>
          <t>701+</t>
        </is>
      </c>
      <c r="AH1054" t="n">
        <v>7.1</v>
      </c>
      <c r="AI1054" t="inlineStr">
        <is>
          <t>701+</t>
        </is>
      </c>
      <c r="AJ1054" t="n">
        <v>1.1</v>
      </c>
      <c r="AK1054" t="inlineStr"/>
      <c r="AL1054" t="inlineStr"/>
      <c r="AM1054" t="inlineStr"/>
      <c r="AN1054" t="inlineStr"/>
      <c r="AO1054" t="inlineStr"/>
      <c r="AP1054" t="inlineStr">
        <is>
          <t>{"Research &amp; Discovery": [{"indicator_id": "76", "indicator_name": "Academic Reputation", "rank": "601+", "score": "4.6"}, {"indicator_id": "73", "indicator_name": "Citations per Faculty", "rank": "491", "score": "25.6"}], "Learning Experience": [{"indicator_id": "36", "indicator_name": "Faculty Student Ratio", "rank": "701+", "score": "9.6"}], "Employability": [{"indicator_id": "77", "indicator_name": "Employer Reputation", "rank": "601+", "score": "5.4"}, {"indicator_id": "3819456", "indicator_name": "Employment Outcomes", "rank": "701+", "score": "1.9"}], "Global Engagement": [{"indicator_id": "14", "indicator_name": "International Student Ratio", "rank": "701+", "score": "3.5"}, {"indicator_id": "15", "indicator_name": "International Research Network", "rank": "701+", "score": "20.6"}, {"indicator_id": "18", "indicator_name": "International Faculty Ratio", "rank": "701+", "score": "7.1"}], "Sustainability": [{"indicator_id": "3897497", "indicator_name": "Sustainability Score", "rank": "701+", "score": "1.1"}]}</t>
        </is>
      </c>
      <c r="AQ10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55">
      <c r="A1055" t="n">
        <v>1054</v>
      </c>
      <c r="B1055" t="inlineStr"/>
      <c r="C1055" t="inlineStr">
        <is>
          <t>Leeds Beckett University</t>
        </is>
      </c>
      <c r="D1055" t="inlineStr">
        <is>
          <t>Leeds, United Kingdom</t>
        </is>
      </c>
      <c r="E1055" t="inlineStr">
        <is>
          <t>United Kingdom</t>
        </is>
      </c>
      <c r="F1055" t="inlineStr">
        <is>
          <t>Leeds</t>
        </is>
      </c>
      <c r="G1055" t="inlineStr">
        <is>
          <t>Europe</t>
        </is>
      </c>
      <c r="H1055" t="inlineStr">
        <is>
          <t>https://www.topuniversities.com/sites/default/files/leeds-beckett-university_592560cf2aeae70239af50f2_medium.jpg</t>
        </is>
      </c>
      <c r="I1055" t="inlineStr">
        <is>
          <t>/universities/leeds-beckett-university</t>
        </is>
      </c>
      <c r="J1055" t="inlineStr">
        <is>
          <t>3996490</t>
        </is>
      </c>
      <c r="K1055" t="inlineStr">
        <is>
          <t>296379</t>
        </is>
      </c>
      <c r="L1055" t="inlineStr">
        <is>
          <t>1647</t>
        </is>
      </c>
      <c r="M1055" t="n">
        <v>0</v>
      </c>
      <c r="N1055" t="inlineStr">
        <is>
          <t>1001-1200</t>
        </is>
      </c>
      <c r="O1055" t="inlineStr">
        <is>
          <t>5</t>
        </is>
      </c>
      <c r="P1055" t="b">
        <v>0</v>
      </c>
      <c r="Q1055" t="b">
        <v>0</v>
      </c>
      <c r="R1055" t="n">
        <v>0</v>
      </c>
      <c r="S1055" t="inlineStr">
        <is>
          <t>601+</t>
        </is>
      </c>
      <c r="T1055" t="n">
        <v>4.5</v>
      </c>
      <c r="U1055" t="inlineStr">
        <is>
          <t>701+</t>
        </is>
      </c>
      <c r="V1055" t="n">
        <v>7.5</v>
      </c>
      <c r="W1055" t="inlineStr">
        <is>
          <t>701+</t>
        </is>
      </c>
      <c r="X1055" t="n">
        <v>3.8</v>
      </c>
      <c r="Y1055" t="inlineStr">
        <is>
          <t>601+</t>
        </is>
      </c>
      <c r="Z1055" t="n">
        <v>5.9</v>
      </c>
      <c r="AA1055" t="inlineStr">
        <is>
          <t>701+</t>
        </is>
      </c>
      <c r="AB1055" t="n">
        <v>8.5</v>
      </c>
      <c r="AC1055" t="inlineStr">
        <is>
          <t>452</t>
        </is>
      </c>
      <c r="AD1055" t="n">
        <v>27.4</v>
      </c>
      <c r="AE1055" t="inlineStr">
        <is>
          <t>701+</t>
        </is>
      </c>
      <c r="AF1055" t="n">
        <v>24.8</v>
      </c>
      <c r="AG1055" t="inlineStr">
        <is>
          <t>424</t>
        </is>
      </c>
      <c r="AH1055" t="n">
        <v>39.1</v>
      </c>
      <c r="AI1055" t="inlineStr">
        <is>
          <t>701+</t>
        </is>
      </c>
      <c r="AJ1055" t="n">
        <v>1.5</v>
      </c>
      <c r="AK1055" t="inlineStr"/>
      <c r="AL1055" t="inlineStr"/>
      <c r="AM1055" t="inlineStr"/>
      <c r="AN1055" t="inlineStr"/>
      <c r="AO1055" t="inlineStr"/>
      <c r="AP1055" t="inlineStr">
        <is>
          <t>{"Research &amp; Discovery": [{"indicator_id": "76", "indicator_name": "Academic Reputation", "rank": "601+", "score": "4.5"}, {"indicator_id": "73", "indicator_name": "Citations per Faculty", "rank": "701+", "score": "7.5"}], "Learning Experience": [{"indicator_id": "36", "indicator_name": "Faculty Student Ratio", "rank": "701+", "score": "3.8"}], "Employability": [{"indicator_id": "77", "indicator_name": "Employer Reputation", "rank": "601+", "score": "5.9"}, {"indicator_id": "3819456", "indicator_name": "Employment Outcomes", "rank": "701+", "score": "8.5"}], "Global Engagement": [{"indicator_id": "14", "indicator_name": "International Student Ratio", "rank": "452", "score": "27.4"}, {"indicator_id": "15", "indicator_name": "International Research Network", "rank": "701+", "score": "24.8"}, {"indicator_id": "18", "indicator_name": "International Faculty Ratio", "rank": "424", "score": "39.1"}], "Sustainability": [{"indicator_id": "3897497", "indicator_name": "Sustainability Score", "rank": "701+", "score": "1.5"}]}</t>
        </is>
      </c>
      <c r="AQ10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56">
      <c r="A1056" t="n">
        <v>1055</v>
      </c>
      <c r="B1056" t="inlineStr"/>
      <c r="C1056" t="inlineStr">
        <is>
          <t>Lobachevsky University</t>
        </is>
      </c>
      <c r="D1056" t="inlineStr">
        <is>
          <t>Nizhny Novgorod, Russia</t>
        </is>
      </c>
      <c r="E1056" t="inlineStr">
        <is>
          <t>Russia</t>
        </is>
      </c>
      <c r="F1056" t="inlineStr">
        <is>
          <t>Nizhny Novgorod</t>
        </is>
      </c>
      <c r="G1056" t="inlineStr">
        <is>
          <t>Europe</t>
        </is>
      </c>
      <c r="H1056" t="inlineStr">
        <is>
          <t>https://www.topuniversities.com/sites/default/files/lobachevsky-university_1497_medium.jpg</t>
        </is>
      </c>
      <c r="I1056" t="inlineStr">
        <is>
          <t>/universities/lobachevsky-university</t>
        </is>
      </c>
      <c r="J1056" t="inlineStr">
        <is>
          <t>3996495</t>
        </is>
      </c>
      <c r="K1056" t="inlineStr">
        <is>
          <t>295629</t>
        </is>
      </c>
      <c r="L1056" t="inlineStr">
        <is>
          <t>1497</t>
        </is>
      </c>
      <c r="M1056" t="n">
        <v>0</v>
      </c>
      <c r="N1056" t="inlineStr">
        <is>
          <t>1001-1200</t>
        </is>
      </c>
      <c r="O1056" t="inlineStr"/>
      <c r="P1056" t="b">
        <v>0</v>
      </c>
      <c r="Q1056" t="b">
        <v>1</v>
      </c>
      <c r="R1056" t="n">
        <v>0</v>
      </c>
      <c r="S1056" t="inlineStr">
        <is>
          <t>601+</t>
        </is>
      </c>
      <c r="T1056" t="n">
        <v>7.9</v>
      </c>
      <c r="U1056" t="inlineStr">
        <is>
          <t>701+</t>
        </is>
      </c>
      <c r="V1056" t="n">
        <v>2</v>
      </c>
      <c r="W1056" t="inlineStr">
        <is>
          <t>382</t>
        </is>
      </c>
      <c r="X1056" t="n">
        <v>41.1</v>
      </c>
      <c r="Y1056" t="inlineStr">
        <is>
          <t>601+</t>
        </is>
      </c>
      <c r="Z1056" t="n">
        <v>3.9</v>
      </c>
      <c r="AA1056" t="inlineStr">
        <is>
          <t>701+</t>
        </is>
      </c>
      <c r="AB1056" t="n">
        <v>3.2</v>
      </c>
      <c r="AC1056" t="inlineStr">
        <is>
          <t>514</t>
        </is>
      </c>
      <c r="AD1056" t="n">
        <v>22.3</v>
      </c>
      <c r="AE1056" t="inlineStr">
        <is>
          <t>701+</t>
        </is>
      </c>
      <c r="AF1056" t="n">
        <v>18.1</v>
      </c>
      <c r="AG1056" t="inlineStr">
        <is>
          <t>701+</t>
        </is>
      </c>
      <c r="AH1056" t="n">
        <v>2</v>
      </c>
      <c r="AI1056" t="inlineStr">
        <is>
          <t>701+</t>
        </is>
      </c>
      <c r="AJ1056" t="n">
        <v>1.3</v>
      </c>
      <c r="AK1056" t="inlineStr"/>
      <c r="AL1056" t="inlineStr"/>
      <c r="AM1056" t="inlineStr"/>
      <c r="AN1056" t="inlineStr"/>
      <c r="AO1056" t="inlineStr"/>
      <c r="AP1056" t="inlineStr">
        <is>
          <t>{"Research &amp; Discovery": [{"indicator_id": "76", "indicator_name": "Academic Reputation", "rank": "601+", "score": "7.9"}, {"indicator_id": "73", "indicator_name": "Citations per Faculty", "rank": "701+", "score": "2"}], "Learning Experience": [{"indicator_id": "36", "indicator_name": "Faculty Student Ratio", "rank": "382", "score": "41.1"}], "Employability": [{"indicator_id": "77", "indicator_name": "Employer Reputation", "rank": "601+", "score": "3.9"}, {"indicator_id": "3819456", "indicator_name": "Employment Outcomes", "rank": "701+", "score": "3.2"}], "Global Engagement": [{"indicator_id": "14", "indicator_name": "International Student Ratio", "rank": "514", "score": "22.3"}, {"indicator_id": "15", "indicator_name": "International Research Network", "rank": "701+", "score": "18.1"}, {"indicator_id": "18", "indicator_name": "International Faculty Ratio", "rank": "701+", "score": "2"}], "Sustainability": [{"indicator_id": "3897497", "indicator_name": "Sustainability Score", "rank": "701+", "score": "1.3"}]}</t>
        </is>
      </c>
      <c r="AQ10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57">
      <c r="A1057" t="n">
        <v>1056</v>
      </c>
      <c r="B1057" t="inlineStr"/>
      <c r="C1057" t="inlineStr">
        <is>
          <t>Lodz University of Technology</t>
        </is>
      </c>
      <c r="D1057" t="inlineStr">
        <is>
          <t>Lodz, Poland</t>
        </is>
      </c>
      <c r="E1057" t="inlineStr">
        <is>
          <t>Poland</t>
        </is>
      </c>
      <c r="F1057" t="inlineStr">
        <is>
          <t>Lodz</t>
        </is>
      </c>
      <c r="G1057" t="inlineStr">
        <is>
          <t>Europe</t>
        </is>
      </c>
      <c r="H1057" t="inlineStr">
        <is>
          <t>https://www.topuniversities.com/sites/default/files/lodz-university-of-technology_592560e59988f300e2321bdd_medium.jpg</t>
        </is>
      </c>
      <c r="I1057" t="inlineStr">
        <is>
          <t>/universities/lodz-university-technology</t>
        </is>
      </c>
      <c r="J1057" t="inlineStr">
        <is>
          <t>3996496</t>
        </is>
      </c>
      <c r="K1057" t="inlineStr">
        <is>
          <t>371281</t>
        </is>
      </c>
      <c r="L1057" t="inlineStr">
        <is>
          <t>25661</t>
        </is>
      </c>
      <c r="M1057" t="n">
        <v>0</v>
      </c>
      <c r="N1057" t="inlineStr">
        <is>
          <t>1001-1200</t>
        </is>
      </c>
      <c r="O1057" t="inlineStr"/>
      <c r="P1057" t="b">
        <v>0</v>
      </c>
      <c r="Q1057" t="b">
        <v>0</v>
      </c>
      <c r="R1057" t="n">
        <v>0</v>
      </c>
      <c r="S1057" t="inlineStr">
        <is>
          <t>601+</t>
        </is>
      </c>
      <c r="T1057" t="n">
        <v>5</v>
      </c>
      <c r="U1057" t="inlineStr">
        <is>
          <t>701+</t>
        </is>
      </c>
      <c r="V1057" t="n">
        <v>8.9</v>
      </c>
      <c r="W1057" t="inlineStr">
        <is>
          <t>335</t>
        </is>
      </c>
      <c r="X1057" t="n">
        <v>46.2</v>
      </c>
      <c r="Y1057" t="inlineStr">
        <is>
          <t>601+</t>
        </is>
      </c>
      <c r="Z1057" t="n">
        <v>3.4</v>
      </c>
      <c r="AA1057" t="inlineStr">
        <is>
          <t>701+</t>
        </is>
      </c>
      <c r="AB1057" t="n">
        <v>3.2</v>
      </c>
      <c r="AC1057" t="inlineStr">
        <is>
          <t>701+</t>
        </is>
      </c>
      <c r="AD1057" t="n">
        <v>4</v>
      </c>
      <c r="AE1057" t="inlineStr">
        <is>
          <t>701+</t>
        </is>
      </c>
      <c r="AF1057" t="n">
        <v>50.7</v>
      </c>
      <c r="AG1057" t="inlineStr">
        <is>
          <t>701+</t>
        </is>
      </c>
      <c r="AH1057" t="n">
        <v>3.3</v>
      </c>
      <c r="AI1057" t="inlineStr">
        <is>
          <t>701+</t>
        </is>
      </c>
      <c r="AJ1057" t="n">
        <v>4</v>
      </c>
      <c r="AK1057" t="inlineStr"/>
      <c r="AL1057" t="inlineStr"/>
      <c r="AM1057" t="inlineStr"/>
      <c r="AN1057" t="inlineStr"/>
      <c r="AO1057" t="inlineStr"/>
      <c r="AP1057" t="inlineStr">
        <is>
          <t>{"Research &amp; Discovery": [{"indicator_id": "76", "indicator_name": "Academic Reputation", "rank": "601+", "score": "5"}, {"indicator_id": "73", "indicator_name": "Citations per Faculty", "rank": "701+", "score": "8.9"}], "Learning Experience": [{"indicator_id": "36", "indicator_name": "Faculty Student Ratio", "rank": "335", "score": "46.2"}], "Employability": [{"indicator_id": "77", "indicator_name": "Employer Reputation", "rank": "601+", "score": "3.4"}, {"indicator_id": "3819456", "indicator_name": "Employment Outcomes", "rank": "701+", "score": "3.2"}], "Global Engagement": [{"indicator_id": "14", "indicator_name": "International Student Ratio", "rank": "701+", "score": "4"}, {"indicator_id": "15", "indicator_name": "International Research Network", "rank": "701+", "score": "50.7"}, {"indicator_id": "18", "indicator_name": "International Faculty Ratio", "rank": "701+", "score": "3.3"}], "Sustainability": [{"indicator_id": "3897497", "indicator_name": "Sustainability Score", "rank": "701+", "score": "4"}]}</t>
        </is>
      </c>
      <c r="AQ10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58">
      <c r="A1058" t="n">
        <v>1057</v>
      </c>
      <c r="B1058" t="inlineStr"/>
      <c r="C1058" t="inlineStr">
        <is>
          <t>London Metropolitan University</t>
        </is>
      </c>
      <c r="D1058" t="inlineStr">
        <is>
          <t>London, United Kingdom</t>
        </is>
      </c>
      <c r="E1058" t="inlineStr">
        <is>
          <t>United Kingdom</t>
        </is>
      </c>
      <c r="F1058" t="inlineStr">
        <is>
          <t>London</t>
        </is>
      </c>
      <c r="G1058" t="inlineStr">
        <is>
          <t>Europe</t>
        </is>
      </c>
      <c r="H1058" t="inlineStr">
        <is>
          <t>https://www.topuniversities.com/sites/default/files/london-metropolitan-university_358_medium.jpg</t>
        </is>
      </c>
      <c r="I1058" t="inlineStr">
        <is>
          <t>/universities/london-metropolitan-university</t>
        </is>
      </c>
      <c r="J1058" t="inlineStr">
        <is>
          <t>3996497</t>
        </is>
      </c>
      <c r="K1058" t="inlineStr">
        <is>
          <t>294025</t>
        </is>
      </c>
      <c r="L1058" t="inlineStr">
        <is>
          <t>358</t>
        </is>
      </c>
      <c r="M1058" t="n">
        <v>1</v>
      </c>
      <c r="N1058" t="inlineStr">
        <is>
          <t>1001-1200</t>
        </is>
      </c>
      <c r="O1058" t="inlineStr"/>
      <c r="P1058" t="b">
        <v>0</v>
      </c>
      <c r="Q1058" t="b">
        <v>0</v>
      </c>
      <c r="R1058" t="n">
        <v>0</v>
      </c>
      <c r="S1058" t="inlineStr">
        <is>
          <t>601+</t>
        </is>
      </c>
      <c r="T1058" t="n">
        <v>5</v>
      </c>
      <c r="U1058" t="inlineStr">
        <is>
          <t>701+</t>
        </is>
      </c>
      <c r="V1058" t="n">
        <v>3.3</v>
      </c>
      <c r="W1058" t="inlineStr">
        <is>
          <t>701+</t>
        </is>
      </c>
      <c r="X1058" t="n">
        <v>3.8</v>
      </c>
      <c r="Y1058" t="inlineStr">
        <is>
          <t>601+</t>
        </is>
      </c>
      <c r="Z1058" t="n">
        <v>3</v>
      </c>
      <c r="AA1058" t="inlineStr">
        <is>
          <t>701+</t>
        </is>
      </c>
      <c r="AB1058" t="n">
        <v>13.5</v>
      </c>
      <c r="AC1058" t="inlineStr">
        <is>
          <t>22</t>
        </is>
      </c>
      <c r="AD1058" t="n">
        <v>100</v>
      </c>
      <c r="AE1058" t="inlineStr">
        <is>
          <t>701+</t>
        </is>
      </c>
      <c r="AF1058" t="n">
        <v>16.1</v>
      </c>
      <c r="AG1058" t="inlineStr">
        <is>
          <t>327</t>
        </is>
      </c>
      <c r="AH1058" t="n">
        <v>59.5</v>
      </c>
      <c r="AI1058" t="inlineStr">
        <is>
          <t>701+</t>
        </is>
      </c>
      <c r="AJ1058" t="n">
        <v>1</v>
      </c>
      <c r="AK1058" t="inlineStr"/>
      <c r="AL1058" t="inlineStr"/>
      <c r="AM1058" t="inlineStr"/>
      <c r="AN1058" t="inlineStr"/>
      <c r="AO1058" t="inlineStr"/>
      <c r="AP1058" t="inlineStr">
        <is>
          <t>{"Research &amp; Discovery": [{"indicator_id": "76", "indicator_name": "Academic Reputation", "rank": "601+", "score": "5"}, {"indicator_id": "73", "indicator_name": "Citations per Faculty", "rank": "701+", "score": "3.3"}], "Learning Experience": [{"indicator_id": "36", "indicator_name": "Faculty Student Ratio", "rank": "701+", "score": "3.8"}], "Employability": [{"indicator_id": "77", "indicator_name": "Employer Reputation", "rank": "601+", "score": "3"}, {"indicator_id": "3819456", "indicator_name": "Employment Outcomes", "rank": "701+", "score": "13.5"}], "Global Engagement": [{"indicator_id": "14", "indicator_name": "International Student Ratio", "rank": "22", "score": "100"}, {"indicator_id": "15", "indicator_name": "International Research Network", "rank": "701+", "score": "16.1"}, {"indicator_id": "18", "indicator_name": "International Faculty Ratio", "rank": "327", "score": "59.5"}], "Sustainability": [{"indicator_id": "3897497", "indicator_name": "Sustainability Score", "rank": "701+", "score": "1"}]}</t>
        </is>
      </c>
      <c r="AQ10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59">
      <c r="A1059" t="n">
        <v>1058</v>
      </c>
      <c r="B1059" t="inlineStr"/>
      <c r="C1059" t="inlineStr">
        <is>
          <t>Loyola University Chicago</t>
        </is>
      </c>
      <c r="D1059" t="inlineStr">
        <is>
          <t>Chicago, United States</t>
        </is>
      </c>
      <c r="E1059" t="inlineStr">
        <is>
          <t>United States</t>
        </is>
      </c>
      <c r="F1059" t="inlineStr">
        <is>
          <t>Chicago</t>
        </is>
      </c>
      <c r="G1059" t="inlineStr">
        <is>
          <t>North America</t>
        </is>
      </c>
      <c r="H1059" t="inlineStr">
        <is>
          <t>https://www.topuniversities.com/sites/default/files/loyola-university-chicago_370_medium.jpg</t>
        </is>
      </c>
      <c r="I1059" t="inlineStr">
        <is>
          <t>/universities/loyola-university-chicago</t>
        </is>
      </c>
      <c r="J1059" t="inlineStr">
        <is>
          <t>3996500</t>
        </is>
      </c>
      <c r="K1059" t="inlineStr">
        <is>
          <t>294002</t>
        </is>
      </c>
      <c r="L1059" t="inlineStr">
        <is>
          <t>370</t>
        </is>
      </c>
      <c r="M1059" t="n">
        <v>0</v>
      </c>
      <c r="N1059" t="inlineStr">
        <is>
          <t>1001-1200</t>
        </is>
      </c>
      <c r="O1059" t="inlineStr"/>
      <c r="P1059" t="b">
        <v>0</v>
      </c>
      <c r="Q1059" t="b">
        <v>0</v>
      </c>
      <c r="R1059" t="n">
        <v>0</v>
      </c>
      <c r="S1059" t="inlineStr">
        <is>
          <t>601+</t>
        </is>
      </c>
      <c r="T1059" t="n">
        <v>8.5</v>
      </c>
      <c r="U1059" t="inlineStr">
        <is>
          <t>701+</t>
        </is>
      </c>
      <c r="V1059" t="n">
        <v>7</v>
      </c>
      <c r="W1059" t="inlineStr">
        <is>
          <t>620</t>
        </is>
      </c>
      <c r="X1059" t="n">
        <v>23.2</v>
      </c>
      <c r="Y1059" t="inlineStr">
        <is>
          <t>497</t>
        </is>
      </c>
      <c r="Z1059" t="n">
        <v>17.3</v>
      </c>
      <c r="AA1059" t="inlineStr">
        <is>
          <t>701+</t>
        </is>
      </c>
      <c r="AB1059" t="n">
        <v>13.2</v>
      </c>
      <c r="AC1059" t="inlineStr">
        <is>
          <t>701+</t>
        </is>
      </c>
      <c r="AD1059" t="n">
        <v>3</v>
      </c>
      <c r="AE1059" t="inlineStr">
        <is>
          <t>701+</t>
        </is>
      </c>
      <c r="AF1059" t="n">
        <v>39.5</v>
      </c>
      <c r="AG1059" t="inlineStr">
        <is>
          <t>701+</t>
        </is>
      </c>
      <c r="AH1059" t="n">
        <v>6.5</v>
      </c>
      <c r="AI1059" t="inlineStr">
        <is>
          <t>701+</t>
        </is>
      </c>
      <c r="AJ1059" t="n">
        <v>1.9</v>
      </c>
      <c r="AK1059" t="inlineStr"/>
      <c r="AL1059" t="inlineStr"/>
      <c r="AM1059" t="inlineStr"/>
      <c r="AN1059" t="inlineStr"/>
      <c r="AO1059" t="inlineStr"/>
      <c r="AP1059" t="inlineStr">
        <is>
          <t>{"Research &amp; Discovery": [{"indicator_id": "76", "indicator_name": "Academic Reputation", "rank": "601+", "score": "8.5"}, {"indicator_id": "73", "indicator_name": "Citations per Faculty", "rank": "701+", "score": "7"}], "Learning Experience": [{"indicator_id": "36", "indicator_name": "Faculty Student Ratio", "rank": "620", "score": "23.2"}], "Employability": [{"indicator_id": "77", "indicator_name": "Employer Reputation", "rank": "497", "score": "17.3"}, {"indicator_id": "3819456", "indicator_name": "Employment Outcomes", "rank": "701+", "score": "13.2"}], "Global Engagement": [{"indicator_id": "14", "indicator_name": "International Student Ratio", "rank": "701+", "score": "3"}, {"indicator_id": "15", "indicator_name": "International Research Network", "rank": "701+", "score": "39.5"}, {"indicator_id": "18", "indicator_name": "International Faculty Ratio", "rank": "701+", "score": "6.5"}], "Sustainability": [{"indicator_id": "3897497", "indicator_name": "Sustainability Score", "rank": "701+", "score": "1.9"}]}</t>
        </is>
      </c>
      <c r="AQ10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60">
      <c r="A1060" t="n">
        <v>1059</v>
      </c>
      <c r="B1060" t="inlineStr"/>
      <c r="C1060" t="inlineStr">
        <is>
          <t>Lviv Polytechnic National University</t>
        </is>
      </c>
      <c r="D1060" t="inlineStr">
        <is>
          <t>Lviv, Ukraine</t>
        </is>
      </c>
      <c r="E1060" t="inlineStr">
        <is>
          <t>Ukraine</t>
        </is>
      </c>
      <c r="F1060" t="inlineStr">
        <is>
          <t>Lviv</t>
        </is>
      </c>
      <c r="G1060" t="inlineStr">
        <is>
          <t>Europe</t>
        </is>
      </c>
      <c r="H1060" t="inlineStr">
        <is>
          <t>https://www.topuniversities.com/sites/default/files/lviv-polytechnic-national-university_592560cf2aeae70239af590f_medium.jpg</t>
        </is>
      </c>
      <c r="I1060" t="inlineStr">
        <is>
          <t>/universities/lviv-polytechnic-national-university</t>
        </is>
      </c>
      <c r="J1060" t="inlineStr">
        <is>
          <t>3996502</t>
        </is>
      </c>
      <c r="K1060" t="inlineStr">
        <is>
          <t>296059</t>
        </is>
      </c>
      <c r="L1060" t="inlineStr">
        <is>
          <t>19812</t>
        </is>
      </c>
      <c r="M1060" t="n">
        <v>0</v>
      </c>
      <c r="N1060" t="inlineStr">
        <is>
          <t>1001-1200</t>
        </is>
      </c>
      <c r="O1060" t="inlineStr"/>
      <c r="P1060" t="b">
        <v>0</v>
      </c>
      <c r="Q1060" t="b">
        <v>0</v>
      </c>
      <c r="R1060" t="n">
        <v>0</v>
      </c>
      <c r="S1060" t="inlineStr">
        <is>
          <t>601+</t>
        </is>
      </c>
      <c r="T1060" t="n">
        <v>8.4</v>
      </c>
      <c r="U1060" t="inlineStr">
        <is>
          <t>701+</t>
        </is>
      </c>
      <c r="V1060" t="n">
        <v>1.9</v>
      </c>
      <c r="W1060" t="inlineStr">
        <is>
          <t>546</t>
        </is>
      </c>
      <c r="X1060" t="n">
        <v>28.4</v>
      </c>
      <c r="Y1060" t="inlineStr">
        <is>
          <t>598</t>
        </is>
      </c>
      <c r="Z1060" t="n">
        <v>13.5</v>
      </c>
      <c r="AA1060" t="inlineStr">
        <is>
          <t>654</t>
        </is>
      </c>
      <c r="AB1060" t="n">
        <v>15.2</v>
      </c>
      <c r="AC1060" t="inlineStr">
        <is>
          <t>701+</t>
        </is>
      </c>
      <c r="AD1060" t="n">
        <v>1.2</v>
      </c>
      <c r="AE1060" t="inlineStr">
        <is>
          <t>701+</t>
        </is>
      </c>
      <c r="AF1060" t="n">
        <v>18.9</v>
      </c>
      <c r="AG1060" t="inlineStr">
        <is>
          <t>701+</t>
        </is>
      </c>
      <c r="AH1060" t="n">
        <v>1.4</v>
      </c>
      <c r="AI1060">
        <f>632</f>
        <v/>
      </c>
      <c r="AJ1060" t="n">
        <v>11.5</v>
      </c>
      <c r="AK1060" t="inlineStr"/>
      <c r="AL1060" t="inlineStr"/>
      <c r="AM1060" t="inlineStr"/>
      <c r="AN1060" t="inlineStr"/>
      <c r="AO1060" t="inlineStr"/>
      <c r="AP1060" t="inlineStr">
        <is>
          <t>{"Research &amp; Discovery": [{"indicator_id": "76", "indicator_name": "Academic Reputation", "rank": "601+", "score": "8.4"}, {"indicator_id": "73", "indicator_name": "Citations per Faculty", "rank": "701+", "score": "1.9"}], "Learning Experience": [{"indicator_id": "36", "indicator_name": "Faculty Student Ratio", "rank": "546", "score": "28.4"}], "Employability": [{"indicator_id": "77", "indicator_name": "Employer Reputation", "rank": "598", "score": "13.5"}, {"indicator_id": "3819456", "indicator_name": "Employment Outcomes", "rank": "654", "score": "15.2"}], "Global Engagement": [{"indicator_id": "14", "indicator_name": "International Student Ratio", "rank": "701+", "score": "1.2"}, {"indicator_id": "15", "indicator_name": "International Research Network", "rank": "701+", "score": "18.9"}, {"indicator_id": "18", "indicator_name": "International Faculty Ratio", "rank": "701+", "score": "1.4"}], "Sustainability": [{"indicator_id": "3897497", "indicator_name": "Sustainability Score", "rank": "=632", "score": "11.5"}]}</t>
        </is>
      </c>
      <c r="AQ10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61">
      <c r="A1061" t="n">
        <v>1060</v>
      </c>
      <c r="B1061" t="inlineStr"/>
      <c r="C1061" t="inlineStr">
        <is>
          <t>Marmara University</t>
        </is>
      </c>
      <c r="D1061" t="inlineStr">
        <is>
          <t>Istanbul, Türkiye</t>
        </is>
      </c>
      <c r="E1061" t="inlineStr">
        <is>
          <t>Türkiye</t>
        </is>
      </c>
      <c r="F1061" t="inlineStr">
        <is>
          <t>Istanbul</t>
        </is>
      </c>
      <c r="G1061" t="inlineStr">
        <is>
          <t>Asia</t>
        </is>
      </c>
      <c r="H1061" t="inlineStr">
        <is>
          <t>https://www.topuniversities.com/sites/default/files/marmara-university_592560e79988f300e232216a_medium.jpg</t>
        </is>
      </c>
      <c r="I1061" t="inlineStr">
        <is>
          <t>/universities/marmara-university</t>
        </is>
      </c>
      <c r="J1061" t="inlineStr">
        <is>
          <t>3996511</t>
        </is>
      </c>
      <c r="K1061" t="inlineStr">
        <is>
          <t>921377</t>
        </is>
      </c>
      <c r="L1061" t="inlineStr">
        <is>
          <t>28867</t>
        </is>
      </c>
      <c r="M1061" t="n">
        <v>0</v>
      </c>
      <c r="N1061" t="inlineStr">
        <is>
          <t>1001-1200</t>
        </is>
      </c>
      <c r="O1061" t="inlineStr"/>
      <c r="P1061" t="b">
        <v>0</v>
      </c>
      <c r="Q1061" t="b">
        <v>0</v>
      </c>
      <c r="R1061" t="n">
        <v>0</v>
      </c>
      <c r="S1061" t="inlineStr">
        <is>
          <t>601+</t>
        </is>
      </c>
      <c r="T1061" t="n">
        <v>8.1</v>
      </c>
      <c r="U1061" t="inlineStr">
        <is>
          <t>701+</t>
        </is>
      </c>
      <c r="V1061" t="n">
        <v>2.4</v>
      </c>
      <c r="W1061" t="inlineStr">
        <is>
          <t>701+</t>
        </is>
      </c>
      <c r="X1061" t="n">
        <v>4.4</v>
      </c>
      <c r="Y1061" t="inlineStr">
        <is>
          <t>601+</t>
        </is>
      </c>
      <c r="Z1061" t="n">
        <v>11.4</v>
      </c>
      <c r="AA1061" t="inlineStr">
        <is>
          <t>474</t>
        </is>
      </c>
      <c r="AB1061" t="n">
        <v>23.9</v>
      </c>
      <c r="AC1061" t="inlineStr">
        <is>
          <t>701+</t>
        </is>
      </c>
      <c r="AD1061" t="n">
        <v>4.2</v>
      </c>
      <c r="AE1061" t="inlineStr">
        <is>
          <t>701+</t>
        </is>
      </c>
      <c r="AF1061" t="n">
        <v>45.3</v>
      </c>
      <c r="AG1061" t="inlineStr">
        <is>
          <t>701+</t>
        </is>
      </c>
      <c r="AH1061" t="n">
        <v>2.9</v>
      </c>
      <c r="AI1061" t="inlineStr">
        <is>
          <t>701+</t>
        </is>
      </c>
      <c r="AJ1061" t="n">
        <v>2.7</v>
      </c>
      <c r="AK1061" t="inlineStr"/>
      <c r="AL1061" t="inlineStr"/>
      <c r="AM1061" t="inlineStr"/>
      <c r="AN1061" t="inlineStr"/>
      <c r="AO1061" t="inlineStr"/>
      <c r="AP1061" t="inlineStr">
        <is>
          <t>{"Research &amp; Discovery": [{"indicator_id": "76", "indicator_name": "Academic Reputation", "rank": "601+", "score": "8.1"}, {"indicator_id": "73", "indicator_name": "Citations per Faculty", "rank": "701+", "score": "2.4"}], "Learning Experience": [{"indicator_id": "36", "indicator_name": "Faculty Student Ratio", "rank": "701+", "score": "4.4"}], "Employability": [{"indicator_id": "77", "indicator_name": "Employer Reputation", "rank": "601+", "score": "11.4"}, {"indicator_id": "3819456", "indicator_name": "Employment Outcomes", "rank": "474", "score": "23.9"}], "Global Engagement": [{"indicator_id": "14", "indicator_name": "International Student Ratio", "rank": "701+", "score": "4.2"}, {"indicator_id": "15", "indicator_name": "International Research Network", "rank": "701+", "score": "45.3"}, {"indicator_id": "18", "indicator_name": "International Faculty Ratio", "rank": "701+", "score": "2.9"}], "Sustainability": [{"indicator_id": "3897497", "indicator_name": "Sustainability Score", "rank": "701+", "score": "2.7"}]}</t>
        </is>
      </c>
      <c r="AQ10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62">
      <c r="A1062" t="n">
        <v>1061</v>
      </c>
      <c r="B1062" t="inlineStr"/>
      <c r="C1062" t="inlineStr">
        <is>
          <t>Mississippi State University</t>
        </is>
      </c>
      <c r="D1062" t="inlineStr">
        <is>
          <t>Starkville, United States</t>
        </is>
      </c>
      <c r="E1062" t="inlineStr">
        <is>
          <t>United States</t>
        </is>
      </c>
      <c r="F1062" t="inlineStr">
        <is>
          <t>Starkville</t>
        </is>
      </c>
      <c r="G1062" t="inlineStr">
        <is>
          <t>North America</t>
        </is>
      </c>
      <c r="H1062" t="inlineStr">
        <is>
          <t>https://www.topuniversities.com/sites/default/files/mississippi-state-university_592560cf2aeae70239af5196_medium.jpg</t>
        </is>
      </c>
      <c r="I1062" t="inlineStr">
        <is>
          <t>/universities/mississippi-state-university</t>
        </is>
      </c>
      <c r="J1062" t="inlineStr">
        <is>
          <t>3996522</t>
        </is>
      </c>
      <c r="K1062" t="inlineStr">
        <is>
          <t>297448</t>
        </is>
      </c>
      <c r="L1062" t="inlineStr">
        <is>
          <t>1811</t>
        </is>
      </c>
      <c r="M1062" t="n">
        <v>0</v>
      </c>
      <c r="N1062" t="inlineStr">
        <is>
          <t>1001-1200</t>
        </is>
      </c>
      <c r="O1062" t="inlineStr"/>
      <c r="P1062" t="b">
        <v>0</v>
      </c>
      <c r="Q1062" t="b">
        <v>0</v>
      </c>
      <c r="R1062" t="n">
        <v>0</v>
      </c>
      <c r="S1062" t="inlineStr">
        <is>
          <t>601+</t>
        </is>
      </c>
      <c r="T1062" t="n">
        <v>6.2</v>
      </c>
      <c r="U1062" t="inlineStr">
        <is>
          <t>592</t>
        </is>
      </c>
      <c r="V1062" t="n">
        <v>17.4</v>
      </c>
      <c r="W1062" t="inlineStr">
        <is>
          <t>701+</t>
        </is>
      </c>
      <c r="X1062" t="n">
        <v>7.4</v>
      </c>
      <c r="Y1062" t="inlineStr">
        <is>
          <t>601+</t>
        </is>
      </c>
      <c r="Z1062" t="n">
        <v>3.6</v>
      </c>
      <c r="AA1062" t="inlineStr">
        <is>
          <t>701+</t>
        </is>
      </c>
      <c r="AB1062" t="n">
        <v>7.1</v>
      </c>
      <c r="AC1062" t="inlineStr">
        <is>
          <t>701+</t>
        </is>
      </c>
      <c r="AD1062" t="n">
        <v>3.1</v>
      </c>
      <c r="AE1062" t="inlineStr">
        <is>
          <t>701+</t>
        </is>
      </c>
      <c r="AF1062" t="n">
        <v>50.6</v>
      </c>
      <c r="AG1062" t="inlineStr">
        <is>
          <t>701+</t>
        </is>
      </c>
      <c r="AH1062" t="n">
        <v>8.9</v>
      </c>
      <c r="AI1062" t="inlineStr">
        <is>
          <t>701+</t>
        </is>
      </c>
      <c r="AJ1062" t="n">
        <v>4.5</v>
      </c>
      <c r="AK1062" t="inlineStr"/>
      <c r="AL1062" t="inlineStr"/>
      <c r="AM1062" t="inlineStr"/>
      <c r="AN1062" t="inlineStr"/>
      <c r="AO1062" t="inlineStr"/>
      <c r="AP1062" t="inlineStr">
        <is>
          <t>{"Research &amp; Discovery": [{"indicator_id": "76", "indicator_name": "Academic Reputation", "rank": "601+", "score": "6.2"}, {"indicator_id": "73", "indicator_name": "Citations per Faculty", "rank": "592", "score": "17.4"}], "Learning Experience": [{"indicator_id": "36", "indicator_name": "Faculty Student Ratio", "rank": "701+", "score": "7.4"}], "Employability": [{"indicator_id": "77", "indicator_name": "Employer Reputation", "rank": "601+", "score": "3.6"}, {"indicator_id": "3819456", "indicator_name": "Employment Outcomes", "rank": "701+", "score": "7.1"}], "Global Engagement": [{"indicator_id": "14", "indicator_name": "International Student Ratio", "rank": "701+", "score": "3.1"}, {"indicator_id": "15", "indicator_name": "International Research Network", "rank": "701+", "score": "50.6"}, {"indicator_id": "18", "indicator_name": "International Faculty Ratio", "rank": "701+", "score": "8.9"}], "Sustainability": [{"indicator_id": "3897497", "indicator_name": "Sustainability Score", "rank": "701+", "score": "4.5"}]}</t>
        </is>
      </c>
      <c r="AQ10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63">
      <c r="A1063" t="n">
        <v>1062</v>
      </c>
      <c r="B1063" t="inlineStr"/>
      <c r="C1063" t="inlineStr">
        <is>
          <t>Multimedia University (MMU)</t>
        </is>
      </c>
      <c r="D1063" t="inlineStr">
        <is>
          <t>Cyberjaya, Malaysia</t>
        </is>
      </c>
      <c r="E1063" t="inlineStr">
        <is>
          <t>Malaysia</t>
        </is>
      </c>
      <c r="F1063" t="inlineStr">
        <is>
          <t>Cyberjaya</t>
        </is>
      </c>
      <c r="G1063" t="inlineStr">
        <is>
          <t>Asia</t>
        </is>
      </c>
      <c r="H1063" t="inlineStr">
        <is>
          <t>https://www.topuniversities.com/sites/default/files/250303023213am305823MMU-logo-QS-90x90.jpg</t>
        </is>
      </c>
      <c r="I1063" t="inlineStr">
        <is>
          <t>/universities/multimedia-university-mmu</t>
        </is>
      </c>
      <c r="J1063" t="inlineStr">
        <is>
          <t>3996526</t>
        </is>
      </c>
      <c r="K1063" t="inlineStr">
        <is>
          <t>297142</t>
        </is>
      </c>
      <c r="L1063" t="inlineStr">
        <is>
          <t>1132</t>
        </is>
      </c>
      <c r="M1063" t="n">
        <v>0</v>
      </c>
      <c r="N1063" t="inlineStr">
        <is>
          <t>1001-1200</t>
        </is>
      </c>
      <c r="O1063" t="inlineStr"/>
      <c r="P1063" t="b">
        <v>0</v>
      </c>
      <c r="Q1063" t="b">
        <v>0</v>
      </c>
      <c r="R1063" t="n">
        <v>0</v>
      </c>
      <c r="S1063" t="inlineStr">
        <is>
          <t>601+</t>
        </is>
      </c>
      <c r="T1063" t="n">
        <v>11</v>
      </c>
      <c r="U1063" t="inlineStr">
        <is>
          <t>701+</t>
        </is>
      </c>
      <c r="V1063" t="n">
        <v>4.7</v>
      </c>
      <c r="W1063" t="inlineStr">
        <is>
          <t>701+</t>
        </is>
      </c>
      <c r="X1063" t="n">
        <v>10.9</v>
      </c>
      <c r="Y1063" t="inlineStr">
        <is>
          <t>549</t>
        </is>
      </c>
      <c r="Z1063" t="n">
        <v>15.4</v>
      </c>
      <c r="AA1063" t="inlineStr">
        <is>
          <t>701+</t>
        </is>
      </c>
      <c r="AB1063" t="n">
        <v>3.8</v>
      </c>
      <c r="AC1063" t="inlineStr">
        <is>
          <t>426</t>
        </is>
      </c>
      <c r="AD1063" t="n">
        <v>30.3</v>
      </c>
      <c r="AE1063" t="inlineStr">
        <is>
          <t>701+</t>
        </is>
      </c>
      <c r="AF1063" t="n">
        <v>19.6</v>
      </c>
      <c r="AG1063" t="inlineStr">
        <is>
          <t>504</t>
        </is>
      </c>
      <c r="AH1063" t="n">
        <v>28.5</v>
      </c>
      <c r="AI1063" t="inlineStr">
        <is>
          <t>701+</t>
        </is>
      </c>
      <c r="AJ1063" t="n">
        <v>3.7</v>
      </c>
      <c r="AK1063" t="inlineStr"/>
      <c r="AL1063" t="inlineStr"/>
      <c r="AM1063" t="inlineStr"/>
      <c r="AN1063" t="inlineStr"/>
      <c r="AO1063" t="inlineStr"/>
      <c r="AP1063" t="inlineStr">
        <is>
          <t>{"Research &amp; Discovery": [{"indicator_id": "76", "indicator_name": "Academic Reputation", "rank": "601+", "score": "11"}, {"indicator_id": "73", "indicator_name": "Citations per Faculty", "rank": "701+", "score": "4.7"}], "Learning Experience": [{"indicator_id": "36", "indicator_name": "Faculty Student Ratio", "rank": "701+", "score": "10.9"}], "Employability": [{"indicator_id": "77", "indicator_name": "Employer Reputation", "rank": "549", "score": "15.4"}, {"indicator_id": "3819456", "indicator_name": "Employment Outcomes", "rank": "701+", "score": "3.8"}], "Global Engagement": [{"indicator_id": "14", "indicator_name": "International Student Ratio", "rank": "426", "score": "30.3"}, {"indicator_id": "15", "indicator_name": "International Research Network", "rank": "701+", "score": "19.6"}, {"indicator_id": "18", "indicator_name": "International Faculty Ratio", "rank": "504", "score": "28.5"}], "Sustainability": [{"indicator_id": "3897497", "indicator_name": "Sustainability Score", "rank": "701+", "score": "3.7"}]}</t>
        </is>
      </c>
      <c r="AQ10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64">
      <c r="A1064" t="n">
        <v>1063</v>
      </c>
      <c r="B1064" t="inlineStr"/>
      <c r="C1064" t="inlineStr">
        <is>
          <t>Mustansiriyah University</t>
        </is>
      </c>
      <c r="D1064" t="inlineStr">
        <is>
          <t>Baghdad, Iraq</t>
        </is>
      </c>
      <c r="E1064" t="inlineStr">
        <is>
          <t>Iraq</t>
        </is>
      </c>
      <c r="F1064" t="inlineStr">
        <is>
          <t>Baghdad</t>
        </is>
      </c>
      <c r="G1064" t="inlineStr">
        <is>
          <t>Asia</t>
        </is>
      </c>
      <c r="H1064" t="inlineStr">
        <is>
          <t>https://www.topuniversities.com/sites/default/files/-mustansiriyah-university_592560cf2aeae70239af5833_medium.jpg</t>
        </is>
      </c>
      <c r="I1064" t="inlineStr">
        <is>
          <t>/universities/mustansiriyah-university</t>
        </is>
      </c>
      <c r="J1064" t="inlineStr">
        <is>
          <t>3996528</t>
        </is>
      </c>
      <c r="K1064" t="inlineStr">
        <is>
          <t>294197</t>
        </is>
      </c>
      <c r="L1064" t="inlineStr">
        <is>
          <t>15039</t>
        </is>
      </c>
      <c r="M1064" t="n">
        <v>0</v>
      </c>
      <c r="N1064" t="inlineStr">
        <is>
          <t>1001-1200</t>
        </is>
      </c>
      <c r="O1064" t="inlineStr"/>
      <c r="P1064" t="b">
        <v>0</v>
      </c>
      <c r="Q1064" t="b">
        <v>0</v>
      </c>
      <c r="R1064" t="n">
        <v>0</v>
      </c>
      <c r="S1064" t="inlineStr">
        <is>
          <t>601+</t>
        </is>
      </c>
      <c r="T1064" t="n">
        <v>5</v>
      </c>
      <c r="U1064" t="inlineStr">
        <is>
          <t>701+</t>
        </is>
      </c>
      <c r="V1064" t="n">
        <v>1.3</v>
      </c>
      <c r="W1064" t="inlineStr">
        <is>
          <t>299</t>
        </is>
      </c>
      <c r="X1064" t="n">
        <v>51.2</v>
      </c>
      <c r="Y1064" t="inlineStr">
        <is>
          <t>601+</t>
        </is>
      </c>
      <c r="Z1064" t="n">
        <v>8.4</v>
      </c>
      <c r="AA1064" t="inlineStr">
        <is>
          <t>701+</t>
        </is>
      </c>
      <c r="AB1064" t="n">
        <v>4.2</v>
      </c>
      <c r="AC1064" t="inlineStr">
        <is>
          <t>701+</t>
        </is>
      </c>
      <c r="AD1064" t="n">
        <v>3.6</v>
      </c>
      <c r="AE1064" t="inlineStr">
        <is>
          <t>701+</t>
        </is>
      </c>
      <c r="AF1064" t="n">
        <v>14</v>
      </c>
      <c r="AG1064" t="inlineStr">
        <is>
          <t>446</t>
        </is>
      </c>
      <c r="AH1064" t="n">
        <v>35.7</v>
      </c>
      <c r="AI1064" t="inlineStr">
        <is>
          <t>701+</t>
        </is>
      </c>
      <c r="AJ1064" t="n">
        <v>1.1</v>
      </c>
      <c r="AK1064" t="inlineStr"/>
      <c r="AL1064" t="inlineStr"/>
      <c r="AM1064" t="inlineStr"/>
      <c r="AN1064" t="inlineStr"/>
      <c r="AO1064" t="inlineStr"/>
      <c r="AP1064" t="inlineStr">
        <is>
          <t>{"Research &amp; Discovery": [{"indicator_id": "76", "indicator_name": "Academic Reputation", "rank": "601+", "score": "5"}, {"indicator_id": "73", "indicator_name": "Citations per Faculty", "rank": "701+", "score": "1.3"}], "Learning Experience": [{"indicator_id": "36", "indicator_name": "Faculty Student Ratio", "rank": "299", "score": "51.2"}], "Employability": [{"indicator_id": "77", "indicator_name": "Employer Reputation", "rank": "601+", "score": "8.4"}, {"indicator_id": "3819456", "indicator_name": "Employment Outcomes", "rank": "701+", "score": "4.2"}], "Global Engagement": [{"indicator_id": "14", "indicator_name": "International Student Ratio", "rank": "701+", "score": "3.6"}, {"indicator_id": "15", "indicator_name": "International Research Network", "rank": "701+", "score": "14"}, {"indicator_id": "18", "indicator_name": "International Faculty Ratio", "rank": "446", "score": "35.7"}], "Sustainability": [{"indicator_id": "3897497", "indicator_name": "Sustainability Score", "rank": "701+", "score": "1.1"}]}</t>
        </is>
      </c>
      <c r="AQ10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65">
      <c r="A1065" t="n">
        <v>1064</v>
      </c>
      <c r="B1065" t="inlineStr"/>
      <c r="C1065" t="inlineStr">
        <is>
          <t>Mutah University</t>
        </is>
      </c>
      <c r="D1065" t="inlineStr">
        <is>
          <t>Mu'tah, Jordan</t>
        </is>
      </c>
      <c r="E1065" t="inlineStr">
        <is>
          <t>Jordan</t>
        </is>
      </c>
      <c r="F1065" t="inlineStr">
        <is>
          <t>Mu'tah</t>
        </is>
      </c>
      <c r="G1065" t="inlineStr">
        <is>
          <t>Asia</t>
        </is>
      </c>
      <c r="H1065" t="inlineStr">
        <is>
          <t>https://www.topuniversities.com/sites/default/files/mutah-university_592560e29988f300e232134e_medium.jpg</t>
        </is>
      </c>
      <c r="I1065" t="inlineStr">
        <is>
          <t>/universities/mutah-university</t>
        </is>
      </c>
      <c r="J1065" t="inlineStr">
        <is>
          <t>3996529</t>
        </is>
      </c>
      <c r="K1065" t="inlineStr">
        <is>
          <t>295572</t>
        </is>
      </c>
      <c r="L1065" t="inlineStr">
        <is>
          <t>24014</t>
        </is>
      </c>
      <c r="M1065" t="n">
        <v>0</v>
      </c>
      <c r="N1065" t="inlineStr">
        <is>
          <t>1001-1200</t>
        </is>
      </c>
      <c r="O1065" t="inlineStr">
        <is>
          <t>5</t>
        </is>
      </c>
      <c r="P1065" t="b">
        <v>0</v>
      </c>
      <c r="Q1065" t="b">
        <v>0</v>
      </c>
      <c r="R1065" t="n">
        <v>0</v>
      </c>
      <c r="S1065" t="inlineStr">
        <is>
          <t>601+</t>
        </is>
      </c>
      <c r="T1065" t="n">
        <v>9.1</v>
      </c>
      <c r="U1065" t="inlineStr">
        <is>
          <t>701+</t>
        </is>
      </c>
      <c r="V1065" t="n">
        <v>1.8</v>
      </c>
      <c r="W1065" t="inlineStr">
        <is>
          <t>701+</t>
        </is>
      </c>
      <c r="X1065" t="n">
        <v>11</v>
      </c>
      <c r="Y1065" t="inlineStr">
        <is>
          <t>601+</t>
        </is>
      </c>
      <c r="Z1065" t="n">
        <v>11</v>
      </c>
      <c r="AA1065" t="inlineStr">
        <is>
          <t>701+</t>
        </is>
      </c>
      <c r="AB1065" t="n">
        <v>7.3</v>
      </c>
      <c r="AC1065" t="inlineStr">
        <is>
          <t>410</t>
        </is>
      </c>
      <c r="AD1065" t="n">
        <v>32.5</v>
      </c>
      <c r="AE1065" t="inlineStr">
        <is>
          <t>701+</t>
        </is>
      </c>
      <c r="AF1065" t="n">
        <v>25.7</v>
      </c>
      <c r="AG1065" t="inlineStr">
        <is>
          <t>701+</t>
        </is>
      </c>
      <c r="AH1065" t="n">
        <v>10.1</v>
      </c>
      <c r="AI1065" t="inlineStr">
        <is>
          <t>701+</t>
        </is>
      </c>
      <c r="AJ1065" t="n">
        <v>1.6</v>
      </c>
      <c r="AK1065" t="inlineStr"/>
      <c r="AL1065" t="inlineStr"/>
      <c r="AM1065" t="inlineStr"/>
      <c r="AN1065" t="inlineStr"/>
      <c r="AO1065" t="inlineStr"/>
      <c r="AP1065" t="inlineStr">
        <is>
          <t>{"Research &amp; Discovery": [{"indicator_id": "76", "indicator_name": "Academic Reputation", "rank": "601+", "score": "9.1"}, {"indicator_id": "73", "indicator_name": "Citations per Faculty", "rank": "701+", "score": "1.8"}], "Learning Experience": [{"indicator_id": "36", "indicator_name": "Faculty Student Ratio", "rank": "701+", "score": "11"}], "Employability": [{"indicator_id": "77", "indicator_name": "Employer Reputation", "rank": "601+", "score": "11"}, {"indicator_id": "3819456", "indicator_name": "Employment Outcomes", "rank": "701+", "score": "7.3"}], "Global Engagement": [{"indicator_id": "14", "indicator_name": "International Student Ratio", "rank": "410", "score": "32.5"}, {"indicator_id": "15", "indicator_name": "International Research Network", "rank": "701+", "score": "25.7"}, {"indicator_id": "18", "indicator_name": "International Faculty Ratio", "rank": "701+", "score": "10.1"}], "Sustainability": [{"indicator_id": "3897497", "indicator_name": "Sustainability Score", "rank": "701+", "score": "1.6"}]}</t>
        </is>
      </c>
      <c r="AQ10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66">
      <c r="A1066" t="n">
        <v>1065</v>
      </c>
      <c r="B1066" t="inlineStr"/>
      <c r="C1066" t="inlineStr">
        <is>
          <t>Mykolas Romeris University</t>
        </is>
      </c>
      <c r="D1066" t="inlineStr">
        <is>
          <t>Vilnius, Lithuania</t>
        </is>
      </c>
      <c r="E1066" t="inlineStr">
        <is>
          <t>Lithuania</t>
        </is>
      </c>
      <c r="F1066" t="inlineStr">
        <is>
          <t>Vilnius</t>
        </is>
      </c>
      <c r="G1066" t="inlineStr">
        <is>
          <t>Europe</t>
        </is>
      </c>
      <c r="H1066" t="inlineStr">
        <is>
          <t>https://www.topuniversities.com/sites/default/files/221205103427am779960MRU-LOGO-90x90.jpg</t>
        </is>
      </c>
      <c r="I1066" t="inlineStr">
        <is>
          <t>/universities/mykolas-romeris-university</t>
        </is>
      </c>
      <c r="J1066" t="inlineStr">
        <is>
          <t>3996530</t>
        </is>
      </c>
      <c r="K1066" t="inlineStr">
        <is>
          <t>296507</t>
        </is>
      </c>
      <c r="L1066" t="inlineStr">
        <is>
          <t>1458</t>
        </is>
      </c>
      <c r="M1066" t="n">
        <v>0</v>
      </c>
      <c r="N1066" t="inlineStr">
        <is>
          <t>1001-1200</t>
        </is>
      </c>
      <c r="O1066" t="inlineStr"/>
      <c r="P1066" t="b">
        <v>0</v>
      </c>
      <c r="Q1066" t="b">
        <v>0</v>
      </c>
      <c r="R1066" t="n">
        <v>0</v>
      </c>
      <c r="S1066" t="inlineStr">
        <is>
          <t>601+</t>
        </is>
      </c>
      <c r="T1066" t="n">
        <v>6.2</v>
      </c>
      <c r="U1066" t="inlineStr">
        <is>
          <t>701+</t>
        </is>
      </c>
      <c r="V1066" t="n">
        <v>4.5</v>
      </c>
      <c r="W1066" t="inlineStr">
        <is>
          <t>701+</t>
        </is>
      </c>
      <c r="X1066" t="n">
        <v>13.9</v>
      </c>
      <c r="Y1066" t="inlineStr">
        <is>
          <t>601+</t>
        </is>
      </c>
      <c r="Z1066" t="n">
        <v>8.699999999999999</v>
      </c>
      <c r="AA1066" t="inlineStr">
        <is>
          <t>273</t>
        </is>
      </c>
      <c r="AB1066" t="n">
        <v>47.2</v>
      </c>
      <c r="AC1066" t="inlineStr">
        <is>
          <t>387</t>
        </is>
      </c>
      <c r="AD1066" t="n">
        <v>35.3</v>
      </c>
      <c r="AE1066" t="inlineStr">
        <is>
          <t>701+</t>
        </is>
      </c>
      <c r="AF1066" t="n">
        <v>15</v>
      </c>
      <c r="AG1066" t="inlineStr">
        <is>
          <t>685</t>
        </is>
      </c>
      <c r="AH1066" t="n">
        <v>14</v>
      </c>
      <c r="AI1066">
        <f>623</f>
        <v/>
      </c>
      <c r="AJ1066" t="n">
        <v>11.8</v>
      </c>
      <c r="AK1066" t="inlineStr"/>
      <c r="AL1066" t="inlineStr"/>
      <c r="AM1066" t="inlineStr"/>
      <c r="AN1066" t="inlineStr"/>
      <c r="AO1066" t="inlineStr"/>
      <c r="AP1066" t="inlineStr">
        <is>
          <t>{"Research &amp; Discovery": [{"indicator_id": "76", "indicator_name": "Academic Reputation", "rank": "601+", "score": "6.2"}, {"indicator_id": "73", "indicator_name": "Citations per Faculty", "rank": "701+", "score": "4.5"}], "Learning Experience": [{"indicator_id": "36", "indicator_name": "Faculty Student Ratio", "rank": "701+", "score": "13.9"}], "Employability": [{"indicator_id": "77", "indicator_name": "Employer Reputation", "rank": "601+", "score": "8.7"}, {"indicator_id": "3819456", "indicator_name": "Employment Outcomes", "rank": "273", "score": "47.2"}], "Global Engagement": [{"indicator_id": "14", "indicator_name": "International Student Ratio", "rank": "387", "score": "35.3"}, {"indicator_id": "15", "indicator_name": "International Research Network", "rank": "701+", "score": "15"}, {"indicator_id": "18", "indicator_name": "International Faculty Ratio", "rank": "685", "score": "14"}], "Sustainability": [{"indicator_id": "3897497", "indicator_name": "Sustainability Score", "rank": "=623", "score": "11.8"}]}</t>
        </is>
      </c>
      <c r="AQ10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67">
      <c r="A1067" t="n">
        <v>1066</v>
      </c>
      <c r="B1067" t="inlineStr"/>
      <c r="C1067" t="inlineStr">
        <is>
          <t>NJSC KIMEP University</t>
        </is>
      </c>
      <c r="D1067" t="inlineStr">
        <is>
          <t>Almaty, Kazakhstan</t>
        </is>
      </c>
      <c r="E1067" t="inlineStr">
        <is>
          <t>Kazakhstan</t>
        </is>
      </c>
      <c r="F1067" t="inlineStr">
        <is>
          <t>Almaty</t>
        </is>
      </c>
      <c r="G1067" t="inlineStr">
        <is>
          <t>Asia</t>
        </is>
      </c>
      <c r="H1067" t="inlineStr">
        <is>
          <t>https://www.topuniversities.com/sites/default/files/kimep-university_592560cf2aeae70239af52ea_medium.jpg</t>
        </is>
      </c>
      <c r="I1067" t="inlineStr">
        <is>
          <t>/universities/njsc-kimep-university</t>
        </is>
      </c>
      <c r="J1067" t="inlineStr">
        <is>
          <t>3996531</t>
        </is>
      </c>
      <c r="K1067" t="inlineStr">
        <is>
          <t>295114</t>
        </is>
      </c>
      <c r="L1067" t="inlineStr">
        <is>
          <t>2151</t>
        </is>
      </c>
      <c r="M1067" t="n">
        <v>0</v>
      </c>
      <c r="N1067" t="inlineStr">
        <is>
          <t>1001-1200</t>
        </is>
      </c>
      <c r="O1067" t="inlineStr"/>
      <c r="P1067" t="b">
        <v>0</v>
      </c>
      <c r="Q1067" t="b">
        <v>0</v>
      </c>
      <c r="R1067" t="n">
        <v>0</v>
      </c>
      <c r="S1067" t="inlineStr">
        <is>
          <t>601+</t>
        </is>
      </c>
      <c r="T1067" t="n">
        <v>5.9</v>
      </c>
      <c r="U1067" t="inlineStr">
        <is>
          <t>701+</t>
        </is>
      </c>
      <c r="V1067" t="n">
        <v>4</v>
      </c>
      <c r="W1067" t="inlineStr">
        <is>
          <t>701+</t>
        </is>
      </c>
      <c r="X1067" t="n">
        <v>13.8</v>
      </c>
      <c r="Y1067" t="inlineStr">
        <is>
          <t>576</t>
        </is>
      </c>
      <c r="Z1067" t="n">
        <v>14.3</v>
      </c>
      <c r="AA1067" t="inlineStr">
        <is>
          <t>437</t>
        </is>
      </c>
      <c r="AB1067" t="n">
        <v>27.6</v>
      </c>
      <c r="AC1067" t="inlineStr">
        <is>
          <t>611</t>
        </is>
      </c>
      <c r="AD1067" t="n">
        <v>15.7</v>
      </c>
      <c r="AE1067" t="inlineStr">
        <is>
          <t>701+</t>
        </is>
      </c>
      <c r="AF1067" t="n">
        <v>2.5</v>
      </c>
      <c r="AG1067" t="inlineStr">
        <is>
          <t>258</t>
        </is>
      </c>
      <c r="AH1067" t="n">
        <v>75.59999999999999</v>
      </c>
      <c r="AI1067" t="inlineStr">
        <is>
          <t>701+</t>
        </is>
      </c>
      <c r="AJ1067" t="n">
        <v>1</v>
      </c>
      <c r="AK1067" t="inlineStr"/>
      <c r="AL1067" t="inlineStr"/>
      <c r="AM1067" t="inlineStr"/>
      <c r="AN1067" t="inlineStr"/>
      <c r="AO1067" t="inlineStr"/>
      <c r="AP1067" t="inlineStr">
        <is>
          <t>{"Research &amp; Discovery": [{"indicator_id": "76", "indicator_name": "Academic Reputation", "rank": "601+", "score": "5.9"}, {"indicator_id": "73", "indicator_name": "Citations per Faculty", "rank": "701+", "score": "4"}], "Learning Experience": [{"indicator_id": "36", "indicator_name": "Faculty Student Ratio", "rank": "701+", "score": "13.8"}], "Employability": [{"indicator_id": "77", "indicator_name": "Employer Reputation", "rank": "576", "score": "14.3"}, {"indicator_id": "3819456", "indicator_name": "Employment Outcomes", "rank": "437", "score": "27.6"}], "Global Engagement": [{"indicator_id": "14", "indicator_name": "International Student Ratio", "rank": "611", "score": "15.7"}, {"indicator_id": "15", "indicator_name": "International Research Network", "rank": "701+", "score": "2.5"}, {"indicator_id": "18", "indicator_name": "International Faculty Ratio", "rank": "258", "score": "75.6"}], "Sustainability": [{"indicator_id": "3897497", "indicator_name": "Sustainability Score", "rank": "701+", "score": "1"}]}</t>
        </is>
      </c>
      <c r="AQ10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68">
      <c r="A1068" t="n">
        <v>1067</v>
      </c>
      <c r="B1068" t="inlineStr"/>
      <c r="C1068" t="inlineStr">
        <is>
          <t>Nanjing Normal University</t>
        </is>
      </c>
      <c r="D1068" t="inlineStr">
        <is>
          <t>Nanjing, China (Mainland)</t>
        </is>
      </c>
      <c r="E1068" t="inlineStr">
        <is>
          <t>China (Mainland)</t>
        </is>
      </c>
      <c r="F1068" t="inlineStr">
        <is>
          <t>Nanjing</t>
        </is>
      </c>
      <c r="G1068" t="inlineStr">
        <is>
          <t>Asia</t>
        </is>
      </c>
      <c r="H1068" t="inlineStr">
        <is>
          <t>https://www.topuniversities.com/sites/default/files/nanjing-normal-university_592560cf2aeae70239af525d_medium.jpg</t>
        </is>
      </c>
      <c r="I1068" t="inlineStr">
        <is>
          <t>/universities/nanjing-normal-university</t>
        </is>
      </c>
      <c r="J1068" t="inlineStr">
        <is>
          <t>3996535</t>
        </is>
      </c>
      <c r="K1068" t="inlineStr">
        <is>
          <t>294980</t>
        </is>
      </c>
      <c r="L1068" t="inlineStr">
        <is>
          <t>2010</t>
        </is>
      </c>
      <c r="M1068" t="n">
        <v>0</v>
      </c>
      <c r="N1068" t="inlineStr">
        <is>
          <t>1001-1200</t>
        </is>
      </c>
      <c r="O1068" t="inlineStr"/>
      <c r="P1068" t="b">
        <v>0</v>
      </c>
      <c r="Q1068" t="b">
        <v>0</v>
      </c>
      <c r="R1068" t="n">
        <v>0</v>
      </c>
      <c r="S1068" t="inlineStr">
        <is>
          <t>601+</t>
        </is>
      </c>
      <c r="T1068" t="n">
        <v>5</v>
      </c>
      <c r="U1068" t="inlineStr">
        <is>
          <t>478</t>
        </is>
      </c>
      <c r="V1068" t="n">
        <v>26.8</v>
      </c>
      <c r="W1068" t="inlineStr">
        <is>
          <t>701+</t>
        </is>
      </c>
      <c r="X1068" t="n">
        <v>15.8</v>
      </c>
      <c r="Y1068" t="inlineStr">
        <is>
          <t>601+</t>
        </is>
      </c>
      <c r="Z1068" t="n">
        <v>1.8</v>
      </c>
      <c r="AA1068" t="inlineStr">
        <is>
          <t>701+</t>
        </is>
      </c>
      <c r="AB1068" t="n">
        <v>4.4</v>
      </c>
      <c r="AC1068" t="inlineStr">
        <is>
          <t>701+</t>
        </is>
      </c>
      <c r="AD1068" t="n">
        <v>4.2</v>
      </c>
      <c r="AE1068" t="inlineStr">
        <is>
          <t>701+</t>
        </is>
      </c>
      <c r="AF1068" t="n">
        <v>53.3</v>
      </c>
      <c r="AG1068" t="inlineStr">
        <is>
          <t>n/a</t>
        </is>
      </c>
      <c r="AH1068" t="inlineStr"/>
      <c r="AI1068" t="inlineStr">
        <is>
          <t>701+</t>
        </is>
      </c>
      <c r="AJ1068" t="n">
        <v>2.9</v>
      </c>
      <c r="AK1068" t="inlineStr"/>
      <c r="AL1068" t="inlineStr"/>
      <c r="AM1068" t="inlineStr"/>
      <c r="AN1068" t="inlineStr"/>
      <c r="AO1068" t="inlineStr"/>
      <c r="AP1068" t="inlineStr">
        <is>
          <t>{"Research &amp; Discovery": [{"indicator_id": "76", "indicator_name": "Academic Reputation", "rank": "601+", "score": "5"}, {"indicator_id": "73", "indicator_name": "Citations per Faculty", "rank": "478", "score": "26.8"}], "Learning Experience": [{"indicator_id": "36", "indicator_name": "Faculty Student Ratio", "rank": "701+", "score": "15.8"}], "Employability": [{"indicator_id": "77", "indicator_name": "Employer Reputation", "rank": "601+", "score": "1.8"}, {"indicator_id": "3819456", "indicator_name": "Employment Outcomes", "rank": "701+", "score": "4.4"}], "Global Engagement": [{"indicator_id": "14", "indicator_name": "International Student Ratio", "rank": "701+", "score": "4.2"}, {"indicator_id": "15", "indicator_name": "International Research Network", "rank": "701+", "score": "53.3"}, {"indicator_id": "18", "indicator_name": "International Faculty Ratio", "rank": "n/a", "score": "n/a"}], "Sustainability": [{"indicator_id": "3897497", "indicator_name": "Sustainability Score", "rank": "701+", "score": "2.9"}]}</t>
        </is>
      </c>
      <c r="AQ10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69">
      <c r="A1069" t="n">
        <v>1068</v>
      </c>
      <c r="B1069" t="inlineStr"/>
      <c r="C1069" t="inlineStr">
        <is>
          <t>Narxoz University</t>
        </is>
      </c>
      <c r="D1069" t="inlineStr">
        <is>
          <t>Almaty, Kazakhstan</t>
        </is>
      </c>
      <c r="E1069" t="inlineStr">
        <is>
          <t>Kazakhstan</t>
        </is>
      </c>
      <c r="F1069" t="inlineStr">
        <is>
          <t>Almaty</t>
        </is>
      </c>
      <c r="G1069" t="inlineStr">
        <is>
          <t>Asia</t>
        </is>
      </c>
      <c r="H1069" t="inlineStr">
        <is>
          <t>https://www.topuniversities.com/sites/default/files/240606111610am226052200T%D0%95200-90x90.jpg</t>
        </is>
      </c>
      <c r="I1069" t="inlineStr">
        <is>
          <t>/universities/narxoz-university</t>
        </is>
      </c>
      <c r="J1069" t="inlineStr">
        <is>
          <t>3996539</t>
        </is>
      </c>
      <c r="K1069" t="inlineStr">
        <is>
          <t>293793</t>
        </is>
      </c>
      <c r="L1069" t="inlineStr">
        <is>
          <t>14347</t>
        </is>
      </c>
      <c r="M1069" t="n">
        <v>1</v>
      </c>
      <c r="N1069" t="inlineStr">
        <is>
          <t>1001-1200</t>
        </is>
      </c>
      <c r="O1069" t="inlineStr">
        <is>
          <t>4</t>
        </is>
      </c>
      <c r="P1069" t="b">
        <v>0</v>
      </c>
      <c r="Q1069" t="b">
        <v>0</v>
      </c>
      <c r="R1069" t="n">
        <v>0</v>
      </c>
      <c r="S1069" t="inlineStr">
        <is>
          <t>601+</t>
        </is>
      </c>
      <c r="T1069" t="n">
        <v>9.6</v>
      </c>
      <c r="U1069" t="inlineStr">
        <is>
          <t>701+</t>
        </is>
      </c>
      <c r="V1069" t="n">
        <v>1.3</v>
      </c>
      <c r="W1069" t="inlineStr">
        <is>
          <t>701+</t>
        </is>
      </c>
      <c r="X1069" t="n">
        <v>12.9</v>
      </c>
      <c r="Y1069" t="inlineStr">
        <is>
          <t>601+</t>
        </is>
      </c>
      <c r="Z1069" t="n">
        <v>7.5</v>
      </c>
      <c r="AA1069" t="inlineStr">
        <is>
          <t>200</t>
        </is>
      </c>
      <c r="AB1069" t="n">
        <v>60.3</v>
      </c>
      <c r="AC1069" t="inlineStr">
        <is>
          <t>701+</t>
        </is>
      </c>
      <c r="AD1069" t="n">
        <v>6.2</v>
      </c>
      <c r="AE1069" t="inlineStr">
        <is>
          <t>701+</t>
        </is>
      </c>
      <c r="AF1069" t="n">
        <v>1</v>
      </c>
      <c r="AG1069" t="inlineStr">
        <is>
          <t>667</t>
        </is>
      </c>
      <c r="AH1069" t="n">
        <v>14.9</v>
      </c>
      <c r="AI1069" t="inlineStr">
        <is>
          <t>701+</t>
        </is>
      </c>
      <c r="AJ1069" t="n">
        <v>1.4</v>
      </c>
      <c r="AK1069" t="inlineStr"/>
      <c r="AL1069" t="inlineStr"/>
      <c r="AM1069" t="inlineStr"/>
      <c r="AN1069" t="inlineStr"/>
      <c r="AO1069" t="inlineStr"/>
      <c r="AP1069" t="inlineStr">
        <is>
          <t>{"Research &amp; Discovery": [{"indicator_id": "76", "indicator_name": "Academic Reputation", "rank": "601+", "score": "9.6"}, {"indicator_id": "73", "indicator_name": "Citations per Faculty", "rank": "701+", "score": "1.3"}], "Learning Experience": [{"indicator_id": "36", "indicator_name": "Faculty Student Ratio", "rank": "701+", "score": "12.9"}], "Employability": [{"indicator_id": "77", "indicator_name": "Employer Reputation", "rank": "601+", "score": "7.5"}, {"indicator_id": "3819456", "indicator_name": "Employment Outcomes", "rank": "200", "score": "60.3"}], "Global Engagement": [{"indicator_id": "14", "indicator_name": "International Student Ratio", "rank": "701+", "score": "6.2"}, {"indicator_id": "15", "indicator_name": "International Research Network", "rank": "701+", "score": "1"}, {"indicator_id": "18", "indicator_name": "International Faculty Ratio", "rank": "667", "score": "14.9"}], "Sustainability": [{"indicator_id": "3897497", "indicator_name": "Sustainability Score", "rank": "701+", "score": "1.4"}]}</t>
        </is>
      </c>
      <c r="AQ10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70">
      <c r="A1070" t="n">
        <v>1069</v>
      </c>
      <c r="B1070" t="inlineStr"/>
      <c r="C1070" t="inlineStr">
        <is>
          <t>National Chung Cheng University</t>
        </is>
      </c>
      <c r="D1070" t="inlineStr">
        <is>
          <t>Minxiong Township, Taiwan</t>
        </is>
      </c>
      <c r="E1070" t="inlineStr">
        <is>
          <t>Taiwan</t>
        </is>
      </c>
      <c r="F1070" t="inlineStr">
        <is>
          <t>Minxiong Township</t>
        </is>
      </c>
      <c r="G1070" t="inlineStr">
        <is>
          <t>Asia</t>
        </is>
      </c>
      <c r="H1070" t="inlineStr">
        <is>
          <t>https://www.topuniversities.com/sites/default/files/national-chung-cheng-university_592560cf2aeae70239af4f28_medium.jpg</t>
        </is>
      </c>
      <c r="I1070" t="inlineStr">
        <is>
          <t>/universities/national-chung-cheng-university</t>
        </is>
      </c>
      <c r="J1070" t="inlineStr">
        <is>
          <t>3996540</t>
        </is>
      </c>
      <c r="K1070" t="inlineStr">
        <is>
          <t>294692</t>
        </is>
      </c>
      <c r="L1070" t="inlineStr">
        <is>
          <t>1189</t>
        </is>
      </c>
      <c r="M1070" t="n">
        <v>0</v>
      </c>
      <c r="N1070" t="inlineStr">
        <is>
          <t>1001-1200</t>
        </is>
      </c>
      <c r="O1070" t="inlineStr"/>
      <c r="P1070" t="b">
        <v>0</v>
      </c>
      <c r="Q1070" t="b">
        <v>0</v>
      </c>
      <c r="R1070" t="n">
        <v>0</v>
      </c>
      <c r="S1070" t="inlineStr">
        <is>
          <t>601+</t>
        </is>
      </c>
      <c r="T1070" t="n">
        <v>12.5</v>
      </c>
      <c r="U1070" t="inlineStr">
        <is>
          <t>701+</t>
        </is>
      </c>
      <c r="V1070" t="n">
        <v>4.9</v>
      </c>
      <c r="W1070" t="inlineStr">
        <is>
          <t>701+</t>
        </is>
      </c>
      <c r="X1070" t="n">
        <v>14.5</v>
      </c>
      <c r="Y1070" t="inlineStr">
        <is>
          <t>382</t>
        </is>
      </c>
      <c r="Z1070" t="n">
        <v>24.9</v>
      </c>
      <c r="AA1070" t="inlineStr">
        <is>
          <t>701+</t>
        </is>
      </c>
      <c r="AB1070" t="n">
        <v>2.7</v>
      </c>
      <c r="AC1070" t="inlineStr">
        <is>
          <t>701+</t>
        </is>
      </c>
      <c r="AD1070" t="n">
        <v>3.5</v>
      </c>
      <c r="AE1070" t="inlineStr">
        <is>
          <t>701+</t>
        </is>
      </c>
      <c r="AF1070" t="n">
        <v>21.4</v>
      </c>
      <c r="AG1070" t="inlineStr">
        <is>
          <t>701+</t>
        </is>
      </c>
      <c r="AH1070" t="n">
        <v>4.7</v>
      </c>
      <c r="AI1070">
        <f>667</f>
        <v/>
      </c>
      <c r="AJ1070" t="n">
        <v>9.9</v>
      </c>
      <c r="AK1070" t="inlineStr"/>
      <c r="AL1070" t="inlineStr"/>
      <c r="AM1070" t="inlineStr"/>
      <c r="AN1070" t="inlineStr"/>
      <c r="AO1070" t="inlineStr"/>
      <c r="AP1070" t="inlineStr">
        <is>
          <t>{"Research &amp; Discovery": [{"indicator_id": "76", "indicator_name": "Academic Reputation", "rank": "601+", "score": "12.5"}, {"indicator_id": "73", "indicator_name": "Citations per Faculty", "rank": "701+", "score": "4.9"}], "Learning Experience": [{"indicator_id": "36", "indicator_name": "Faculty Student Ratio", "rank": "701+", "score": "14.5"}], "Employability": [{"indicator_id": "77", "indicator_name": "Employer Reputation", "rank": "382", "score": "24.9"}, {"indicator_id": "3819456", "indicator_name": "Employment Outcomes", "rank": "701+", "score": "2.7"}], "Global Engagement": [{"indicator_id": "14", "indicator_name": "International Student Ratio", "rank": "701+", "score": "3.5"}, {"indicator_id": "15", "indicator_name": "International Research Network", "rank": "701+", "score": "21.4"}, {"indicator_id": "18", "indicator_name": "International Faculty Ratio", "rank": "701+", "score": "4.7"}], "Sustainability": [{"indicator_id": "3897497", "indicator_name": "Sustainability Score", "rank": "=667", "score": "9.9"}]}</t>
        </is>
      </c>
      <c r="AQ10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71">
      <c r="A1071" t="n">
        <v>1070</v>
      </c>
      <c r="B1071" t="inlineStr"/>
      <c r="C1071" t="inlineStr">
        <is>
          <t>National Technical University  "Kharkiv Polytechnic Institute"</t>
        </is>
      </c>
      <c r="D1071" t="inlineStr">
        <is>
          <t>Kharkiv, Ukraine</t>
        </is>
      </c>
      <c r="E1071" t="inlineStr">
        <is>
          <t>Ukraine</t>
        </is>
      </c>
      <c r="F1071" t="inlineStr">
        <is>
          <t>Kharkiv</t>
        </is>
      </c>
      <c r="G1071" t="inlineStr">
        <is>
          <t>Europe</t>
        </is>
      </c>
      <c r="H1071" t="inlineStr">
        <is>
          <t>https://www.topuniversities.com/sites/default/files/national-technical-university-kharkiv-polytechnic-institute_592560cf2aeae70239af56a1_medium.jpg</t>
        </is>
      </c>
      <c r="I1071" t="inlineStr">
        <is>
          <t>/universities/national-technical-university-kharkiv-polytechnic-institute</t>
        </is>
      </c>
      <c r="J1071" t="inlineStr">
        <is>
          <t>3996550</t>
        </is>
      </c>
      <c r="K1071" t="inlineStr">
        <is>
          <t>293830</t>
        </is>
      </c>
      <c r="L1071" t="inlineStr">
        <is>
          <t>14401</t>
        </is>
      </c>
      <c r="M1071" t="n">
        <v>0</v>
      </c>
      <c r="N1071" t="inlineStr">
        <is>
          <t>1001-1200</t>
        </is>
      </c>
      <c r="O1071" t="inlineStr"/>
      <c r="P1071" t="b">
        <v>0</v>
      </c>
      <c r="Q1071" t="b">
        <v>0</v>
      </c>
      <c r="R1071" t="n">
        <v>0</v>
      </c>
      <c r="S1071" t="inlineStr">
        <is>
          <t>601+</t>
        </is>
      </c>
      <c r="T1071" t="n">
        <v>6.5</v>
      </c>
      <c r="U1071" t="inlineStr">
        <is>
          <t>701+</t>
        </is>
      </c>
      <c r="V1071" t="n">
        <v>1.3</v>
      </c>
      <c r="W1071" t="inlineStr">
        <is>
          <t>280</t>
        </is>
      </c>
      <c r="X1071" t="n">
        <v>54.3</v>
      </c>
      <c r="Y1071" t="inlineStr">
        <is>
          <t>601+</t>
        </is>
      </c>
      <c r="Z1071" t="n">
        <v>10.6</v>
      </c>
      <c r="AA1071" t="inlineStr">
        <is>
          <t>701+</t>
        </is>
      </c>
      <c r="AB1071" t="n">
        <v>4</v>
      </c>
      <c r="AC1071" t="inlineStr">
        <is>
          <t>538</t>
        </is>
      </c>
      <c r="AD1071" t="n">
        <v>20.1</v>
      </c>
      <c r="AE1071" t="inlineStr">
        <is>
          <t>701+</t>
        </is>
      </c>
      <c r="AF1071" t="n">
        <v>11.4</v>
      </c>
      <c r="AG1071" t="inlineStr">
        <is>
          <t>701+</t>
        </is>
      </c>
      <c r="AH1071" t="n">
        <v>1.7</v>
      </c>
      <c r="AI1071" t="inlineStr">
        <is>
          <t>701+</t>
        </is>
      </c>
      <c r="AJ1071" t="n">
        <v>1.6</v>
      </c>
      <c r="AK1071" t="inlineStr"/>
      <c r="AL1071" t="inlineStr"/>
      <c r="AM1071" t="inlineStr"/>
      <c r="AN1071" t="inlineStr"/>
      <c r="AO1071" t="inlineStr"/>
      <c r="AP1071" t="inlineStr">
        <is>
          <t>{"Research &amp; Discovery": [{"indicator_id": "76", "indicator_name": "Academic Reputation", "rank": "601+", "score": "6.5"}, {"indicator_id": "73", "indicator_name": "Citations per Faculty", "rank": "701+", "score": "1.3"}], "Learning Experience": [{"indicator_id": "36", "indicator_name": "Faculty Student Ratio", "rank": "280", "score": "54.3"}], "Employability": [{"indicator_id": "77", "indicator_name": "Employer Reputation", "rank": "601+", "score": "10.6"}, {"indicator_id": "3819456", "indicator_name": "Employment Outcomes", "rank": "701+", "score": "4"}], "Global Engagement": [{"indicator_id": "14", "indicator_name": "International Student Ratio", "rank": "538", "score": "20.1"}, {"indicator_id": "15", "indicator_name": "International Research Network", "rank": "701+", "score": "11.4"}, {"indicator_id": "18", "indicator_name": "International Faculty Ratio", "rank": "701+", "score": "1.7"}], "Sustainability": [{"indicator_id": "3897497", "indicator_name": "Sustainability Score", "rank": "701+", "score": "1.6"}]}</t>
        </is>
      </c>
      <c r="AQ10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72">
      <c r="A1072" t="n">
        <v>1071</v>
      </c>
      <c r="B1072" t="inlineStr"/>
      <c r="C1072" t="inlineStr">
        <is>
          <t>National University of Kyiv-Mohyla Academy (NaUKMA)</t>
        </is>
      </c>
      <c r="D1072" t="inlineStr">
        <is>
          <t>Kyiv, Ukraine</t>
        </is>
      </c>
      <c r="E1072" t="inlineStr">
        <is>
          <t>Ukraine</t>
        </is>
      </c>
      <c r="F1072" t="inlineStr">
        <is>
          <t>Kyiv</t>
        </is>
      </c>
      <c r="G1072" t="inlineStr">
        <is>
          <t>Europe</t>
        </is>
      </c>
      <c r="H1072" t="inlineStr">
        <is>
          <t>https://www.topuniversities.com/sites/default/files/national-university-of-kyiv-mohyla-academy-naukma_592560cf2aeae70239af5ab1_medium.jpg</t>
        </is>
      </c>
      <c r="I1072" t="inlineStr">
        <is>
          <t>/universities/national-university-kyiv-mohyla-academy-naukma</t>
        </is>
      </c>
      <c r="J1072" t="inlineStr">
        <is>
          <t>3996551</t>
        </is>
      </c>
      <c r="K1072" t="inlineStr">
        <is>
          <t>309517</t>
        </is>
      </c>
      <c r="L1072" t="inlineStr">
        <is>
          <t>29980</t>
        </is>
      </c>
      <c r="M1072" t="n">
        <v>0</v>
      </c>
      <c r="N1072" t="inlineStr">
        <is>
          <t>1001-1200</t>
        </is>
      </c>
      <c r="O1072" t="inlineStr"/>
      <c r="P1072" t="b">
        <v>0</v>
      </c>
      <c r="Q1072" t="b">
        <v>0</v>
      </c>
      <c r="R1072" t="n">
        <v>0</v>
      </c>
      <c r="S1072" t="inlineStr">
        <is>
          <t>601+</t>
        </is>
      </c>
      <c r="T1072" t="n">
        <v>5.1</v>
      </c>
      <c r="U1072" t="inlineStr">
        <is>
          <t>701+</t>
        </is>
      </c>
      <c r="V1072" t="n">
        <v>1.2</v>
      </c>
      <c r="W1072" t="inlineStr">
        <is>
          <t>351</t>
        </is>
      </c>
      <c r="X1072" t="n">
        <v>44.2</v>
      </c>
      <c r="Y1072" t="inlineStr">
        <is>
          <t>601+</t>
        </is>
      </c>
      <c r="Z1072" t="n">
        <v>10.6</v>
      </c>
      <c r="AA1072" t="inlineStr">
        <is>
          <t>701+</t>
        </is>
      </c>
      <c r="AB1072" t="n">
        <v>13.5</v>
      </c>
      <c r="AC1072" t="inlineStr">
        <is>
          <t>701+</t>
        </is>
      </c>
      <c r="AD1072" t="n">
        <v>1.1</v>
      </c>
      <c r="AE1072" t="inlineStr">
        <is>
          <t>701+</t>
        </is>
      </c>
      <c r="AF1072" t="n">
        <v>6.3</v>
      </c>
      <c r="AG1072" t="inlineStr">
        <is>
          <t>701+</t>
        </is>
      </c>
      <c r="AH1072" t="n">
        <v>2.1</v>
      </c>
      <c r="AI1072" t="inlineStr">
        <is>
          <t>701+</t>
        </is>
      </c>
      <c r="AJ1072" t="n">
        <v>1</v>
      </c>
      <c r="AK1072" t="inlineStr"/>
      <c r="AL1072" t="inlineStr"/>
      <c r="AM1072" t="inlineStr"/>
      <c r="AN1072" t="inlineStr"/>
      <c r="AO1072" t="inlineStr"/>
      <c r="AP1072" t="inlineStr">
        <is>
          <t>{"Research &amp; Discovery": [{"indicator_id": "76", "indicator_name": "Academic Reputation", "rank": "601+", "score": "5.1"}, {"indicator_id": "73", "indicator_name": "Citations per Faculty", "rank": "701+", "score": "1.2"}], "Learning Experience": [{"indicator_id": "36", "indicator_name": "Faculty Student Ratio", "rank": "351", "score": "44.2"}], "Employability": [{"indicator_id": "77", "indicator_name": "Employer Reputation", "rank": "601+", "score": "10.6"}, {"indicator_id": "3819456", "indicator_name": "Employment Outcomes", "rank": "701+", "score": "13.5"}], "Global Engagement": [{"indicator_id": "14", "indicator_name": "International Student Ratio", "rank": "701+", "score": "1.1"}, {"indicator_id": "15", "indicator_name": "International Research Network", "rank": "701+", "score": "6.3"}, {"indicator_id": "18", "indicator_name": "International Faculty Ratio", "rank": "701+", "score": "2.1"}], "Sustainability": [{"indicator_id": "3897497", "indicator_name": "Sustainability Score", "rank": "701+", "score": "1"}]}</t>
        </is>
      </c>
      <c r="AQ10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73">
      <c r="A1073" t="n">
        <v>1072</v>
      </c>
      <c r="B1073" t="inlineStr"/>
      <c r="C1073" t="inlineStr">
        <is>
          <t>Northern Arizona University</t>
        </is>
      </c>
      <c r="D1073" t="inlineStr">
        <is>
          <t>Flagstaff, United States</t>
        </is>
      </c>
      <c r="E1073" t="inlineStr">
        <is>
          <t>United States</t>
        </is>
      </c>
      <c r="F1073" t="inlineStr">
        <is>
          <t>Flagstaff</t>
        </is>
      </c>
      <c r="G1073" t="inlineStr">
        <is>
          <t>North America</t>
        </is>
      </c>
      <c r="H1073" t="inlineStr">
        <is>
          <t>https://www.topuniversities.com/sites/default/files/northern-arizona-university_592560cf2aeae70239af51a1_medium.jpg</t>
        </is>
      </c>
      <c r="I1073" t="inlineStr">
        <is>
          <t>/universities/northern-arizona-university</t>
        </is>
      </c>
      <c r="J1073" t="inlineStr">
        <is>
          <t>3996559</t>
        </is>
      </c>
      <c r="K1073" t="inlineStr">
        <is>
          <t>294655</t>
        </is>
      </c>
      <c r="L1073" t="inlineStr">
        <is>
          <t>1819</t>
        </is>
      </c>
      <c r="M1073" t="n">
        <v>0</v>
      </c>
      <c r="N1073" t="inlineStr">
        <is>
          <t>1001-1200</t>
        </is>
      </c>
      <c r="O1073" t="inlineStr"/>
      <c r="P1073" t="b">
        <v>0</v>
      </c>
      <c r="Q1073" t="b">
        <v>0</v>
      </c>
      <c r="R1073" t="n">
        <v>0</v>
      </c>
      <c r="S1073" t="inlineStr">
        <is>
          <t>601+</t>
        </is>
      </c>
      <c r="T1073" t="n">
        <v>5.8</v>
      </c>
      <c r="U1073" t="inlineStr">
        <is>
          <t>665</t>
        </is>
      </c>
      <c r="V1073" t="n">
        <v>13.1</v>
      </c>
      <c r="W1073" t="inlineStr">
        <is>
          <t>701+</t>
        </is>
      </c>
      <c r="X1073" t="n">
        <v>5.1</v>
      </c>
      <c r="Y1073" t="inlineStr">
        <is>
          <t>601+</t>
        </is>
      </c>
      <c r="Z1073" t="n">
        <v>6.2</v>
      </c>
      <c r="AA1073" t="inlineStr">
        <is>
          <t>701+</t>
        </is>
      </c>
      <c r="AB1073" t="n">
        <v>4.6</v>
      </c>
      <c r="AC1073" t="inlineStr">
        <is>
          <t>701+</t>
        </is>
      </c>
      <c r="AD1073" t="n">
        <v>3.1</v>
      </c>
      <c r="AE1073" t="inlineStr">
        <is>
          <t>695</t>
        </is>
      </c>
      <c r="AF1073" t="n">
        <v>55.1</v>
      </c>
      <c r="AG1073" t="inlineStr">
        <is>
          <t>701+</t>
        </is>
      </c>
      <c r="AH1073" t="n">
        <v>3</v>
      </c>
      <c r="AI1073" t="inlineStr">
        <is>
          <t>701+</t>
        </is>
      </c>
      <c r="AJ1073" t="n">
        <v>6.4</v>
      </c>
      <c r="AK1073" t="inlineStr"/>
      <c r="AL1073" t="inlineStr"/>
      <c r="AM1073" t="inlineStr"/>
      <c r="AN1073" t="inlineStr"/>
      <c r="AO1073" t="inlineStr"/>
      <c r="AP1073" t="inlineStr">
        <is>
          <t>{"Research &amp; Discovery": [{"indicator_id": "76", "indicator_name": "Academic Reputation", "rank": "601+", "score": "5.8"}, {"indicator_id": "73", "indicator_name": "Citations per Faculty", "rank": "665", "score": "13.1"}], "Learning Experience": [{"indicator_id": "36", "indicator_name": "Faculty Student Ratio", "rank": "701+", "score": "5.1"}], "Employability": [{"indicator_id": "77", "indicator_name": "Employer Reputation", "rank": "601+", "score": "6.2"}, {"indicator_id": "3819456", "indicator_name": "Employment Outcomes", "rank": "701+", "score": "4.6"}], "Global Engagement": [{"indicator_id": "14", "indicator_name": "International Student Ratio", "rank": "701+", "score": "3.1"}, {"indicator_id": "15", "indicator_name": "International Research Network", "rank": "695", "score": "55.1"}, {"indicator_id": "18", "indicator_name": "International Faculty Ratio", "rank": "701+", "score": "3"}], "Sustainability": [{"indicator_id": "3897497", "indicator_name": "Sustainability Score", "rank": "701+", "score": "6.4"}]}</t>
        </is>
      </c>
      <c r="AQ10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74">
      <c r="A1074" t="n">
        <v>1073</v>
      </c>
      <c r="B1074" t="inlineStr"/>
      <c r="C1074" t="inlineStr">
        <is>
          <t>Northwest University (China)</t>
        </is>
      </c>
      <c r="D1074" t="inlineStr">
        <is>
          <t>Xi'an, China (Mainland)</t>
        </is>
      </c>
      <c r="E1074" t="inlineStr">
        <is>
          <t>China (Mainland)</t>
        </is>
      </c>
      <c r="F1074" t="inlineStr">
        <is>
          <t>Xi'an</t>
        </is>
      </c>
      <c r="G1074" t="inlineStr">
        <is>
          <t>Asia</t>
        </is>
      </c>
      <c r="H1074" t="inlineStr">
        <is>
          <t>https://www.topuniversities.com/sites/default/files/northwest-university-china_592560cf2aeae70239af5297_medium.jpg</t>
        </is>
      </c>
      <c r="I1074" t="inlineStr">
        <is>
          <t>/universities/northwest-university-china</t>
        </is>
      </c>
      <c r="J1074" t="inlineStr">
        <is>
          <t>3996563</t>
        </is>
      </c>
      <c r="K1074" t="inlineStr">
        <is>
          <t>295037</t>
        </is>
      </c>
      <c r="L1074" t="inlineStr">
        <is>
          <t>2067</t>
        </is>
      </c>
      <c r="M1074" t="n">
        <v>0</v>
      </c>
      <c r="N1074" t="inlineStr">
        <is>
          <t>1001-1200</t>
        </is>
      </c>
      <c r="O1074" t="inlineStr"/>
      <c r="P1074" t="b">
        <v>0</v>
      </c>
      <c r="Q1074" t="b">
        <v>0</v>
      </c>
      <c r="R1074" t="n">
        <v>0</v>
      </c>
      <c r="S1074" t="inlineStr">
        <is>
          <t>601+</t>
        </is>
      </c>
      <c r="T1074" t="n">
        <v>4</v>
      </c>
      <c r="U1074" t="inlineStr">
        <is>
          <t>596</t>
        </is>
      </c>
      <c r="V1074" t="n">
        <v>17.2</v>
      </c>
      <c r="W1074" t="inlineStr">
        <is>
          <t>321</t>
        </is>
      </c>
      <c r="X1074" t="n">
        <v>48.8</v>
      </c>
      <c r="Y1074" t="inlineStr">
        <is>
          <t>601+</t>
        </is>
      </c>
      <c r="Z1074" t="n">
        <v>1.4</v>
      </c>
      <c r="AA1074" t="inlineStr">
        <is>
          <t>701+</t>
        </is>
      </c>
      <c r="AB1074" t="n">
        <v>3</v>
      </c>
      <c r="AC1074" t="inlineStr">
        <is>
          <t>701+</t>
        </is>
      </c>
      <c r="AD1074" t="n">
        <v>2.6</v>
      </c>
      <c r="AE1074" t="inlineStr">
        <is>
          <t>701+</t>
        </is>
      </c>
      <c r="AF1074" t="n">
        <v>33.9</v>
      </c>
      <c r="AG1074" t="inlineStr">
        <is>
          <t>701+</t>
        </is>
      </c>
      <c r="AH1074" t="n">
        <v>3.5</v>
      </c>
      <c r="AI1074" t="inlineStr">
        <is>
          <t>701+</t>
        </is>
      </c>
      <c r="AJ1074" t="n">
        <v>1.4</v>
      </c>
      <c r="AK1074" t="inlineStr"/>
      <c r="AL1074" t="inlineStr"/>
      <c r="AM1074" t="inlineStr"/>
      <c r="AN1074" t="inlineStr"/>
      <c r="AO1074" t="inlineStr"/>
      <c r="AP1074" t="inlineStr">
        <is>
          <t>{"Research &amp; Discovery": [{"indicator_id": "76", "indicator_name": "Academic Reputation", "rank": "601+", "score": "4"}, {"indicator_id": "73", "indicator_name": "Citations per Faculty", "rank": "596", "score": "17.2"}], "Learning Experience": [{"indicator_id": "36", "indicator_name": "Faculty Student Ratio", "rank": "321", "score": "48.8"}], "Employability": [{"indicator_id": "77", "indicator_name": "Employer Reputation", "rank": "601+", "score": "1.4"}, {"indicator_id": "3819456", "indicator_name": "Employment Outcomes", "rank": "701+", "score": "3"}], "Global Engagement": [{"indicator_id": "14", "indicator_name": "International Student Ratio", "rank": "701+", "score": "2.6"}, {"indicator_id": "15", "indicator_name": "International Research Network", "rank": "701+", "score": "33.9"}, {"indicator_id": "18", "indicator_name": "International Faculty Ratio", "rank": "701+", "score": "3.5"}], "Sustainability": [{"indicator_id": "3897497", "indicator_name": "Sustainability Score", "rank": "701+", "score": "1.4"}]}</t>
        </is>
      </c>
      <c r="AQ10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75">
      <c r="A1075" t="n">
        <v>1074</v>
      </c>
      <c r="B1075" t="inlineStr"/>
      <c r="C1075" t="inlineStr">
        <is>
          <t>O.P. Jindal Global University (JGU)</t>
        </is>
      </c>
      <c r="D1075" t="inlineStr">
        <is>
          <t>Sonepat, India</t>
        </is>
      </c>
      <c r="E1075" t="inlineStr">
        <is>
          <t>India</t>
        </is>
      </c>
      <c r="F1075" t="inlineStr">
        <is>
          <t>Sonepat</t>
        </is>
      </c>
      <c r="G1075" t="inlineStr">
        <is>
          <t>Asia</t>
        </is>
      </c>
      <c r="H1075" t="inlineStr">
        <is>
          <t>https://www.topuniversities.com/sites/default/files/o.p.-jindal-global-university_592560cf2aeae70239af5884_medium.jpg</t>
        </is>
      </c>
      <c r="I1075" t="inlineStr">
        <is>
          <t>/universities/op-jindal-global-university-jgu</t>
        </is>
      </c>
      <c r="J1075" t="inlineStr">
        <is>
          <t>3996569</t>
        </is>
      </c>
      <c r="K1075" t="inlineStr">
        <is>
          <t>294371</t>
        </is>
      </c>
      <c r="L1075" t="inlineStr">
        <is>
          <t>15179</t>
        </is>
      </c>
      <c r="M1075" t="n">
        <v>0</v>
      </c>
      <c r="N1075" t="inlineStr">
        <is>
          <t>1001-1200</t>
        </is>
      </c>
      <c r="O1075" t="inlineStr"/>
      <c r="P1075" t="b">
        <v>0</v>
      </c>
      <c r="Q1075" t="b">
        <v>0</v>
      </c>
      <c r="R1075" t="n">
        <v>0</v>
      </c>
      <c r="S1075" t="inlineStr">
        <is>
          <t>601+</t>
        </is>
      </c>
      <c r="T1075" t="n">
        <v>8.800000000000001</v>
      </c>
      <c r="U1075" t="inlineStr">
        <is>
          <t>701+</t>
        </is>
      </c>
      <c r="V1075" t="n">
        <v>1.6</v>
      </c>
      <c r="W1075" t="inlineStr">
        <is>
          <t>282</t>
        </is>
      </c>
      <c r="X1075" t="n">
        <v>53.8</v>
      </c>
      <c r="Y1075" t="inlineStr">
        <is>
          <t>601+</t>
        </is>
      </c>
      <c r="Z1075" t="n">
        <v>10</v>
      </c>
      <c r="AA1075" t="inlineStr">
        <is>
          <t>701+</t>
        </is>
      </c>
      <c r="AB1075" t="n">
        <v>3.2</v>
      </c>
      <c r="AC1075" t="inlineStr">
        <is>
          <t>701+</t>
        </is>
      </c>
      <c r="AD1075" t="n">
        <v>1.2</v>
      </c>
      <c r="AE1075" t="inlineStr">
        <is>
          <t>701+</t>
        </is>
      </c>
      <c r="AF1075" t="n">
        <v>8.4</v>
      </c>
      <c r="AG1075" t="inlineStr">
        <is>
          <t>628</t>
        </is>
      </c>
      <c r="AH1075" t="n">
        <v>18</v>
      </c>
      <c r="AI1075" t="inlineStr">
        <is>
          <t>701+</t>
        </is>
      </c>
      <c r="AJ1075" t="n">
        <v>2.3</v>
      </c>
      <c r="AK1075" t="inlineStr"/>
      <c r="AL1075" t="inlineStr"/>
      <c r="AM1075" t="inlineStr"/>
      <c r="AN1075" t="inlineStr"/>
      <c r="AO1075" t="inlineStr"/>
      <c r="AP1075" t="inlineStr">
        <is>
          <t>{"Research &amp; Discovery": [{"indicator_id": "76", "indicator_name": "Academic Reputation", "rank": "601+", "score": "8.8"}, {"indicator_id": "73", "indicator_name": "Citations per Faculty", "rank": "701+", "score": "1.6"}], "Learning Experience": [{"indicator_id": "36", "indicator_name": "Faculty Student Ratio", "rank": "282", "score": "53.8"}], "Employability": [{"indicator_id": "77", "indicator_name": "Employer Reputation", "rank": "601+", "score": "10"}, {"indicator_id": "3819456", "indicator_name": "Employment Outcomes", "rank": "701+", "score": "3.2"}], "Global Engagement": [{"indicator_id": "14", "indicator_name": "International Student Ratio", "rank": "701+", "score": "1.2"}, {"indicator_id": "15", "indicator_name": "International Research Network", "rank": "701+", "score": "8.4"}, {"indicator_id": "18", "indicator_name": "International Faculty Ratio", "rank": "628", "score": "18"}], "Sustainability": [{"indicator_id": "3897497", "indicator_name": "Sustainability Score", "rank": "701+", "score": "2.3"}]}</t>
        </is>
      </c>
      <c r="AQ10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76">
      <c r="A1076" t="n">
        <v>1075</v>
      </c>
      <c r="B1076" t="inlineStr"/>
      <c r="C1076" t="inlineStr">
        <is>
          <t>Ohio University</t>
        </is>
      </c>
      <c r="D1076" t="inlineStr">
        <is>
          <t>Athens, United States</t>
        </is>
      </c>
      <c r="E1076" t="inlineStr">
        <is>
          <t>United States</t>
        </is>
      </c>
      <c r="F1076" t="inlineStr">
        <is>
          <t>Athens</t>
        </is>
      </c>
      <c r="G1076" t="inlineStr">
        <is>
          <t>North America</t>
        </is>
      </c>
      <c r="H1076" t="inlineStr">
        <is>
          <t>https://www.topuniversities.com/sites/default/files/ohio-university_1822_medium.jpg</t>
        </is>
      </c>
      <c r="I1076" t="inlineStr">
        <is>
          <t>/universities/ohio-university</t>
        </is>
      </c>
      <c r="J1076" t="inlineStr">
        <is>
          <t>3996573</t>
        </is>
      </c>
      <c r="K1076" t="inlineStr">
        <is>
          <t>294667</t>
        </is>
      </c>
      <c r="L1076" t="inlineStr">
        <is>
          <t>1822</t>
        </is>
      </c>
      <c r="M1076" t="n">
        <v>0</v>
      </c>
      <c r="N1076" t="inlineStr">
        <is>
          <t>1001-1200</t>
        </is>
      </c>
      <c r="O1076" t="inlineStr"/>
      <c r="P1076" t="b">
        <v>0</v>
      </c>
      <c r="Q1076" t="b">
        <v>0</v>
      </c>
      <c r="R1076" t="n">
        <v>0</v>
      </c>
      <c r="S1076" t="inlineStr">
        <is>
          <t>601+</t>
        </is>
      </c>
      <c r="T1076" t="n">
        <v>8.1</v>
      </c>
      <c r="U1076" t="inlineStr">
        <is>
          <t>701+</t>
        </is>
      </c>
      <c r="V1076" t="n">
        <v>10.5</v>
      </c>
      <c r="W1076" t="inlineStr">
        <is>
          <t>701+</t>
        </is>
      </c>
      <c r="X1076" t="n">
        <v>5.7</v>
      </c>
      <c r="Y1076" t="inlineStr">
        <is>
          <t>601+</t>
        </is>
      </c>
      <c r="Z1076" t="n">
        <v>5.5</v>
      </c>
      <c r="AA1076" t="inlineStr">
        <is>
          <t>616</t>
        </is>
      </c>
      <c r="AB1076" t="n">
        <v>16.9</v>
      </c>
      <c r="AC1076" t="inlineStr">
        <is>
          <t>701+</t>
        </is>
      </c>
      <c r="AD1076" t="n">
        <v>3.3</v>
      </c>
      <c r="AE1076" t="inlineStr">
        <is>
          <t>701+</t>
        </is>
      </c>
      <c r="AF1076" t="n">
        <v>41.4</v>
      </c>
      <c r="AG1076" t="inlineStr">
        <is>
          <t>701+</t>
        </is>
      </c>
      <c r="AH1076" t="n">
        <v>2.4</v>
      </c>
      <c r="AI1076" t="inlineStr">
        <is>
          <t>701+</t>
        </is>
      </c>
      <c r="AJ1076" t="n">
        <v>2.7</v>
      </c>
      <c r="AK1076" t="inlineStr"/>
      <c r="AL1076" t="inlineStr"/>
      <c r="AM1076" t="inlineStr"/>
      <c r="AN1076" t="inlineStr"/>
      <c r="AO1076" t="inlineStr"/>
      <c r="AP1076" t="inlineStr">
        <is>
          <t>{"Research &amp; Discovery": [{"indicator_id": "76", "indicator_name": "Academic Reputation", "rank": "601+", "score": "8.1"}, {"indicator_id": "73", "indicator_name": "Citations per Faculty", "rank": "701+", "score": "10.5"}], "Learning Experience": [{"indicator_id": "36", "indicator_name": "Faculty Student Ratio", "rank": "701+", "score": "5.7"}], "Employability": [{"indicator_id": "77", "indicator_name": "Employer Reputation", "rank": "601+", "score": "5.5"}, {"indicator_id": "3819456", "indicator_name": "Employment Outcomes", "rank": "616", "score": "16.9"}], "Global Engagement": [{"indicator_id": "14", "indicator_name": "International Student Ratio", "rank": "701+", "score": "3.3"}, {"indicator_id": "15", "indicator_name": "International Research Network", "rank": "701+", "score": "41.4"}, {"indicator_id": "18", "indicator_name": "International Faculty Ratio", "rank": "701+", "score": "2.4"}], "Sustainability": [{"indicator_id": "3897497", "indicator_name": "Sustainability Score", "rank": "701+", "score": "2.7"}]}</t>
        </is>
      </c>
      <c r="AQ10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77">
      <c r="A1077" t="n">
        <v>1076</v>
      </c>
      <c r="B1077" t="inlineStr"/>
      <c r="C1077" t="inlineStr">
        <is>
          <t>Panjab University</t>
        </is>
      </c>
      <c r="D1077" t="inlineStr">
        <is>
          <t>Chandigarh, India</t>
        </is>
      </c>
      <c r="E1077" t="inlineStr">
        <is>
          <t>India</t>
        </is>
      </c>
      <c r="F1077" t="inlineStr">
        <is>
          <t>Chandigarh</t>
        </is>
      </c>
      <c r="G1077" t="inlineStr">
        <is>
          <t>Asia</t>
        </is>
      </c>
      <c r="H1077" t="inlineStr">
        <is>
          <t>https://www.topuniversities.com/sites/default/files/panjab-university_592560cf2aeae70239af4e1c_medium.jpg</t>
        </is>
      </c>
      <c r="I1077" t="inlineStr">
        <is>
          <t>/universities/panjab-university</t>
        </is>
      </c>
      <c r="J1077" t="inlineStr">
        <is>
          <t>3996578</t>
        </is>
      </c>
      <c r="K1077" t="inlineStr">
        <is>
          <t>297305</t>
        </is>
      </c>
      <c r="L1077" t="inlineStr">
        <is>
          <t>921</t>
        </is>
      </c>
      <c r="M1077" t="n">
        <v>0</v>
      </c>
      <c r="N1077" t="inlineStr">
        <is>
          <t>1001-1200</t>
        </is>
      </c>
      <c r="O1077" t="inlineStr"/>
      <c r="P1077" t="b">
        <v>0</v>
      </c>
      <c r="Q1077" t="b">
        <v>0</v>
      </c>
      <c r="R1077" t="n">
        <v>0</v>
      </c>
      <c r="S1077" t="inlineStr">
        <is>
          <t>601+</t>
        </is>
      </c>
      <c r="T1077" t="n">
        <v>7.8</v>
      </c>
      <c r="U1077" t="inlineStr">
        <is>
          <t>507</t>
        </is>
      </c>
      <c r="V1077" t="n">
        <v>24.1</v>
      </c>
      <c r="W1077" t="inlineStr">
        <is>
          <t>701+</t>
        </is>
      </c>
      <c r="X1077" t="n">
        <v>6.2</v>
      </c>
      <c r="Y1077" t="inlineStr">
        <is>
          <t>601+</t>
        </is>
      </c>
      <c r="Z1077" t="n">
        <v>7.3</v>
      </c>
      <c r="AA1077" t="inlineStr">
        <is>
          <t>398</t>
        </is>
      </c>
      <c r="AB1077" t="n">
        <v>31.8</v>
      </c>
      <c r="AC1077" t="inlineStr">
        <is>
          <t>701+</t>
        </is>
      </c>
      <c r="AD1077" t="n">
        <v>1.7</v>
      </c>
      <c r="AE1077" t="inlineStr">
        <is>
          <t>701+</t>
        </is>
      </c>
      <c r="AF1077" t="n">
        <v>30.9</v>
      </c>
      <c r="AG1077" t="inlineStr">
        <is>
          <t>n/a</t>
        </is>
      </c>
      <c r="AH1077" t="inlineStr"/>
      <c r="AI1077" t="inlineStr">
        <is>
          <t>701+</t>
        </is>
      </c>
      <c r="AJ1077" t="n">
        <v>2.4</v>
      </c>
      <c r="AK1077" t="inlineStr"/>
      <c r="AL1077" t="inlineStr"/>
      <c r="AM1077" t="inlineStr"/>
      <c r="AN1077" t="inlineStr"/>
      <c r="AO1077" t="inlineStr"/>
      <c r="AP1077" t="inlineStr">
        <is>
          <t>{"Research &amp; Discovery": [{"indicator_id": "76", "indicator_name": "Academic Reputation", "rank": "601+", "score": "7.8"}, {"indicator_id": "73", "indicator_name": "Citations per Faculty", "rank": "507", "score": "24.1"}], "Learning Experience": [{"indicator_id": "36", "indicator_name": "Faculty Student Ratio", "rank": "701+", "score": "6.2"}], "Employability": [{"indicator_id": "77", "indicator_name": "Employer Reputation", "rank": "601+", "score": "7.3"}, {"indicator_id": "3819456", "indicator_name": "Employment Outcomes", "rank": "398", "score": "31.8"}], "Global Engagement": [{"indicator_id": "14", "indicator_name": "International Student Ratio", "rank": "701+", "score": "1.7"}, {"indicator_id": "15", "indicator_name": "International Research Network", "rank": "701+", "score": "30.9"}, {"indicator_id": "18", "indicator_name": "International Faculty Ratio", "rank": "n/a", "score": "n/a"}], "Sustainability": [{"indicator_id": "3897497", "indicator_name": "Sustainability Score", "rank": "701+", "score": "2.4"}]}</t>
        </is>
      </c>
      <c r="AQ10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78">
      <c r="A1078" t="n">
        <v>1077</v>
      </c>
      <c r="B1078" t="inlineStr"/>
      <c r="C1078" t="inlineStr">
        <is>
          <t>Paul Valéry University Montpellier</t>
        </is>
      </c>
      <c r="D1078" t="inlineStr">
        <is>
          <t>Montpellier, France</t>
        </is>
      </c>
      <c r="E1078" t="inlineStr">
        <is>
          <t>France</t>
        </is>
      </c>
      <c r="F1078" t="inlineStr">
        <is>
          <t>Montpellier</t>
        </is>
      </c>
      <c r="G1078" t="inlineStr">
        <is>
          <t>Europe</t>
        </is>
      </c>
      <c r="H1078" t="inlineStr">
        <is>
          <t>https://www.topuniversities.com/sites/default/files/universit-paul-valery-montpellier-3-_592560cf2aeae70239af4c25_medium.jpg</t>
        </is>
      </c>
      <c r="I1078" t="inlineStr">
        <is>
          <t>/universities/paul-valery-university-montpellier</t>
        </is>
      </c>
      <c r="J1078" t="inlineStr">
        <is>
          <t>3996580</t>
        </is>
      </c>
      <c r="K1078" t="inlineStr">
        <is>
          <t>294844</t>
        </is>
      </c>
      <c r="L1078" t="inlineStr">
        <is>
          <t>416</t>
        </is>
      </c>
      <c r="M1078" t="n">
        <v>0</v>
      </c>
      <c r="N1078" t="inlineStr">
        <is>
          <t>1001-1200</t>
        </is>
      </c>
      <c r="O1078" t="inlineStr"/>
      <c r="P1078" t="b">
        <v>0</v>
      </c>
      <c r="Q1078" t="b">
        <v>0</v>
      </c>
      <c r="R1078" t="n">
        <v>0</v>
      </c>
      <c r="S1078" t="inlineStr">
        <is>
          <t>601+</t>
        </is>
      </c>
      <c r="T1078" t="n">
        <v>11.8</v>
      </c>
      <c r="U1078" t="inlineStr">
        <is>
          <t>701+</t>
        </is>
      </c>
      <c r="V1078" t="n">
        <v>5.3</v>
      </c>
      <c r="W1078" t="inlineStr">
        <is>
          <t>701+</t>
        </is>
      </c>
      <c r="X1078" t="n">
        <v>2.9</v>
      </c>
      <c r="Y1078" t="inlineStr">
        <is>
          <t>601+</t>
        </is>
      </c>
      <c r="Z1078" t="n">
        <v>2.8</v>
      </c>
      <c r="AA1078" t="inlineStr">
        <is>
          <t>701+</t>
        </is>
      </c>
      <c r="AB1078" t="n">
        <v>2.1</v>
      </c>
      <c r="AC1078" t="inlineStr">
        <is>
          <t>411</t>
        </is>
      </c>
      <c r="AD1078" t="n">
        <v>32.2</v>
      </c>
      <c r="AE1078" t="inlineStr">
        <is>
          <t>701+</t>
        </is>
      </c>
      <c r="AF1078" t="n">
        <v>48.3</v>
      </c>
      <c r="AG1078" t="inlineStr">
        <is>
          <t>701+</t>
        </is>
      </c>
      <c r="AH1078" t="n">
        <v>5</v>
      </c>
      <c r="AI1078" t="inlineStr">
        <is>
          <t>701+</t>
        </is>
      </c>
      <c r="AJ1078" t="n">
        <v>2.8</v>
      </c>
      <c r="AK1078" t="inlineStr"/>
      <c r="AL1078" t="inlineStr"/>
      <c r="AM1078" t="inlineStr"/>
      <c r="AN1078" t="inlineStr"/>
      <c r="AO1078" t="inlineStr"/>
      <c r="AP1078" t="inlineStr">
        <is>
          <t>{"Research &amp; Discovery": [{"indicator_id": "76", "indicator_name": "Academic Reputation", "rank": "601+", "score": "11.8"}, {"indicator_id": "73", "indicator_name": "Citations per Faculty", "rank": "701+", "score": "5.3"}], "Learning Experience": [{"indicator_id": "36", "indicator_name": "Faculty Student Ratio", "rank": "701+", "score": "2.9"}], "Employability": [{"indicator_id": "77", "indicator_name": "Employer Reputation", "rank": "601+", "score": "2.8"}, {"indicator_id": "3819456", "indicator_name": "Employment Outcomes", "rank": "701+", "score": "2.1"}], "Global Engagement": [{"indicator_id": "14", "indicator_name": "International Student Ratio", "rank": "411", "score": "32.2"}, {"indicator_id": "15", "indicator_name": "International Research Network", "rank": "701+", "score": "48.3"}, {"indicator_id": "18", "indicator_name": "International Faculty Ratio", "rank": "701+", "score": "5"}], "Sustainability": [{"indicator_id": "3897497", "indicator_name": "Sustainability Score", "rank": "701+", "score": "2.8"}]}</t>
        </is>
      </c>
      <c r="AQ10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79">
      <c r="A1079" t="n">
        <v>1078</v>
      </c>
      <c r="B1079" t="inlineStr"/>
      <c r="C1079" t="inlineStr">
        <is>
          <t>Pontifícia Universidade Católica de São Paulo</t>
        </is>
      </c>
      <c r="D1079" t="inlineStr">
        <is>
          <t>São Paulo, Brazil</t>
        </is>
      </c>
      <c r="E1079" t="inlineStr">
        <is>
          <t>Brazil</t>
        </is>
      </c>
      <c r="F1079" t="inlineStr">
        <is>
          <t>São Paulo</t>
        </is>
      </c>
      <c r="G1079" t="inlineStr">
        <is>
          <t>Latin America</t>
        </is>
      </c>
      <c r="H1079" t="inlineStr">
        <is>
          <t>https://www.topuniversities.com/sites/default/files/pontifcia-universidade-catlica-de-so-paulo_592560cf2aeae70239af549d_medium.jpg</t>
        </is>
      </c>
      <c r="I1079" t="inlineStr">
        <is>
          <t>/universities/pontifcia-universidade-catlica-de-so-paulo</t>
        </is>
      </c>
      <c r="J1079" t="inlineStr">
        <is>
          <t>3996590</t>
        </is>
      </c>
      <c r="K1079" t="inlineStr">
        <is>
          <t>293377</t>
        </is>
      </c>
      <c r="L1079" t="inlineStr">
        <is>
          <t>2567</t>
        </is>
      </c>
      <c r="M1079" t="n">
        <v>0</v>
      </c>
      <c r="N1079" t="inlineStr">
        <is>
          <t>1001-1200</t>
        </is>
      </c>
      <c r="O1079" t="inlineStr"/>
      <c r="P1079" t="b">
        <v>0</v>
      </c>
      <c r="Q1079" t="b">
        <v>0</v>
      </c>
      <c r="R1079" t="n">
        <v>0</v>
      </c>
      <c r="S1079" t="inlineStr">
        <is>
          <t>601+</t>
        </is>
      </c>
      <c r="T1079" t="n">
        <v>10.1</v>
      </c>
      <c r="U1079" t="inlineStr">
        <is>
          <t>701+</t>
        </is>
      </c>
      <c r="V1079" t="n">
        <v>1.2</v>
      </c>
      <c r="W1079" t="inlineStr">
        <is>
          <t>426</t>
        </is>
      </c>
      <c r="X1079" t="n">
        <v>37.6</v>
      </c>
      <c r="Y1079" t="inlineStr">
        <is>
          <t>562</t>
        </is>
      </c>
      <c r="Z1079" t="n">
        <v>14.8</v>
      </c>
      <c r="AA1079" t="inlineStr">
        <is>
          <t>369</t>
        </is>
      </c>
      <c r="AB1079" t="n">
        <v>34.1</v>
      </c>
      <c r="AC1079" t="inlineStr">
        <is>
          <t>701+</t>
        </is>
      </c>
      <c r="AD1079" t="n">
        <v>1.2</v>
      </c>
      <c r="AE1079" t="inlineStr">
        <is>
          <t>701+</t>
        </is>
      </c>
      <c r="AF1079" t="n">
        <v>1.8</v>
      </c>
      <c r="AG1079" t="inlineStr">
        <is>
          <t>701+</t>
        </is>
      </c>
      <c r="AH1079" t="n">
        <v>3.8</v>
      </c>
      <c r="AI1079" t="inlineStr">
        <is>
          <t>701+</t>
        </is>
      </c>
      <c r="AJ1079" t="n">
        <v>1</v>
      </c>
      <c r="AK1079" t="inlineStr"/>
      <c r="AL1079" t="inlineStr"/>
      <c r="AM1079" t="inlineStr"/>
      <c r="AN1079" t="inlineStr"/>
      <c r="AO1079" t="inlineStr"/>
      <c r="AP1079" t="inlineStr">
        <is>
          <t>{"Research &amp; Discovery": [{"indicator_id": "76", "indicator_name": "Academic Reputation", "rank": "601+", "score": "10.1"}, {"indicator_id": "73", "indicator_name": "Citations per Faculty", "rank": "701+", "score": "1.2"}], "Learning Experience": [{"indicator_id": "36", "indicator_name": "Faculty Student Ratio", "rank": "426", "score": "37.6"}], "Employability": [{"indicator_id": "77", "indicator_name": "Employer Reputation", "rank": "562", "score": "14.8"}, {"indicator_id": "3819456", "indicator_name": "Employment Outcomes", "rank": "369", "score": "34.1"}], "Global Engagement": [{"indicator_id": "14", "indicator_name": "International Student Ratio", "rank": "701+", "score": "1.2"}, {"indicator_id": "15", "indicator_name": "International Research Network", "rank": "701+", "score": "1.8"}, {"indicator_id": "18", "indicator_name": "International Faculty Ratio", "rank": "701+", "score": "3.8"}], "Sustainability": [{"indicator_id": "3897497", "indicator_name": "Sustainability Score", "rank": "701+", "score": "1"}]}</t>
        </is>
      </c>
      <c r="AQ10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80">
      <c r="A1080" t="n">
        <v>1079</v>
      </c>
      <c r="B1080" t="inlineStr"/>
      <c r="C1080" t="inlineStr">
        <is>
          <t>Poznan University of Technology</t>
        </is>
      </c>
      <c r="D1080" t="inlineStr">
        <is>
          <t>Poznan, Poland</t>
        </is>
      </c>
      <c r="E1080" t="inlineStr">
        <is>
          <t>Poland</t>
        </is>
      </c>
      <c r="F1080" t="inlineStr">
        <is>
          <t>Poznan</t>
        </is>
      </c>
      <c r="G1080" t="inlineStr">
        <is>
          <t>Europe</t>
        </is>
      </c>
      <c r="H1080" t="inlineStr">
        <is>
          <t>https://www.topuniversities.com/sites/default/files/uniwersytet-ekonomiczny-w-poznaniu_592560e59988f300e2321bdb_medium.jpg</t>
        </is>
      </c>
      <c r="I1080" t="inlineStr">
        <is>
          <t>/universities/poznan-university-technology</t>
        </is>
      </c>
      <c r="J1080" t="inlineStr">
        <is>
          <t>3996595</t>
        </is>
      </c>
      <c r="K1080" t="inlineStr">
        <is>
          <t>371303</t>
        </is>
      </c>
      <c r="L1080" t="inlineStr">
        <is>
          <t>25662</t>
        </is>
      </c>
      <c r="M1080" t="n">
        <v>0</v>
      </c>
      <c r="N1080" t="inlineStr">
        <is>
          <t>1001-1200</t>
        </is>
      </c>
      <c r="O1080" t="inlineStr"/>
      <c r="P1080" t="b">
        <v>0</v>
      </c>
      <c r="Q1080" t="b">
        <v>0</v>
      </c>
      <c r="R1080" t="n">
        <v>0</v>
      </c>
      <c r="S1080" t="inlineStr">
        <is>
          <t>601+</t>
        </is>
      </c>
      <c r="T1080" t="n">
        <v>7.8</v>
      </c>
      <c r="U1080" t="inlineStr">
        <is>
          <t>701+</t>
        </is>
      </c>
      <c r="V1080" t="n">
        <v>6.3</v>
      </c>
      <c r="W1080" t="inlineStr">
        <is>
          <t>501</t>
        </is>
      </c>
      <c r="X1080" t="n">
        <v>31.6</v>
      </c>
      <c r="Y1080" t="inlineStr">
        <is>
          <t>601+</t>
        </is>
      </c>
      <c r="Z1080" t="n">
        <v>6.8</v>
      </c>
      <c r="AA1080" t="inlineStr">
        <is>
          <t>701+</t>
        </is>
      </c>
      <c r="AB1080" t="n">
        <v>5.2</v>
      </c>
      <c r="AC1080" t="inlineStr">
        <is>
          <t>701+</t>
        </is>
      </c>
      <c r="AD1080" t="n">
        <v>5.7</v>
      </c>
      <c r="AE1080" t="inlineStr">
        <is>
          <t>701+</t>
        </is>
      </c>
      <c r="AF1080" t="n">
        <v>44.9</v>
      </c>
      <c r="AG1080" t="inlineStr">
        <is>
          <t>701+</t>
        </is>
      </c>
      <c r="AH1080" t="n">
        <v>2.3</v>
      </c>
      <c r="AI1080" t="inlineStr">
        <is>
          <t>701+</t>
        </is>
      </c>
      <c r="AJ1080" t="n">
        <v>1.4</v>
      </c>
      <c r="AK1080" t="inlineStr"/>
      <c r="AL1080" t="inlineStr"/>
      <c r="AM1080" t="inlineStr"/>
      <c r="AN1080" t="inlineStr"/>
      <c r="AO1080" t="inlineStr"/>
      <c r="AP1080" t="inlineStr">
        <is>
          <t>{"Research &amp; Discovery": [{"indicator_id": "76", "indicator_name": "Academic Reputation", "rank": "601+", "score": "7.8"}, {"indicator_id": "73", "indicator_name": "Citations per Faculty", "rank": "701+", "score": "6.3"}], "Learning Experience": [{"indicator_id": "36", "indicator_name": "Faculty Student Ratio", "rank": "501", "score": "31.6"}], "Employability": [{"indicator_id": "77", "indicator_name": "Employer Reputation", "rank": "601+", "score": "6.8"}, {"indicator_id": "3819456", "indicator_name": "Employment Outcomes", "rank": "701+", "score": "5.2"}], "Global Engagement": [{"indicator_id": "14", "indicator_name": "International Student Ratio", "rank": "701+", "score": "5.7"}, {"indicator_id": "15", "indicator_name": "International Research Network", "rank": "701+", "score": "44.9"}, {"indicator_id": "18", "indicator_name": "International Faculty Ratio", "rank": "701+", "score": "2.3"}], "Sustainability": [{"indicator_id": "3897497", "indicator_name": "Sustainability Score", "rank": "701+", "score": "1.4"}]}</t>
        </is>
      </c>
      <c r="AQ10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81">
      <c r="A1081" t="n">
        <v>1080</v>
      </c>
      <c r="B1081" t="inlineStr"/>
      <c r="C1081" t="inlineStr">
        <is>
          <t>Rochester Institute of Technology (RIT)</t>
        </is>
      </c>
      <c r="D1081" t="inlineStr">
        <is>
          <t>Rochester, United States</t>
        </is>
      </c>
      <c r="E1081" t="inlineStr">
        <is>
          <t>United States</t>
        </is>
      </c>
      <c r="F1081" t="inlineStr">
        <is>
          <t>Rochester</t>
        </is>
      </c>
      <c r="G1081" t="inlineStr">
        <is>
          <t>North America</t>
        </is>
      </c>
      <c r="H1081" t="inlineStr">
        <is>
          <t>https://www.topuniversities.com/sites/default/files/240805072733pm690367200x200-logo-90x90.jpg</t>
        </is>
      </c>
      <c r="I1081" t="inlineStr">
        <is>
          <t>/universities/rochester-institute-technology-rit</t>
        </is>
      </c>
      <c r="J1081" t="inlineStr">
        <is>
          <t>3996608</t>
        </is>
      </c>
      <c r="K1081" t="inlineStr">
        <is>
          <t>295201</t>
        </is>
      </c>
      <c r="L1081" t="inlineStr">
        <is>
          <t>2240</t>
        </is>
      </c>
      <c r="M1081" t="n">
        <v>0</v>
      </c>
      <c r="N1081" t="inlineStr">
        <is>
          <t>1001-1200</t>
        </is>
      </c>
      <c r="O1081" t="inlineStr">
        <is>
          <t>4</t>
        </is>
      </c>
      <c r="P1081" t="b">
        <v>0</v>
      </c>
      <c r="Q1081" t="b">
        <v>0</v>
      </c>
      <c r="R1081" t="n">
        <v>0</v>
      </c>
      <c r="S1081" t="inlineStr">
        <is>
          <t>601+</t>
        </is>
      </c>
      <c r="T1081" t="n">
        <v>7.2</v>
      </c>
      <c r="U1081" t="inlineStr">
        <is>
          <t>701+</t>
        </is>
      </c>
      <c r="V1081" t="n">
        <v>6.3</v>
      </c>
      <c r="W1081" t="inlineStr">
        <is>
          <t>695</t>
        </is>
      </c>
      <c r="X1081" t="n">
        <v>19.2</v>
      </c>
      <c r="Y1081" t="inlineStr">
        <is>
          <t>601+</t>
        </is>
      </c>
      <c r="Z1081" t="n">
        <v>10.7</v>
      </c>
      <c r="AA1081" t="inlineStr">
        <is>
          <t>701+</t>
        </is>
      </c>
      <c r="AB1081" t="n">
        <v>9</v>
      </c>
      <c r="AC1081" t="inlineStr">
        <is>
          <t>604</t>
        </is>
      </c>
      <c r="AD1081" t="n">
        <v>16.1</v>
      </c>
      <c r="AE1081" t="inlineStr">
        <is>
          <t>701+</t>
        </is>
      </c>
      <c r="AF1081" t="n">
        <v>36.8</v>
      </c>
      <c r="AG1081" t="inlineStr">
        <is>
          <t>701+</t>
        </is>
      </c>
      <c r="AH1081" t="n">
        <v>4.7</v>
      </c>
      <c r="AI1081">
        <f>411</f>
        <v/>
      </c>
      <c r="AJ1081" t="n">
        <v>34.5</v>
      </c>
      <c r="AK1081" t="inlineStr"/>
      <c r="AL1081" t="inlineStr"/>
      <c r="AM1081" t="inlineStr"/>
      <c r="AN1081" t="inlineStr"/>
      <c r="AO1081" t="inlineStr"/>
      <c r="AP1081" t="inlineStr">
        <is>
          <t>{"Research &amp; Discovery": [{"indicator_id": "76", "indicator_name": "Academic Reputation", "rank": "601+", "score": "7.2"}, {"indicator_id": "73", "indicator_name": "Citations per Faculty", "rank": "701+", "score": "6.3"}], "Learning Experience": [{"indicator_id": "36", "indicator_name": "Faculty Student Ratio", "rank": "695", "score": "19.2"}], "Employability": [{"indicator_id": "77", "indicator_name": "Employer Reputation", "rank": "601+", "score": "10.7"}, {"indicator_id": "3819456", "indicator_name": "Employment Outcomes", "rank": "701+", "score": "9"}], "Global Engagement": [{"indicator_id": "14", "indicator_name": "International Student Ratio", "rank": "604", "score": "16.1"}, {"indicator_id": "15", "indicator_name": "International Research Network", "rank": "701+", "score": "36.8"}, {"indicator_id": "18", "indicator_name": "International Faculty Ratio", "rank": "701+", "score": "4.7"}], "Sustainability": [{"indicator_id": "3897497", "indicator_name": "Sustainability Score", "rank": "=411", "score": "34.5"}]}</t>
        </is>
      </c>
      <c r="AQ10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82">
      <c r="A1082" t="n">
        <v>1081</v>
      </c>
      <c r="B1082" t="inlineStr"/>
      <c r="C1082" t="inlineStr">
        <is>
          <t>Russian Presidential Academy of National Economy and Public Administration</t>
        </is>
      </c>
      <c r="D1082" t="inlineStr">
        <is>
          <t>Moscow, Russia</t>
        </is>
      </c>
      <c r="E1082" t="inlineStr">
        <is>
          <t>Russia</t>
        </is>
      </c>
      <c r="F1082" t="inlineStr">
        <is>
          <t>Moscow</t>
        </is>
      </c>
      <c r="G1082" t="inlineStr">
        <is>
          <t>Europe</t>
        </is>
      </c>
      <c r="H1082" t="inlineStr">
        <is>
          <t>https://www.topuniversities.com/sites/default/files/russian-presidential-academy-of-national-economy-and-public-administration_14961_medium.jpg</t>
        </is>
      </c>
      <c r="I1082" t="inlineStr">
        <is>
          <t>/universities/russian-presidential-academy-national-economy-public-administration</t>
        </is>
      </c>
      <c r="J1082" t="inlineStr">
        <is>
          <t>3996609</t>
        </is>
      </c>
      <c r="K1082" t="inlineStr">
        <is>
          <t>294120</t>
        </is>
      </c>
      <c r="L1082" t="inlineStr">
        <is>
          <t>14961</t>
        </is>
      </c>
      <c r="M1082" t="n">
        <v>0</v>
      </c>
      <c r="N1082" t="inlineStr">
        <is>
          <t>1001-1200</t>
        </is>
      </c>
      <c r="O1082" t="inlineStr"/>
      <c r="P1082" t="b">
        <v>0</v>
      </c>
      <c r="Q1082" t="b">
        <v>1</v>
      </c>
      <c r="R1082" t="n">
        <v>0</v>
      </c>
      <c r="S1082" t="inlineStr">
        <is>
          <t>601+</t>
        </is>
      </c>
      <c r="T1082" t="n">
        <v>4.9</v>
      </c>
      <c r="U1082" t="inlineStr">
        <is>
          <t>701+</t>
        </is>
      </c>
      <c r="V1082" t="n">
        <v>1.1</v>
      </c>
      <c r="W1082" t="inlineStr">
        <is>
          <t>327</t>
        </is>
      </c>
      <c r="X1082" t="n">
        <v>47.8</v>
      </c>
      <c r="Y1082" t="inlineStr">
        <is>
          <t>601+</t>
        </is>
      </c>
      <c r="Z1082" t="n">
        <v>7.6</v>
      </c>
      <c r="AA1082" t="inlineStr">
        <is>
          <t>309</t>
        </is>
      </c>
      <c r="AB1082" t="n">
        <v>41.8</v>
      </c>
      <c r="AC1082" t="inlineStr">
        <is>
          <t>701+</t>
        </is>
      </c>
      <c r="AD1082" t="n">
        <v>2.8</v>
      </c>
      <c r="AE1082" t="inlineStr">
        <is>
          <t>701+</t>
        </is>
      </c>
      <c r="AF1082" t="n">
        <v>17.7</v>
      </c>
      <c r="AG1082" t="inlineStr">
        <is>
          <t>701+</t>
        </is>
      </c>
      <c r="AH1082" t="n">
        <v>1.8</v>
      </c>
      <c r="AI1082" t="inlineStr">
        <is>
          <t>701+</t>
        </is>
      </c>
      <c r="AJ1082" t="n">
        <v>1</v>
      </c>
      <c r="AK1082" t="inlineStr"/>
      <c r="AL1082" t="inlineStr"/>
      <c r="AM1082" t="inlineStr"/>
      <c r="AN1082" t="inlineStr"/>
      <c r="AO1082" t="inlineStr"/>
      <c r="AP1082" t="inlineStr">
        <is>
          <t>{"Research &amp; Discovery": [{"indicator_id": "76", "indicator_name": "Academic Reputation", "rank": "601+", "score": "4.9"}, {"indicator_id": "73", "indicator_name": "Citations per Faculty", "rank": "701+", "score": "1.1"}], "Learning Experience": [{"indicator_id": "36", "indicator_name": "Faculty Student Ratio", "rank": "327", "score": "47.8"}], "Employability": [{"indicator_id": "77", "indicator_name": "Employer Reputation", "rank": "601+", "score": "7.6"}, {"indicator_id": "3819456", "indicator_name": "Employment Outcomes", "rank": "309", "score": "41.8"}], "Global Engagement": [{"indicator_id": "14", "indicator_name": "International Student Ratio", "rank": "701+", "score": "2.8"}, {"indicator_id": "15", "indicator_name": "International Research Network", "rank": "701+", "score": "17.7"}, {"indicator_id": "18", "indicator_name": "International Faculty Ratio", "rank": "701+", "score": "1.8"}], "Sustainability": [{"indicator_id": "3897497", "indicator_name": "Sustainability Score", "rank": "701+", "score": "1"}]}</t>
        </is>
      </c>
      <c r="AQ10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83">
      <c r="A1083" t="n">
        <v>1082</v>
      </c>
      <c r="B1083" t="inlineStr"/>
      <c r="C1083" t="inlineStr">
        <is>
          <t>SRM Institute of Science and Technology</t>
        </is>
      </c>
      <c r="D1083" t="inlineStr">
        <is>
          <t>Chennai, India</t>
        </is>
      </c>
      <c r="E1083" t="inlineStr">
        <is>
          <t>India</t>
        </is>
      </c>
      <c r="F1083" t="inlineStr">
        <is>
          <t>Chennai</t>
        </is>
      </c>
      <c r="G1083" t="inlineStr">
        <is>
          <t>Asia</t>
        </is>
      </c>
      <c r="H1083" t="inlineStr">
        <is>
          <t>https://www.topuniversities.com/sites/default/files/srm-institute-of-science-and-technology_592560cf2aeae70239af585c_medium.jpg</t>
        </is>
      </c>
      <c r="I1083" t="inlineStr">
        <is>
          <t>/universities/srm-institute-science-technology</t>
        </is>
      </c>
      <c r="J1083" t="inlineStr">
        <is>
          <t>3996614</t>
        </is>
      </c>
      <c r="K1083" t="inlineStr">
        <is>
          <t>294318</t>
        </is>
      </c>
      <c r="L1083" t="inlineStr">
        <is>
          <t>15118</t>
        </is>
      </c>
      <c r="M1083" t="n">
        <v>0</v>
      </c>
      <c r="N1083" t="inlineStr">
        <is>
          <t>1001-1200</t>
        </is>
      </c>
      <c r="O1083" t="inlineStr"/>
      <c r="P1083" t="b">
        <v>0</v>
      </c>
      <c r="Q1083" t="b">
        <v>0</v>
      </c>
      <c r="R1083" t="n">
        <v>0</v>
      </c>
      <c r="S1083" t="inlineStr">
        <is>
          <t>601+</t>
        </is>
      </c>
      <c r="T1083" t="n">
        <v>8.6</v>
      </c>
      <c r="U1083" t="inlineStr">
        <is>
          <t>701+</t>
        </is>
      </c>
      <c r="V1083" t="n">
        <v>4</v>
      </c>
      <c r="W1083" t="inlineStr">
        <is>
          <t>701+</t>
        </is>
      </c>
      <c r="X1083" t="n">
        <v>13.4</v>
      </c>
      <c r="Y1083" t="inlineStr">
        <is>
          <t>533</t>
        </is>
      </c>
      <c r="Z1083" t="n">
        <v>16</v>
      </c>
      <c r="AA1083" t="inlineStr">
        <is>
          <t>701+</t>
        </is>
      </c>
      <c r="AB1083" t="n">
        <v>1.8</v>
      </c>
      <c r="AC1083" t="inlineStr">
        <is>
          <t>701+</t>
        </is>
      </c>
      <c r="AD1083" t="n">
        <v>1.6</v>
      </c>
      <c r="AE1083" t="inlineStr">
        <is>
          <t>675</t>
        </is>
      </c>
      <c r="AF1083" t="n">
        <v>56.2</v>
      </c>
      <c r="AG1083" t="inlineStr">
        <is>
          <t>701+</t>
        </is>
      </c>
      <c r="AH1083" t="n">
        <v>1.5</v>
      </c>
      <c r="AI1083">
        <f>615</f>
        <v/>
      </c>
      <c r="AJ1083" t="n">
        <v>12.7</v>
      </c>
      <c r="AK1083" t="inlineStr"/>
      <c r="AL1083" t="inlineStr"/>
      <c r="AM1083" t="inlineStr"/>
      <c r="AN1083" t="inlineStr"/>
      <c r="AO1083" t="inlineStr"/>
      <c r="AP1083" t="inlineStr">
        <is>
          <t>{"Research &amp; Discovery": [{"indicator_id": "76", "indicator_name": "Academic Reputation", "rank": "601+", "score": "8.6"}, {"indicator_id": "73", "indicator_name": "Citations per Faculty", "rank": "701+", "score": "4"}], "Learning Experience": [{"indicator_id": "36", "indicator_name": "Faculty Student Ratio", "rank": "701+", "score": "13.4"}], "Employability": [{"indicator_id": "77", "indicator_name": "Employer Reputation", "rank": "533", "score": "16"}, {"indicator_id": "3819456", "indicator_name": "Employment Outcomes", "rank": "701+", "score": "1.8"}], "Global Engagement": [{"indicator_id": "14", "indicator_name": "International Student Ratio", "rank": "701+", "score": "1.6"}, {"indicator_id": "15", "indicator_name": "International Research Network", "rank": "675", "score": "56.2"}, {"indicator_id": "18", "indicator_name": "International Faculty Ratio", "rank": "701+", "score": "1.5"}], "Sustainability": [{"indicator_id": "3897497", "indicator_name": "Sustainability Score", "rank": "=615", "score": "12.7"}]}</t>
        </is>
      </c>
      <c r="AQ10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84">
      <c r="A1084" t="n">
        <v>1083</v>
      </c>
      <c r="B1084" t="inlineStr"/>
      <c r="C1084" t="inlineStr">
        <is>
          <t>Saint Petersburg Electrotechnical University ETU-LETI</t>
        </is>
      </c>
      <c r="D1084" t="inlineStr">
        <is>
          <t>St. Petersburg, Russia</t>
        </is>
      </c>
      <c r="E1084" t="inlineStr">
        <is>
          <t>Russia</t>
        </is>
      </c>
      <c r="F1084" t="inlineStr">
        <is>
          <t>St. Petersburg</t>
        </is>
      </c>
      <c r="G1084" t="inlineStr">
        <is>
          <t>Europe</t>
        </is>
      </c>
      <c r="H1084" t="inlineStr">
        <is>
          <t>https://www.topuniversities.com/sites/default/files/saint-petersburg-electrotechnical-university-etu-leti_592560cf2aeae70239af5956_medium.jpg</t>
        </is>
      </c>
      <c r="I1084" t="inlineStr">
        <is>
          <t>/universities/saint-petersburg-electrotechnical-university-etu-leti</t>
        </is>
      </c>
      <c r="J1084" t="inlineStr">
        <is>
          <t>3996616</t>
        </is>
      </c>
      <c r="K1084" t="inlineStr">
        <is>
          <t>295864</t>
        </is>
      </c>
      <c r="L1084" t="inlineStr">
        <is>
          <t>21119</t>
        </is>
      </c>
      <c r="M1084" t="n">
        <v>0</v>
      </c>
      <c r="N1084" t="inlineStr">
        <is>
          <t>1001-1200</t>
        </is>
      </c>
      <c r="O1084" t="inlineStr"/>
      <c r="P1084" t="b">
        <v>0</v>
      </c>
      <c r="Q1084" t="b">
        <v>1</v>
      </c>
      <c r="R1084" t="n">
        <v>0</v>
      </c>
      <c r="S1084" t="inlineStr">
        <is>
          <t>601+</t>
        </is>
      </c>
      <c r="T1084" t="n">
        <v>5.4</v>
      </c>
      <c r="U1084" t="inlineStr">
        <is>
          <t>701+</t>
        </is>
      </c>
      <c r="V1084" t="n">
        <v>1.8</v>
      </c>
      <c r="W1084" t="inlineStr">
        <is>
          <t>332</t>
        </is>
      </c>
      <c r="X1084" t="n">
        <v>46.4</v>
      </c>
      <c r="Y1084" t="inlineStr">
        <is>
          <t>601+</t>
        </is>
      </c>
      <c r="Z1084" t="n">
        <v>3.6</v>
      </c>
      <c r="AA1084" t="inlineStr">
        <is>
          <t>701+</t>
        </is>
      </c>
      <c r="AB1084" t="n">
        <v>5.6</v>
      </c>
      <c r="AC1084" t="inlineStr">
        <is>
          <t>319</t>
        </is>
      </c>
      <c r="AD1084" t="n">
        <v>46.3</v>
      </c>
      <c r="AE1084" t="inlineStr">
        <is>
          <t>701+</t>
        </is>
      </c>
      <c r="AF1084" t="n">
        <v>14.6</v>
      </c>
      <c r="AG1084" t="inlineStr">
        <is>
          <t>701+</t>
        </is>
      </c>
      <c r="AH1084" t="n">
        <v>4.2</v>
      </c>
      <c r="AI1084" t="inlineStr">
        <is>
          <t>701+</t>
        </is>
      </c>
      <c r="AJ1084" t="n">
        <v>1.1</v>
      </c>
      <c r="AK1084" t="inlineStr"/>
      <c r="AL1084" t="inlineStr"/>
      <c r="AM1084" t="inlineStr"/>
      <c r="AN1084" t="inlineStr"/>
      <c r="AO1084" t="inlineStr"/>
      <c r="AP1084" t="inlineStr">
        <is>
          <t>{"Research &amp; Discovery": [{"indicator_id": "76", "indicator_name": "Academic Reputation", "rank": "601+", "score": "5.4"}, {"indicator_id": "73", "indicator_name": "Citations per Faculty", "rank": "701+", "score": "1.8"}], "Learning Experience": [{"indicator_id": "36", "indicator_name": "Faculty Student Ratio", "rank": "332", "score": "46.4"}], "Employability": [{"indicator_id": "77", "indicator_name": "Employer Reputation", "rank": "601+", "score": "3.6"}, {"indicator_id": "3819456", "indicator_name": "Employment Outcomes", "rank": "701+", "score": "5.6"}], "Global Engagement": [{"indicator_id": "14", "indicator_name": "International Student Ratio", "rank": "319", "score": "46.3"}, {"indicator_id": "15", "indicator_name": "International Research Network", "rank": "701+", "score": "14.6"}, {"indicator_id": "18", "indicator_name": "International Faculty Ratio", "rank": "701+", "score": "4.2"}], "Sustainability": [{"indicator_id": "3897497", "indicator_name": "Sustainability Score", "rank": "701+", "score": "1.1"}]}</t>
        </is>
      </c>
      <c r="AQ10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85">
      <c r="A1085" t="n">
        <v>1084</v>
      </c>
      <c r="B1085" t="inlineStr"/>
      <c r="C1085" t="inlineStr">
        <is>
          <t>Saint-Petersburg Mining University</t>
        </is>
      </c>
      <c r="D1085" t="inlineStr">
        <is>
          <t>St. Petersburg, Russia</t>
        </is>
      </c>
      <c r="E1085" t="inlineStr">
        <is>
          <t>Russia</t>
        </is>
      </c>
      <c r="F1085" t="inlineStr">
        <is>
          <t>St. Petersburg</t>
        </is>
      </c>
      <c r="G1085" t="inlineStr">
        <is>
          <t>Europe</t>
        </is>
      </c>
      <c r="H1085" t="inlineStr">
        <is>
          <t>https://www.topuniversities.com/sites/default/files/saint-petersburg-mining-university_15265_medium.png</t>
        </is>
      </c>
      <c r="I1085" t="inlineStr">
        <is>
          <t>/universities/saint-petersburg-mining-university</t>
        </is>
      </c>
      <c r="J1085" t="inlineStr">
        <is>
          <t>3996617</t>
        </is>
      </c>
      <c r="K1085" t="inlineStr">
        <is>
          <t>294460</t>
        </is>
      </c>
      <c r="L1085" t="inlineStr">
        <is>
          <t>15265</t>
        </is>
      </c>
      <c r="M1085" t="n">
        <v>0</v>
      </c>
      <c r="N1085" t="inlineStr">
        <is>
          <t>1001-1200</t>
        </is>
      </c>
      <c r="O1085" t="inlineStr"/>
      <c r="P1085" t="b">
        <v>0</v>
      </c>
      <c r="Q1085" t="b">
        <v>1</v>
      </c>
      <c r="R1085" t="n">
        <v>0</v>
      </c>
      <c r="S1085" t="inlineStr">
        <is>
          <t>601+</t>
        </is>
      </c>
      <c r="T1085" t="n">
        <v>3.6</v>
      </c>
      <c r="U1085" t="inlineStr">
        <is>
          <t>701+</t>
        </is>
      </c>
      <c r="V1085" t="n">
        <v>2.1</v>
      </c>
      <c r="W1085" t="inlineStr">
        <is>
          <t>213</t>
        </is>
      </c>
      <c r="X1085" t="n">
        <v>64.09999999999999</v>
      </c>
      <c r="Y1085" t="inlineStr">
        <is>
          <t>601+</t>
        </is>
      </c>
      <c r="Z1085" t="n">
        <v>3.2</v>
      </c>
      <c r="AA1085" t="inlineStr">
        <is>
          <t>701+</t>
        </is>
      </c>
      <c r="AB1085" t="n">
        <v>8</v>
      </c>
      <c r="AC1085" t="inlineStr">
        <is>
          <t>436</t>
        </is>
      </c>
      <c r="AD1085" t="n">
        <v>29.3</v>
      </c>
      <c r="AE1085" t="inlineStr">
        <is>
          <t>701+</t>
        </is>
      </c>
      <c r="AF1085" t="n">
        <v>6.5</v>
      </c>
      <c r="AG1085" t="inlineStr">
        <is>
          <t>586</t>
        </is>
      </c>
      <c r="AH1085" t="n">
        <v>21.1</v>
      </c>
      <c r="AI1085" t="inlineStr">
        <is>
          <t>701+</t>
        </is>
      </c>
      <c r="AJ1085" t="n">
        <v>1.1</v>
      </c>
      <c r="AK1085" t="inlineStr"/>
      <c r="AL1085" t="inlineStr"/>
      <c r="AM1085" t="inlineStr"/>
      <c r="AN1085" t="inlineStr"/>
      <c r="AO1085" t="inlineStr"/>
      <c r="AP1085" t="inlineStr">
        <is>
          <t>{"Research &amp; Discovery": [{"indicator_id": "76", "indicator_name": "Academic Reputation", "rank": "601+", "score": "3.6"}, {"indicator_id": "73", "indicator_name": "Citations per Faculty", "rank": "701+", "score": "2.1"}], "Learning Experience": [{"indicator_id": "36", "indicator_name": "Faculty Student Ratio", "rank": "213", "score": "64.1"}], "Employability": [{"indicator_id": "77", "indicator_name": "Employer Reputation", "rank": "601+", "score": "3.2"}, {"indicator_id": "3819456", "indicator_name": "Employment Outcomes", "rank": "701+", "score": "8"}], "Global Engagement": [{"indicator_id": "14", "indicator_name": "International Student Ratio", "rank": "436", "score": "29.3"}, {"indicator_id": "15", "indicator_name": "International Research Network", "rank": "701+", "score": "6.5"}, {"indicator_id": "18", "indicator_name": "International Faculty Ratio", "rank": "586", "score": "21.1"}], "Sustainability": [{"indicator_id": "3897497", "indicator_name": "Sustainability Score", "rank": "701+", "score": "1.1"}]}</t>
        </is>
      </c>
      <c r="AQ10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86">
      <c r="A1086" t="n">
        <v>1085</v>
      </c>
      <c r="B1086" t="inlineStr"/>
      <c r="C1086" t="inlineStr">
        <is>
          <t>Samara National Research University (Samara University)</t>
        </is>
      </c>
      <c r="D1086" t="inlineStr">
        <is>
          <t>Samara, Russia</t>
        </is>
      </c>
      <c r="E1086" t="inlineStr">
        <is>
          <t>Russia</t>
        </is>
      </c>
      <c r="F1086" t="inlineStr">
        <is>
          <t>Samara</t>
        </is>
      </c>
      <c r="G1086" t="inlineStr">
        <is>
          <t>Europe</t>
        </is>
      </c>
      <c r="H1086" t="inlineStr">
        <is>
          <t>https://www.topuniversities.com/sites/default/files/samara-national-research-university-samara-university_21813_medium.jpg</t>
        </is>
      </c>
      <c r="I1086" t="inlineStr">
        <is>
          <t>/universities/samara-national-research-university-samara-university</t>
        </is>
      </c>
      <c r="J1086" t="inlineStr">
        <is>
          <t>3996621</t>
        </is>
      </c>
      <c r="K1086" t="inlineStr">
        <is>
          <t>295946</t>
        </is>
      </c>
      <c r="L1086" t="inlineStr">
        <is>
          <t>21813</t>
        </is>
      </c>
      <c r="M1086" t="n">
        <v>0</v>
      </c>
      <c r="N1086" t="inlineStr">
        <is>
          <t>1001-1200</t>
        </is>
      </c>
      <c r="O1086" t="inlineStr"/>
      <c r="P1086" t="b">
        <v>0</v>
      </c>
      <c r="Q1086" t="b">
        <v>1</v>
      </c>
      <c r="R1086" t="n">
        <v>0</v>
      </c>
      <c r="S1086" t="inlineStr">
        <is>
          <t>601+</t>
        </is>
      </c>
      <c r="T1086" t="n">
        <v>4.1</v>
      </c>
      <c r="U1086" t="inlineStr">
        <is>
          <t>701+</t>
        </is>
      </c>
      <c r="V1086" t="n">
        <v>2.1</v>
      </c>
      <c r="W1086" t="inlineStr">
        <is>
          <t>165</t>
        </is>
      </c>
      <c r="X1086" t="n">
        <v>75.40000000000001</v>
      </c>
      <c r="Y1086" t="inlineStr">
        <is>
          <t>601+</t>
        </is>
      </c>
      <c r="Z1086" t="n">
        <v>2.2</v>
      </c>
      <c r="AA1086" t="inlineStr">
        <is>
          <t>701+</t>
        </is>
      </c>
      <c r="AB1086" t="n">
        <v>9.1</v>
      </c>
      <c r="AC1086" t="inlineStr">
        <is>
          <t>673</t>
        </is>
      </c>
      <c r="AD1086" t="n">
        <v>12.3</v>
      </c>
      <c r="AE1086" t="inlineStr">
        <is>
          <t>701+</t>
        </is>
      </c>
      <c r="AF1086" t="n">
        <v>17</v>
      </c>
      <c r="AG1086" t="inlineStr">
        <is>
          <t>701+</t>
        </is>
      </c>
      <c r="AH1086" t="n">
        <v>2.2</v>
      </c>
      <c r="AI1086" t="inlineStr">
        <is>
          <t>701+</t>
        </is>
      </c>
      <c r="AJ1086" t="n">
        <v>1.2</v>
      </c>
      <c r="AK1086" t="inlineStr"/>
      <c r="AL1086" t="inlineStr"/>
      <c r="AM1086" t="inlineStr"/>
      <c r="AN1086" t="inlineStr"/>
      <c r="AO1086" t="inlineStr"/>
      <c r="AP1086" t="inlineStr">
        <is>
          <t>{"Research &amp; Discovery": [{"indicator_id": "76", "indicator_name": "Academic Reputation", "rank": "601+", "score": "4.1"}, {"indicator_id": "73", "indicator_name": "Citations per Faculty", "rank": "701+", "score": "2.1"}], "Learning Experience": [{"indicator_id": "36", "indicator_name": "Faculty Student Ratio", "rank": "165", "score": "75.4"}], "Employability": [{"indicator_id": "77", "indicator_name": "Employer Reputation", "rank": "601+", "score": "2.2"}, {"indicator_id": "3819456", "indicator_name": "Employment Outcomes", "rank": "701+", "score": "9.1"}], "Global Engagement": [{"indicator_id": "14", "indicator_name": "International Student Ratio", "rank": "673", "score": "12.3"}, {"indicator_id": "15", "indicator_name": "International Research Network", "rank": "701+", "score": "17"}, {"indicator_id": "18", "indicator_name": "International Faculty Ratio", "rank": "701+", "score": "2.2"}], "Sustainability": [{"indicator_id": "3897497", "indicator_name": "Sustainability Score", "rank": "701+", "score": "1.2"}]}</t>
        </is>
      </c>
      <c r="AQ10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87">
      <c r="A1087" t="n">
        <v>1086</v>
      </c>
      <c r="B1087" t="inlineStr"/>
      <c r="C1087" t="inlineStr">
        <is>
          <t>San Diego State University</t>
        </is>
      </c>
      <c r="D1087" t="inlineStr">
        <is>
          <t>San Diego , United States</t>
        </is>
      </c>
      <c r="E1087" t="inlineStr">
        <is>
          <t>United States</t>
        </is>
      </c>
      <c r="F1087" t="inlineStr">
        <is>
          <t xml:space="preserve">San Diego </t>
        </is>
      </c>
      <c r="G1087" t="inlineStr">
        <is>
          <t>North America</t>
        </is>
      </c>
      <c r="H1087" t="inlineStr">
        <is>
          <t>https://www.topuniversities.com/sites/default/files/san-diego-state-university_1830_medium.jpg</t>
        </is>
      </c>
      <c r="I1087" t="inlineStr">
        <is>
          <t>/universities/san-diego-state-university</t>
        </is>
      </c>
      <c r="J1087" t="inlineStr">
        <is>
          <t>3996622</t>
        </is>
      </c>
      <c r="K1087" t="inlineStr">
        <is>
          <t>294694</t>
        </is>
      </c>
      <c r="L1087" t="inlineStr">
        <is>
          <t>1830</t>
        </is>
      </c>
      <c r="M1087" t="n">
        <v>0</v>
      </c>
      <c r="N1087" t="inlineStr">
        <is>
          <t>1001-1200</t>
        </is>
      </c>
      <c r="O1087" t="inlineStr"/>
      <c r="P1087" t="b">
        <v>0</v>
      </c>
      <c r="Q1087" t="b">
        <v>0</v>
      </c>
      <c r="R1087" t="n">
        <v>0</v>
      </c>
      <c r="S1087" t="inlineStr">
        <is>
          <t>601+</t>
        </is>
      </c>
      <c r="T1087" t="n">
        <v>5.4</v>
      </c>
      <c r="U1087" t="inlineStr">
        <is>
          <t>648</t>
        </is>
      </c>
      <c r="V1087" t="n">
        <v>14.3</v>
      </c>
      <c r="W1087" t="inlineStr">
        <is>
          <t>701+</t>
        </is>
      </c>
      <c r="X1087" t="n">
        <v>3.3</v>
      </c>
      <c r="Y1087" t="inlineStr">
        <is>
          <t>601+</t>
        </is>
      </c>
      <c r="Z1087" t="n">
        <v>3</v>
      </c>
      <c r="AA1087" t="inlineStr">
        <is>
          <t>639</t>
        </is>
      </c>
      <c r="AB1087" t="n">
        <v>15.8</v>
      </c>
      <c r="AC1087" t="inlineStr">
        <is>
          <t>701+</t>
        </is>
      </c>
      <c r="AD1087" t="n">
        <v>3.5</v>
      </c>
      <c r="AE1087" t="inlineStr">
        <is>
          <t>502</t>
        </is>
      </c>
      <c r="AF1087" t="n">
        <v>68.7</v>
      </c>
      <c r="AG1087" t="inlineStr">
        <is>
          <t>701+</t>
        </is>
      </c>
      <c r="AH1087" t="n">
        <v>5.2</v>
      </c>
      <c r="AI1087">
        <f>680</f>
        <v/>
      </c>
      <c r="AJ1087" t="n">
        <v>9.4</v>
      </c>
      <c r="AK1087" t="inlineStr"/>
      <c r="AL1087" t="inlineStr"/>
      <c r="AM1087" t="inlineStr"/>
      <c r="AN1087" t="inlineStr"/>
      <c r="AO1087" t="inlineStr"/>
      <c r="AP1087" t="inlineStr">
        <is>
          <t>{"Research &amp; Discovery": [{"indicator_id": "76", "indicator_name": "Academic Reputation", "rank": "601+", "score": "5.4"}, {"indicator_id": "73", "indicator_name": "Citations per Faculty", "rank": "648", "score": "14.3"}], "Learning Experience": [{"indicator_id": "36", "indicator_name": "Faculty Student Ratio", "rank": "701+", "score": "3.3"}], "Employability": [{"indicator_id": "77", "indicator_name": "Employer Reputation", "rank": "601+", "score": "3"}, {"indicator_id": "3819456", "indicator_name": "Employment Outcomes", "rank": "639", "score": "15.8"}], "Global Engagement": [{"indicator_id": "14", "indicator_name": "International Student Ratio", "rank": "701+", "score": "3.5"}, {"indicator_id": "15", "indicator_name": "International Research Network", "rank": "502", "score": "68.7"}, {"indicator_id": "18", "indicator_name": "International Faculty Ratio", "rank": "701+", "score": "5.2"}], "Sustainability": [{"indicator_id": "3897497", "indicator_name": "Sustainability Score", "rank": "=680", "score": "9.4"}]}</t>
        </is>
      </c>
      <c r="AQ10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88">
      <c r="A1088" t="n">
        <v>1087</v>
      </c>
      <c r="B1088" t="inlineStr"/>
      <c r="C1088" t="inlineStr">
        <is>
          <t>Sheffield Hallam University</t>
        </is>
      </c>
      <c r="D1088" t="inlineStr">
        <is>
          <t>Sheffield, United Kingdom</t>
        </is>
      </c>
      <c r="E1088" t="inlineStr">
        <is>
          <t>United Kingdom</t>
        </is>
      </c>
      <c r="F1088" t="inlineStr">
        <is>
          <t>Sheffield</t>
        </is>
      </c>
      <c r="G1088" t="inlineStr">
        <is>
          <t>Europe</t>
        </is>
      </c>
      <c r="H1088" t="inlineStr">
        <is>
          <t>https://www.topuniversities.com/sites/default/files/sheffield-hallam-university_592560cf2aeae70239af50e0_medium.jpg</t>
        </is>
      </c>
      <c r="I1088" t="inlineStr">
        <is>
          <t>/universities/sheffield-hallam-university</t>
        </is>
      </c>
      <c r="J1088" t="inlineStr">
        <is>
          <t>3996637</t>
        </is>
      </c>
      <c r="K1088" t="inlineStr">
        <is>
          <t>297537</t>
        </is>
      </c>
      <c r="L1088" t="inlineStr">
        <is>
          <t>1629</t>
        </is>
      </c>
      <c r="M1088" t="n">
        <v>0</v>
      </c>
      <c r="N1088" t="inlineStr">
        <is>
          <t>1001-1200</t>
        </is>
      </c>
      <c r="O1088" t="inlineStr">
        <is>
          <t>5</t>
        </is>
      </c>
      <c r="P1088" t="b">
        <v>0</v>
      </c>
      <c r="Q1088" t="b">
        <v>0</v>
      </c>
      <c r="R1088" t="n">
        <v>0</v>
      </c>
      <c r="S1088" t="inlineStr">
        <is>
          <t>601+</t>
        </is>
      </c>
      <c r="T1088" t="n">
        <v>6.7</v>
      </c>
      <c r="U1088" t="inlineStr">
        <is>
          <t>701+</t>
        </is>
      </c>
      <c r="V1088" t="n">
        <v>4.5</v>
      </c>
      <c r="W1088" t="inlineStr">
        <is>
          <t>701+</t>
        </is>
      </c>
      <c r="X1088" t="n">
        <v>9.5</v>
      </c>
      <c r="Y1088" t="inlineStr">
        <is>
          <t>601+</t>
        </is>
      </c>
      <c r="Z1088" t="n">
        <v>8.6</v>
      </c>
      <c r="AA1088" t="inlineStr">
        <is>
          <t>701+</t>
        </is>
      </c>
      <c r="AB1088" t="n">
        <v>8.6</v>
      </c>
      <c r="AC1088" t="inlineStr">
        <is>
          <t>405</t>
        </is>
      </c>
      <c r="AD1088" t="n">
        <v>33.1</v>
      </c>
      <c r="AE1088" t="inlineStr">
        <is>
          <t>701+</t>
        </is>
      </c>
      <c r="AF1088" t="n">
        <v>50.4</v>
      </c>
      <c r="AG1088" t="inlineStr">
        <is>
          <t>473</t>
        </is>
      </c>
      <c r="AH1088" t="n">
        <v>33.6</v>
      </c>
      <c r="AI1088" t="inlineStr">
        <is>
          <t>701+</t>
        </is>
      </c>
      <c r="AJ1088" t="n">
        <v>2.2</v>
      </c>
      <c r="AK1088" t="inlineStr"/>
      <c r="AL1088" t="inlineStr"/>
      <c r="AM1088" t="inlineStr"/>
      <c r="AN1088" t="inlineStr"/>
      <c r="AO1088" t="inlineStr"/>
      <c r="AP1088" t="inlineStr">
        <is>
          <t>{"Research &amp; Discovery": [{"indicator_id": "76", "indicator_name": "Academic Reputation", "rank": "601+", "score": "6.7"}, {"indicator_id": "73", "indicator_name": "Citations per Faculty", "rank": "701+", "score": "4.5"}], "Learning Experience": [{"indicator_id": "36", "indicator_name": "Faculty Student Ratio", "rank": "701+", "score": "9.5"}], "Employability": [{"indicator_id": "77", "indicator_name": "Employer Reputation", "rank": "601+", "score": "8.6"}, {"indicator_id": "3819456", "indicator_name": "Employment Outcomes", "rank": "701+", "score": "8.6"}], "Global Engagement": [{"indicator_id": "14", "indicator_name": "International Student Ratio", "rank": "405", "score": "33.1"}, {"indicator_id": "15", "indicator_name": "International Research Network", "rank": "701+", "score": "50.4"}, {"indicator_id": "18", "indicator_name": "International Faculty Ratio", "rank": "473", "score": "33.6"}], "Sustainability": [{"indicator_id": "3897497", "indicator_name": "Sustainability Score", "rank": "701+", "score": "2.2"}]}</t>
        </is>
      </c>
      <c r="AQ10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89">
      <c r="A1089" t="n">
        <v>1088</v>
      </c>
      <c r="B1089" t="inlineStr"/>
      <c r="C1089" t="inlineStr">
        <is>
          <t xml:space="preserve">Shinshu University </t>
        </is>
      </c>
      <c r="D1089" t="inlineStr">
        <is>
          <t>Matsumoto City, Japan</t>
        </is>
      </c>
      <c r="E1089" t="inlineStr">
        <is>
          <t>Japan</t>
        </is>
      </c>
      <c r="F1089" t="inlineStr">
        <is>
          <t>Matsumoto City</t>
        </is>
      </c>
      <c r="G1089" t="inlineStr">
        <is>
          <t>Asia</t>
        </is>
      </c>
      <c r="H1089" t="inlineStr">
        <is>
          <t>https://www.topuniversities.com/sites/default/files/shinshu-university-_592560cf2aeae70239af4e84_medium.jpg</t>
        </is>
      </c>
      <c r="I1089" t="inlineStr">
        <is>
          <t>/universities/shinshu-university</t>
        </is>
      </c>
      <c r="J1089" t="inlineStr">
        <is>
          <t>3996640</t>
        </is>
      </c>
      <c r="K1089" t="inlineStr">
        <is>
          <t>296777</t>
        </is>
      </c>
      <c r="L1089" t="inlineStr">
        <is>
          <t>1025</t>
        </is>
      </c>
      <c r="M1089" t="n">
        <v>0</v>
      </c>
      <c r="N1089" t="inlineStr">
        <is>
          <t>1001-1200</t>
        </is>
      </c>
      <c r="O1089" t="inlineStr"/>
      <c r="P1089" t="b">
        <v>0</v>
      </c>
      <c r="Q1089" t="b">
        <v>0</v>
      </c>
      <c r="R1089" t="n">
        <v>0</v>
      </c>
      <c r="S1089" t="inlineStr">
        <is>
          <t>601+</t>
        </is>
      </c>
      <c r="T1089" t="n">
        <v>3.6</v>
      </c>
      <c r="U1089" t="inlineStr">
        <is>
          <t>701+</t>
        </is>
      </c>
      <c r="V1089" t="n">
        <v>11.2</v>
      </c>
      <c r="W1089" t="inlineStr">
        <is>
          <t>455</t>
        </is>
      </c>
      <c r="X1089" t="n">
        <v>34.9</v>
      </c>
      <c r="Y1089" t="inlineStr">
        <is>
          <t>601+</t>
        </is>
      </c>
      <c r="Z1089" t="n">
        <v>3.2</v>
      </c>
      <c r="AA1089" t="inlineStr">
        <is>
          <t>701+</t>
        </is>
      </c>
      <c r="AB1089" t="n">
        <v>1.8</v>
      </c>
      <c r="AC1089" t="inlineStr">
        <is>
          <t>701+</t>
        </is>
      </c>
      <c r="AD1089" t="n">
        <v>2.6</v>
      </c>
      <c r="AE1089" t="inlineStr">
        <is>
          <t>701+</t>
        </is>
      </c>
      <c r="AF1089" t="n">
        <v>24.1</v>
      </c>
      <c r="AG1089" t="inlineStr">
        <is>
          <t>701+</t>
        </is>
      </c>
      <c r="AH1089" t="n">
        <v>5.5</v>
      </c>
      <c r="AI1089" t="inlineStr">
        <is>
          <t>701+</t>
        </is>
      </c>
      <c r="AJ1089" t="n">
        <v>1.1</v>
      </c>
      <c r="AK1089" t="inlineStr"/>
      <c r="AL1089" t="inlineStr"/>
      <c r="AM1089" t="inlineStr"/>
      <c r="AN1089" t="inlineStr"/>
      <c r="AO1089" t="inlineStr"/>
      <c r="AP1089" t="inlineStr">
        <is>
          <t>{"Research &amp; Discovery": [{"indicator_id": "76", "indicator_name": "Academic Reputation", "rank": "601+", "score": "3.6"}, {"indicator_id": "73", "indicator_name": "Citations per Faculty", "rank": "701+", "score": "11.2"}], "Learning Experience": [{"indicator_id": "36", "indicator_name": "Faculty Student Ratio", "rank": "455", "score": "34.9"}], "Employability": [{"indicator_id": "77", "indicator_name": "Employer Reputation", "rank": "601+", "score": "3.2"}, {"indicator_id": "3819456", "indicator_name": "Employment Outcomes", "rank": "701+", "score": "1.8"}], "Global Engagement": [{"indicator_id": "14", "indicator_name": "International Student Ratio", "rank": "701+", "score": "2.6"}, {"indicator_id": "15", "indicator_name": "International Research Network", "rank": "701+", "score": "24.1"}, {"indicator_id": "18", "indicator_name": "International Faculty Ratio", "rank": "701+", "score": "5.5"}], "Sustainability": [{"indicator_id": "3897497", "indicator_name": "Sustainability Score", "rank": "701+", "score": "1.1"}]}</t>
        </is>
      </c>
      <c r="AQ10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90">
      <c r="A1090" t="n">
        <v>1089</v>
      </c>
      <c r="B1090" t="inlineStr"/>
      <c r="C1090" t="inlineStr">
        <is>
          <t>Siberian Federal University, SibFU</t>
        </is>
      </c>
      <c r="D1090" t="inlineStr">
        <is>
          <t>Krasnoyarsk, Russia</t>
        </is>
      </c>
      <c r="E1090" t="inlineStr">
        <is>
          <t>Russia</t>
        </is>
      </c>
      <c r="F1090" t="inlineStr">
        <is>
          <t>Krasnoyarsk</t>
        </is>
      </c>
      <c r="G1090" t="inlineStr">
        <is>
          <t>Europe</t>
        </is>
      </c>
      <c r="H1090" t="inlineStr">
        <is>
          <t>https://www.topuniversities.com/sites/default/files/siberian-federal-university-sibfu_592560df9988f300e2320a65_medium.jpg</t>
        </is>
      </c>
      <c r="I1090" t="inlineStr">
        <is>
          <t>/universities/siberian-federal-university-sibfu</t>
        </is>
      </c>
      <c r="J1090" t="inlineStr">
        <is>
          <t>3996643</t>
        </is>
      </c>
      <c r="K1090" t="inlineStr">
        <is>
          <t>296923</t>
        </is>
      </c>
      <c r="L1090" t="inlineStr">
        <is>
          <t>19444</t>
        </is>
      </c>
      <c r="M1090" t="n">
        <v>0</v>
      </c>
      <c r="N1090" t="inlineStr">
        <is>
          <t>1001-1200</t>
        </is>
      </c>
      <c r="O1090" t="inlineStr"/>
      <c r="P1090" t="b">
        <v>0</v>
      </c>
      <c r="Q1090" t="b">
        <v>1</v>
      </c>
      <c r="R1090" t="n">
        <v>0</v>
      </c>
      <c r="S1090" t="inlineStr">
        <is>
          <t>601+</t>
        </is>
      </c>
      <c r="T1090" t="n">
        <v>6.8</v>
      </c>
      <c r="U1090" t="inlineStr">
        <is>
          <t>701+</t>
        </is>
      </c>
      <c r="V1090" t="n">
        <v>3.8</v>
      </c>
      <c r="W1090" t="inlineStr">
        <is>
          <t>701+</t>
        </is>
      </c>
      <c r="X1090" t="n">
        <v>18.9</v>
      </c>
      <c r="Y1090" t="inlineStr">
        <is>
          <t>601+</t>
        </is>
      </c>
      <c r="Z1090" t="n">
        <v>4.5</v>
      </c>
      <c r="AA1090" t="inlineStr">
        <is>
          <t>701+</t>
        </is>
      </c>
      <c r="AB1090" t="n">
        <v>8</v>
      </c>
      <c r="AC1090" t="inlineStr">
        <is>
          <t>417</t>
        </is>
      </c>
      <c r="AD1090" t="n">
        <v>31.6</v>
      </c>
      <c r="AE1090" t="inlineStr">
        <is>
          <t>701+</t>
        </is>
      </c>
      <c r="AF1090" t="n">
        <v>32.6</v>
      </c>
      <c r="AG1090" t="inlineStr">
        <is>
          <t>387</t>
        </is>
      </c>
      <c r="AH1090" t="n">
        <v>46.3</v>
      </c>
      <c r="AI1090" t="inlineStr">
        <is>
          <t>701+</t>
        </is>
      </c>
      <c r="AJ1090" t="n">
        <v>1.2</v>
      </c>
      <c r="AK1090" t="inlineStr"/>
      <c r="AL1090" t="inlineStr"/>
      <c r="AM1090" t="inlineStr"/>
      <c r="AN1090" t="inlineStr"/>
      <c r="AO1090" t="inlineStr"/>
      <c r="AP1090" t="inlineStr">
        <is>
          <t>{"Research &amp; Discovery": [{"indicator_id": "76", "indicator_name": "Academic Reputation", "rank": "601+", "score": "6.8"}, {"indicator_id": "73", "indicator_name": "Citations per Faculty", "rank": "701+", "score": "3.8"}], "Learning Experience": [{"indicator_id": "36", "indicator_name": "Faculty Student Ratio", "rank": "701+", "score": "18.9"}], "Employability": [{"indicator_id": "77", "indicator_name": "Employer Reputation", "rank": "601+", "score": "4.5"}, {"indicator_id": "3819456", "indicator_name": "Employment Outcomes", "rank": "701+", "score": "8"}], "Global Engagement": [{"indicator_id": "14", "indicator_name": "International Student Ratio", "rank": "417", "score": "31.6"}, {"indicator_id": "15", "indicator_name": "International Research Network", "rank": "701+", "score": "32.6"}, {"indicator_id": "18", "indicator_name": "International Faculty Ratio", "rank": "387", "score": "46.3"}], "Sustainability": [{"indicator_id": "3897497", "indicator_name": "Sustainability Score", "rank": "701+", "score": "1.2"}]}</t>
        </is>
      </c>
      <c r="AQ10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91">
      <c r="A1091" t="n">
        <v>1090</v>
      </c>
      <c r="B1091" t="inlineStr"/>
      <c r="C1091" t="inlineStr">
        <is>
          <t>Silesian University of Technology</t>
        </is>
      </c>
      <c r="D1091" t="inlineStr">
        <is>
          <t>Gliwice, Poland</t>
        </is>
      </c>
      <c r="E1091" t="inlineStr">
        <is>
          <t>Poland</t>
        </is>
      </c>
      <c r="F1091" t="inlineStr">
        <is>
          <t>Gliwice</t>
        </is>
      </c>
      <c r="G1091" t="inlineStr">
        <is>
          <t>Europe</t>
        </is>
      </c>
      <c r="H1091" t="inlineStr">
        <is>
          <t>https://www.topuniversities.com/sites/default/files/silesian-university-of-technology-in-gliwice_592560e59988f300e2321be1_medium.jpg</t>
        </is>
      </c>
      <c r="I1091" t="inlineStr">
        <is>
          <t>/universities/silesian-university-technology</t>
        </is>
      </c>
      <c r="J1091" t="inlineStr">
        <is>
          <t>3996645</t>
        </is>
      </c>
      <c r="K1091" t="inlineStr">
        <is>
          <t>888039</t>
        </is>
      </c>
      <c r="L1091" t="inlineStr">
        <is>
          <t>25663</t>
        </is>
      </c>
      <c r="M1091" t="n">
        <v>0</v>
      </c>
      <c r="N1091" t="inlineStr">
        <is>
          <t>1001-1200</t>
        </is>
      </c>
      <c r="O1091" t="inlineStr"/>
      <c r="P1091" t="b">
        <v>0</v>
      </c>
      <c r="Q1091" t="b">
        <v>0</v>
      </c>
      <c r="R1091" t="n">
        <v>0</v>
      </c>
      <c r="S1091" t="inlineStr">
        <is>
          <t>601+</t>
        </is>
      </c>
      <c r="T1091" t="n">
        <v>6.8</v>
      </c>
      <c r="U1091" t="inlineStr">
        <is>
          <t>701+</t>
        </is>
      </c>
      <c r="V1091" t="n">
        <v>7</v>
      </c>
      <c r="W1091" t="inlineStr">
        <is>
          <t>516</t>
        </is>
      </c>
      <c r="X1091" t="n">
        <v>30.3</v>
      </c>
      <c r="Y1091" t="inlineStr">
        <is>
          <t>601+</t>
        </is>
      </c>
      <c r="Z1091" t="n">
        <v>3.8</v>
      </c>
      <c r="AA1091" t="inlineStr">
        <is>
          <t>701+</t>
        </is>
      </c>
      <c r="AB1091" t="n">
        <v>9.5</v>
      </c>
      <c r="AC1091" t="inlineStr">
        <is>
          <t>701+</t>
        </is>
      </c>
      <c r="AD1091" t="n">
        <v>3.3</v>
      </c>
      <c r="AE1091" t="inlineStr">
        <is>
          <t>581</t>
        </is>
      </c>
      <c r="AF1091" t="n">
        <v>63.4</v>
      </c>
      <c r="AG1091" t="inlineStr">
        <is>
          <t>701+</t>
        </is>
      </c>
      <c r="AH1091" t="n">
        <v>2.9</v>
      </c>
      <c r="AI1091" t="inlineStr">
        <is>
          <t>701+</t>
        </is>
      </c>
      <c r="AJ1091" t="n">
        <v>1.4</v>
      </c>
      <c r="AK1091" t="inlineStr"/>
      <c r="AL1091" t="inlineStr"/>
      <c r="AM1091" t="inlineStr"/>
      <c r="AN1091" t="inlineStr"/>
      <c r="AO1091" t="inlineStr"/>
      <c r="AP1091" t="inlineStr">
        <is>
          <t>{"Research &amp; Discovery": [{"indicator_id": "76", "indicator_name": "Academic Reputation", "rank": "601+", "score": "6.8"}, {"indicator_id": "73", "indicator_name": "Citations per Faculty", "rank": "701+", "score": "7"}], "Learning Experience": [{"indicator_id": "36", "indicator_name": "Faculty Student Ratio", "rank": "516", "score": "30.3"}], "Employability": [{"indicator_id": "77", "indicator_name": "Employer Reputation", "rank": "601+", "score": "3.8"}, {"indicator_id": "3819456", "indicator_name": "Employment Outcomes", "rank": "701+", "score": "9.5"}], "Global Engagement": [{"indicator_id": "14", "indicator_name": "International Student Ratio", "rank": "701+", "score": "3.3"}, {"indicator_id": "15", "indicator_name": "International Research Network", "rank": "581", "score": "63.4"}, {"indicator_id": "18", "indicator_name": "International Faculty Ratio", "rank": "701+", "score": "2.9"}], "Sustainability": [{"indicator_id": "3897497", "indicator_name": "Sustainability Score", "rank": "701+", "score": "1.4"}]}</t>
        </is>
      </c>
      <c r="AQ10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92">
      <c r="A1092" t="n">
        <v>1091</v>
      </c>
      <c r="B1092" t="inlineStr"/>
      <c r="C1092" t="inlineStr">
        <is>
          <t>Slovak University of Agriculture in Nitra</t>
        </is>
      </c>
      <c r="D1092" t="inlineStr">
        <is>
          <t>Nitra, Slovakia</t>
        </is>
      </c>
      <c r="E1092" t="inlineStr">
        <is>
          <t>Slovakia</t>
        </is>
      </c>
      <c r="F1092" t="inlineStr">
        <is>
          <t>Nitra</t>
        </is>
      </c>
      <c r="G1092" t="inlineStr">
        <is>
          <t>Europe</t>
        </is>
      </c>
      <c r="H1092" t="inlineStr">
        <is>
          <t>https://www.topuniversities.com/sites/default/files/slovak-university-of-agriculture-in-nitra_59883fafca24f350583de94e_medium.jpg</t>
        </is>
      </c>
      <c r="I1092" t="inlineStr">
        <is>
          <t>/universities/slovak-university-agriculture-nitra</t>
        </is>
      </c>
      <c r="J1092" t="inlineStr">
        <is>
          <t>3996649</t>
        </is>
      </c>
      <c r="K1092" t="inlineStr">
        <is>
          <t>955830</t>
        </is>
      </c>
      <c r="L1092" t="inlineStr">
        <is>
          <t>32859</t>
        </is>
      </c>
      <c r="M1092" t="n">
        <v>0</v>
      </c>
      <c r="N1092" t="inlineStr">
        <is>
          <t>1001-1200</t>
        </is>
      </c>
      <c r="O1092" t="inlineStr"/>
      <c r="P1092" t="b">
        <v>0</v>
      </c>
      <c r="Q1092" t="b">
        <v>0</v>
      </c>
      <c r="R1092" t="n">
        <v>0</v>
      </c>
      <c r="S1092" t="inlineStr">
        <is>
          <t>601+</t>
        </is>
      </c>
      <c r="T1092" t="n">
        <v>8.5</v>
      </c>
      <c r="U1092" t="inlineStr">
        <is>
          <t>701+</t>
        </is>
      </c>
      <c r="V1092" t="n">
        <v>7.2</v>
      </c>
      <c r="W1092" t="inlineStr">
        <is>
          <t>576</t>
        </is>
      </c>
      <c r="X1092" t="n">
        <v>25.8</v>
      </c>
      <c r="Y1092" t="inlineStr">
        <is>
          <t>601+</t>
        </is>
      </c>
      <c r="Z1092" t="n">
        <v>9</v>
      </c>
      <c r="AA1092" t="inlineStr">
        <is>
          <t>701+</t>
        </is>
      </c>
      <c r="AB1092" t="n">
        <v>4.9</v>
      </c>
      <c r="AC1092" t="inlineStr">
        <is>
          <t>701+</t>
        </is>
      </c>
      <c r="AD1092" t="n">
        <v>4.4</v>
      </c>
      <c r="AE1092" t="inlineStr">
        <is>
          <t>701+</t>
        </is>
      </c>
      <c r="AF1092" t="n">
        <v>29</v>
      </c>
      <c r="AG1092" t="inlineStr">
        <is>
          <t>701+</t>
        </is>
      </c>
      <c r="AH1092" t="n">
        <v>7.1</v>
      </c>
      <c r="AI1092" t="inlineStr">
        <is>
          <t>701+</t>
        </is>
      </c>
      <c r="AJ1092" t="n">
        <v>1</v>
      </c>
      <c r="AK1092" t="inlineStr"/>
      <c r="AL1092" t="inlineStr"/>
      <c r="AM1092" t="inlineStr"/>
      <c r="AN1092" t="inlineStr"/>
      <c r="AO1092" t="inlineStr"/>
      <c r="AP1092" t="inlineStr">
        <is>
          <t>{"Research &amp; Discovery": [{"indicator_id": "76", "indicator_name": "Academic Reputation", "rank": "601+", "score": "8.5"}, {"indicator_id": "73", "indicator_name": "Citations per Faculty", "rank": "701+", "score": "7.2"}], "Learning Experience": [{"indicator_id": "36", "indicator_name": "Faculty Student Ratio", "rank": "576", "score": "25.8"}], "Employability": [{"indicator_id": "77", "indicator_name": "Employer Reputation", "rank": "601+", "score": "9"}, {"indicator_id": "3819456", "indicator_name": "Employment Outcomes", "rank": "701+", "score": "4.9"}], "Global Engagement": [{"indicator_id": "14", "indicator_name": "International Student Ratio", "rank": "701+", "score": "4.4"}, {"indicator_id": "15", "indicator_name": "International Research Network", "rank": "701+", "score": "29"}, {"indicator_id": "18", "indicator_name": "International Faculty Ratio", "rank": "701+", "score": "7.1"}], "Sustainability": [{"indicator_id": "3897497", "indicator_name": "Sustainability Score", "rank": "701+", "score": "1"}]}</t>
        </is>
      </c>
      <c r="AQ10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93">
      <c r="A1093" t="n">
        <v>1092</v>
      </c>
      <c r="B1093" t="inlineStr"/>
      <c r="C1093" t="inlineStr">
        <is>
          <t>Slovak University of Technology in Bratislava</t>
        </is>
      </c>
      <c r="D1093" t="inlineStr">
        <is>
          <t>Bratislava, Slovakia</t>
        </is>
      </c>
      <c r="E1093" t="inlineStr">
        <is>
          <t>Slovakia</t>
        </is>
      </c>
      <c r="F1093" t="inlineStr">
        <is>
          <t>Bratislava</t>
        </is>
      </c>
      <c r="G1093" t="inlineStr">
        <is>
          <t>Europe</t>
        </is>
      </c>
      <c r="H1093" t="inlineStr">
        <is>
          <t>https://www.topuniversities.com/sites/default/files/slovak-university-of-technology-in-bratislava_592560cf2aeae70239af567c_medium.jpg</t>
        </is>
      </c>
      <c r="I1093" t="inlineStr">
        <is>
          <t>/universities/slovak-university-technology-bratislava</t>
        </is>
      </c>
      <c r="J1093" t="inlineStr">
        <is>
          <t>3996650</t>
        </is>
      </c>
      <c r="K1093" t="inlineStr">
        <is>
          <t>293797</t>
        </is>
      </c>
      <c r="L1093" t="inlineStr">
        <is>
          <t>14351</t>
        </is>
      </c>
      <c r="M1093" t="n">
        <v>0</v>
      </c>
      <c r="N1093" t="inlineStr">
        <is>
          <t>1001-1200</t>
        </is>
      </c>
      <c r="O1093" t="inlineStr"/>
      <c r="P1093" t="b">
        <v>0</v>
      </c>
      <c r="Q1093" t="b">
        <v>0</v>
      </c>
      <c r="R1093" t="n">
        <v>0</v>
      </c>
      <c r="S1093" t="inlineStr">
        <is>
          <t>601+</t>
        </is>
      </c>
      <c r="T1093" t="n">
        <v>9.1</v>
      </c>
      <c r="U1093" t="inlineStr">
        <is>
          <t>701+</t>
        </is>
      </c>
      <c r="V1093" t="n">
        <v>3.8</v>
      </c>
      <c r="W1093" t="inlineStr">
        <is>
          <t>408</t>
        </is>
      </c>
      <c r="X1093" t="n">
        <v>38.8</v>
      </c>
      <c r="Y1093" t="inlineStr">
        <is>
          <t>601+</t>
        </is>
      </c>
      <c r="Z1093" t="n">
        <v>9</v>
      </c>
      <c r="AA1093" t="inlineStr">
        <is>
          <t>664</t>
        </is>
      </c>
      <c r="AB1093" t="n">
        <v>15</v>
      </c>
      <c r="AC1093" t="inlineStr">
        <is>
          <t>701+</t>
        </is>
      </c>
      <c r="AD1093" t="n">
        <v>6.5</v>
      </c>
      <c r="AE1093" t="inlineStr">
        <is>
          <t>701+</t>
        </is>
      </c>
      <c r="AF1093" t="n">
        <v>48.3</v>
      </c>
      <c r="AG1093" t="inlineStr">
        <is>
          <t>701+</t>
        </is>
      </c>
      <c r="AH1093" t="n">
        <v>2.4</v>
      </c>
      <c r="AI1093" t="inlineStr">
        <is>
          <t>701+</t>
        </is>
      </c>
      <c r="AJ1093" t="n">
        <v>1</v>
      </c>
      <c r="AK1093" t="inlineStr"/>
      <c r="AL1093" t="inlineStr"/>
      <c r="AM1093" t="inlineStr"/>
      <c r="AN1093" t="inlineStr"/>
      <c r="AO1093" t="inlineStr"/>
      <c r="AP1093" t="inlineStr">
        <is>
          <t>{"Research &amp; Discovery": [{"indicator_id": "76", "indicator_name": "Academic Reputation", "rank": "601+", "score": "9.1"}, {"indicator_id": "73", "indicator_name": "Citations per Faculty", "rank": "701+", "score": "3.8"}], "Learning Experience": [{"indicator_id": "36", "indicator_name": "Faculty Student Ratio", "rank": "408", "score": "38.8"}], "Employability": [{"indicator_id": "77", "indicator_name": "Employer Reputation", "rank": "601+", "score": "9"}, {"indicator_id": "3819456", "indicator_name": "Employment Outcomes", "rank": "664", "score": "15"}], "Global Engagement": [{"indicator_id": "14", "indicator_name": "International Student Ratio", "rank": "701+", "score": "6.5"}, {"indicator_id": "15", "indicator_name": "International Research Network", "rank": "701+", "score": "48.3"}, {"indicator_id": "18", "indicator_name": "International Faculty Ratio", "rank": "701+", "score": "2.4"}], "Sustainability": [{"indicator_id": "3897497", "indicator_name": "Sustainability Score", "rank": "701+", "score": "1"}]}</t>
        </is>
      </c>
      <c r="AQ10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94">
      <c r="A1094" t="n">
        <v>1093</v>
      </c>
      <c r="B1094" t="inlineStr"/>
      <c r="C1094" t="inlineStr">
        <is>
          <t>Sohar University</t>
        </is>
      </c>
      <c r="D1094" t="inlineStr">
        <is>
          <t>Sohar, Oman</t>
        </is>
      </c>
      <c r="E1094" t="inlineStr">
        <is>
          <t>Oman</t>
        </is>
      </c>
      <c r="F1094" t="inlineStr">
        <is>
          <t>Sohar</t>
        </is>
      </c>
      <c r="G1094" t="inlineStr">
        <is>
          <t>Asia</t>
        </is>
      </c>
      <c r="H1094" t="inlineStr">
        <is>
          <t>https://www.topuniversities.com/sites/default/files/231220115958am894366SU-logo-resized-90x90.jpg</t>
        </is>
      </c>
      <c r="I1094" t="inlineStr">
        <is>
          <t>/universities/sohar-university</t>
        </is>
      </c>
      <c r="J1094" t="inlineStr">
        <is>
          <t>3996652</t>
        </is>
      </c>
      <c r="K1094" t="inlineStr">
        <is>
          <t>295332</t>
        </is>
      </c>
      <c r="L1094" t="inlineStr">
        <is>
          <t>24478</t>
        </is>
      </c>
      <c r="M1094" t="n">
        <v>1</v>
      </c>
      <c r="N1094" t="inlineStr">
        <is>
          <t>1001-1200</t>
        </is>
      </c>
      <c r="O1094" t="inlineStr">
        <is>
          <t>5</t>
        </is>
      </c>
      <c r="P1094" t="b">
        <v>0</v>
      </c>
      <c r="Q1094" t="b">
        <v>0</v>
      </c>
      <c r="R1094" t="n">
        <v>0</v>
      </c>
      <c r="S1094" t="inlineStr">
        <is>
          <t>601+</t>
        </is>
      </c>
      <c r="T1094" t="n">
        <v>4.4</v>
      </c>
      <c r="U1094" t="inlineStr">
        <is>
          <t>701+</t>
        </is>
      </c>
      <c r="V1094" t="n">
        <v>9</v>
      </c>
      <c r="W1094" t="inlineStr">
        <is>
          <t>701+</t>
        </is>
      </c>
      <c r="X1094" t="n">
        <v>2.2</v>
      </c>
      <c r="Y1094" t="inlineStr">
        <is>
          <t>601+</t>
        </is>
      </c>
      <c r="Z1094" t="n">
        <v>5</v>
      </c>
      <c r="AA1094" t="inlineStr">
        <is>
          <t>233</t>
        </is>
      </c>
      <c r="AB1094" t="n">
        <v>53.7</v>
      </c>
      <c r="AC1094" t="inlineStr">
        <is>
          <t>701+</t>
        </is>
      </c>
      <c r="AD1094" t="n">
        <v>1.7</v>
      </c>
      <c r="AE1094" t="inlineStr">
        <is>
          <t>701+</t>
        </is>
      </c>
      <c r="AF1094" t="n">
        <v>9</v>
      </c>
      <c r="AG1094" t="inlineStr">
        <is>
          <t>38</t>
        </is>
      </c>
      <c r="AH1094" t="n">
        <v>100</v>
      </c>
      <c r="AI1094" t="inlineStr">
        <is>
          <t>701+</t>
        </is>
      </c>
      <c r="AJ1094" t="n">
        <v>1</v>
      </c>
      <c r="AK1094" t="inlineStr"/>
      <c r="AL1094" t="inlineStr"/>
      <c r="AM1094" t="inlineStr"/>
      <c r="AN1094" t="inlineStr"/>
      <c r="AO1094" t="inlineStr"/>
      <c r="AP1094" t="inlineStr">
        <is>
          <t>{"Research &amp; Discovery": [{"indicator_id": "76", "indicator_name": "Academic Reputation", "rank": "601+", "score": "4.4"}, {"indicator_id": "73", "indicator_name": "Citations per Faculty", "rank": "701+", "score": "9"}], "Learning Experience": [{"indicator_id": "36", "indicator_name": "Faculty Student Ratio", "rank": "701+", "score": "2.2"}], "Employability": [{"indicator_id": "77", "indicator_name": "Employer Reputation", "rank": "601+", "score": "5"}, {"indicator_id": "3819456", "indicator_name": "Employment Outcomes", "rank": "233", "score": "53.7"}], "Global Engagement": [{"indicator_id": "14", "indicator_name": "International Student Ratio", "rank": "701+", "score": "1.7"}, {"indicator_id": "15", "indicator_name": "International Research Network", "rank": "701+", "score": "9"}, {"indicator_id": "18", "indicator_name": "International Faculty Ratio", "rank": "38", "score": "100"}], "Sustainability": [{"indicator_id": "3897497", "indicator_name": "Sustainability Score", "rank": "701+", "score": "1"}]}</t>
        </is>
      </c>
      <c r="AQ10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95">
      <c r="A1095" t="n">
        <v>1094</v>
      </c>
      <c r="B1095" t="inlineStr"/>
      <c r="C1095" t="inlineStr">
        <is>
          <t>Soonchunhyang University</t>
        </is>
      </c>
      <c r="D1095" t="inlineStr">
        <is>
          <t>Asan, South Korea</t>
        </is>
      </c>
      <c r="E1095" t="inlineStr">
        <is>
          <t>South Korea</t>
        </is>
      </c>
      <c r="F1095" t="inlineStr">
        <is>
          <t>Asan</t>
        </is>
      </c>
      <c r="G1095" t="inlineStr">
        <is>
          <t>Asia</t>
        </is>
      </c>
      <c r="H1095" t="inlineStr">
        <is>
          <t>https://www.topuniversities.com/sites/default/files/241211064853am369756%EC%88%9C%EC%B2%9C%ED%96%A5%EB%8C%80%ED%95%99%EA%B5%90-08222222222222222222222-90x90.jpg</t>
        </is>
      </c>
      <c r="I1095" t="inlineStr">
        <is>
          <t>/universities/soonchunhyang-university</t>
        </is>
      </c>
      <c r="J1095" t="inlineStr">
        <is>
          <t>3996656</t>
        </is>
      </c>
      <c r="K1095" t="inlineStr">
        <is>
          <t>297173</t>
        </is>
      </c>
      <c r="L1095" t="inlineStr">
        <is>
          <t>1101</t>
        </is>
      </c>
      <c r="M1095" t="n">
        <v>0</v>
      </c>
      <c r="N1095" t="inlineStr">
        <is>
          <t>1001-1200</t>
        </is>
      </c>
      <c r="O1095" t="inlineStr"/>
      <c r="P1095" t="b">
        <v>0</v>
      </c>
      <c r="Q1095" t="b">
        <v>0</v>
      </c>
      <c r="R1095" t="n">
        <v>0</v>
      </c>
      <c r="S1095" t="inlineStr">
        <is>
          <t>601+</t>
        </is>
      </c>
      <c r="T1095" t="n">
        <v>5.6</v>
      </c>
      <c r="U1095" t="inlineStr">
        <is>
          <t>701+</t>
        </is>
      </c>
      <c r="V1095" t="n">
        <v>5.7</v>
      </c>
      <c r="W1095" t="inlineStr">
        <is>
          <t>274</t>
        </is>
      </c>
      <c r="X1095" t="n">
        <v>55.2</v>
      </c>
      <c r="Y1095" t="inlineStr">
        <is>
          <t>601+</t>
        </is>
      </c>
      <c r="Z1095" t="n">
        <v>4.7</v>
      </c>
      <c r="AA1095" t="inlineStr">
        <is>
          <t>701+</t>
        </is>
      </c>
      <c r="AB1095" t="n">
        <v>1.8</v>
      </c>
      <c r="AC1095" t="inlineStr">
        <is>
          <t>701+</t>
        </is>
      </c>
      <c r="AD1095" t="n">
        <v>3.9</v>
      </c>
      <c r="AE1095" t="inlineStr">
        <is>
          <t>701+</t>
        </is>
      </c>
      <c r="AF1095" t="n">
        <v>11.7</v>
      </c>
      <c r="AG1095" t="inlineStr">
        <is>
          <t>701+</t>
        </is>
      </c>
      <c r="AH1095" t="n">
        <v>5.5</v>
      </c>
      <c r="AI1095" t="inlineStr">
        <is>
          <t>701+</t>
        </is>
      </c>
      <c r="AJ1095" t="n">
        <v>6.4</v>
      </c>
      <c r="AK1095" t="inlineStr"/>
      <c r="AL1095" t="inlineStr"/>
      <c r="AM1095" t="inlineStr"/>
      <c r="AN1095" t="inlineStr"/>
      <c r="AO1095" t="inlineStr"/>
      <c r="AP1095" t="inlineStr">
        <is>
          <t>{"Research &amp; Discovery": [{"indicator_id": "76", "indicator_name": "Academic Reputation", "rank": "601+", "score": "5.6"}, {"indicator_id": "73", "indicator_name": "Citations per Faculty", "rank": "701+", "score": "5.7"}], "Learning Experience": [{"indicator_id": "36", "indicator_name": "Faculty Student Ratio", "rank": "274", "score": "55.2"}], "Employability": [{"indicator_id": "77", "indicator_name": "Employer Reputation", "rank": "601+", "score": "4.7"}, {"indicator_id": "3819456", "indicator_name": "Employment Outcomes", "rank": "701+", "score": "1.8"}], "Global Engagement": [{"indicator_id": "14", "indicator_name": "International Student Ratio", "rank": "701+", "score": "3.9"}, {"indicator_id": "15", "indicator_name": "International Research Network", "rank": "701+", "score": "11.7"}, {"indicator_id": "18", "indicator_name": "International Faculty Ratio", "rank": "701+", "score": "5.5"}], "Sustainability": [{"indicator_id": "3897497", "indicator_name": "Sustainability Score", "rank": "701+", "score": "6.4"}]}</t>
        </is>
      </c>
      <c r="AQ10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96">
      <c r="A1096" t="n">
        <v>1095</v>
      </c>
      <c r="B1096" t="inlineStr"/>
      <c r="C1096" t="inlineStr">
        <is>
          <t>Southern Methodist University</t>
        </is>
      </c>
      <c r="D1096" t="inlineStr">
        <is>
          <t>Dallas, United States</t>
        </is>
      </c>
      <c r="E1096" t="inlineStr">
        <is>
          <t>United States</t>
        </is>
      </c>
      <c r="F1096" t="inlineStr">
        <is>
          <t>Dallas</t>
        </is>
      </c>
      <c r="G1096" t="inlineStr">
        <is>
          <t>North America</t>
        </is>
      </c>
      <c r="H1096" t="inlineStr">
        <is>
          <t>https://www.topuniversities.com/sites/default/files/southern-methodist-university_592560cf2aeae70239af4daa_medium.jpg</t>
        </is>
      </c>
      <c r="I1096" t="inlineStr">
        <is>
          <t>/universities/southern-methodist-university</t>
        </is>
      </c>
      <c r="J1096" t="inlineStr">
        <is>
          <t>3996664</t>
        </is>
      </c>
      <c r="K1096" t="inlineStr">
        <is>
          <t>297616</t>
        </is>
      </c>
      <c r="L1096" t="inlineStr">
        <is>
          <t>807</t>
        </is>
      </c>
      <c r="M1096" t="n">
        <v>0</v>
      </c>
      <c r="N1096" t="inlineStr">
        <is>
          <t>1001-1200</t>
        </is>
      </c>
      <c r="O1096" t="inlineStr"/>
      <c r="P1096" t="b">
        <v>0</v>
      </c>
      <c r="Q1096" t="b">
        <v>0</v>
      </c>
      <c r="R1096" t="n">
        <v>0</v>
      </c>
      <c r="S1096" t="inlineStr">
        <is>
          <t>601+</t>
        </is>
      </c>
      <c r="T1096" t="n">
        <v>4.9</v>
      </c>
      <c r="U1096" t="inlineStr">
        <is>
          <t>701+</t>
        </is>
      </c>
      <c r="V1096" t="n">
        <v>7.2</v>
      </c>
      <c r="W1096" t="inlineStr">
        <is>
          <t>529</t>
        </is>
      </c>
      <c r="X1096" t="n">
        <v>29.3</v>
      </c>
      <c r="Y1096" t="inlineStr">
        <is>
          <t>601+</t>
        </is>
      </c>
      <c r="Z1096" t="n">
        <v>3.6</v>
      </c>
      <c r="AA1096" t="inlineStr">
        <is>
          <t>328</t>
        </is>
      </c>
      <c r="AB1096" t="n">
        <v>38.8</v>
      </c>
      <c r="AC1096" t="inlineStr">
        <is>
          <t>701+</t>
        </is>
      </c>
      <c r="AD1096" t="n">
        <v>8.699999999999999</v>
      </c>
      <c r="AE1096" t="inlineStr">
        <is>
          <t>701+</t>
        </is>
      </c>
      <c r="AF1096" t="n">
        <v>30.2</v>
      </c>
      <c r="AG1096" t="inlineStr">
        <is>
          <t>701+</t>
        </is>
      </c>
      <c r="AH1096" t="n">
        <v>6.8</v>
      </c>
      <c r="AI1096" t="inlineStr">
        <is>
          <t>701+</t>
        </is>
      </c>
      <c r="AJ1096" t="n">
        <v>2.4</v>
      </c>
      <c r="AK1096" t="inlineStr"/>
      <c r="AL1096" t="inlineStr"/>
      <c r="AM1096" t="inlineStr"/>
      <c r="AN1096" t="inlineStr"/>
      <c r="AO1096" t="inlineStr"/>
      <c r="AP1096" t="inlineStr">
        <is>
          <t>{"Research &amp; Discovery": [{"indicator_id": "76", "indicator_name": "Academic Reputation", "rank": "601+", "score": "4.9"}, {"indicator_id": "73", "indicator_name": "Citations per Faculty", "rank": "701+", "score": "7.2"}], "Learning Experience": [{"indicator_id": "36", "indicator_name": "Faculty Student Ratio", "rank": "529", "score": "29.3"}], "Employability": [{"indicator_id": "77", "indicator_name": "Employer Reputation", "rank": "601+", "score": "3.6"}, {"indicator_id": "3819456", "indicator_name": "Employment Outcomes", "rank": "328", "score": "38.8"}], "Global Engagement": [{"indicator_id": "14", "indicator_name": "International Student Ratio", "rank": "701+", "score": "8.7"}, {"indicator_id": "15", "indicator_name": "International Research Network", "rank": "701+", "score": "30.2"}, {"indicator_id": "18", "indicator_name": "International Faculty Ratio", "rank": "701+", "score": "6.8"}], "Sustainability": [{"indicator_id": "3897497", "indicator_name": "Sustainability Score", "rank": "701+", "score": "2.4"}]}</t>
        </is>
      </c>
      <c r="AQ10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97">
      <c r="A1097" t="n">
        <v>1096</v>
      </c>
      <c r="B1097" t="inlineStr"/>
      <c r="C1097" t="inlineStr">
        <is>
          <t>Southwest University</t>
        </is>
      </c>
      <c r="D1097" t="inlineStr">
        <is>
          <t>Chongqing, China (Mainland)</t>
        </is>
      </c>
      <c r="E1097" t="inlineStr">
        <is>
          <t>China (Mainland)</t>
        </is>
      </c>
      <c r="F1097" t="inlineStr">
        <is>
          <t>Chongqing</t>
        </is>
      </c>
      <c r="G1097" t="inlineStr">
        <is>
          <t>Asia</t>
        </is>
      </c>
      <c r="H1097" t="inlineStr">
        <is>
          <t>https://www.topuniversities.com/sites/default/files/southwest-university_592560cf2aeae70239af5272_medium.jpg</t>
        </is>
      </c>
      <c r="I1097" t="inlineStr">
        <is>
          <t>/universities/southwest-university</t>
        </is>
      </c>
      <c r="J1097" t="inlineStr">
        <is>
          <t>3996666</t>
        </is>
      </c>
      <c r="K1097" t="inlineStr">
        <is>
          <t>294998</t>
        </is>
      </c>
      <c r="L1097" t="inlineStr">
        <is>
          <t>2028</t>
        </is>
      </c>
      <c r="M1097" t="n">
        <v>0</v>
      </c>
      <c r="N1097" t="inlineStr">
        <is>
          <t>1001-1200</t>
        </is>
      </c>
      <c r="O1097" t="inlineStr"/>
      <c r="P1097" t="b">
        <v>0</v>
      </c>
      <c r="Q1097" t="b">
        <v>0</v>
      </c>
      <c r="R1097" t="n">
        <v>0</v>
      </c>
      <c r="S1097" t="inlineStr">
        <is>
          <t>601+</t>
        </is>
      </c>
      <c r="T1097" t="n">
        <v>3</v>
      </c>
      <c r="U1097" t="inlineStr">
        <is>
          <t>508</t>
        </is>
      </c>
      <c r="V1097" t="n">
        <v>23.9</v>
      </c>
      <c r="W1097" t="inlineStr">
        <is>
          <t>701+</t>
        </is>
      </c>
      <c r="X1097" t="n">
        <v>13.3</v>
      </c>
      <c r="Y1097" t="inlineStr">
        <is>
          <t>601+</t>
        </is>
      </c>
      <c r="Z1097" t="n">
        <v>1.9</v>
      </c>
      <c r="AA1097" t="inlineStr">
        <is>
          <t>701+</t>
        </is>
      </c>
      <c r="AB1097" t="n">
        <v>10.6</v>
      </c>
      <c r="AC1097" t="inlineStr">
        <is>
          <t>701+</t>
        </is>
      </c>
      <c r="AD1097" t="n">
        <v>1.7</v>
      </c>
      <c r="AE1097" t="inlineStr">
        <is>
          <t>701+</t>
        </is>
      </c>
      <c r="AF1097" t="n">
        <v>44.1</v>
      </c>
      <c r="AG1097" t="inlineStr">
        <is>
          <t>701+</t>
        </is>
      </c>
      <c r="AH1097" t="n">
        <v>1.3</v>
      </c>
      <c r="AI1097" t="inlineStr">
        <is>
          <t>701+</t>
        </is>
      </c>
      <c r="AJ1097" t="n">
        <v>2.3</v>
      </c>
      <c r="AK1097" t="inlineStr"/>
      <c r="AL1097" t="inlineStr"/>
      <c r="AM1097" t="inlineStr"/>
      <c r="AN1097" t="inlineStr"/>
      <c r="AO1097" t="inlineStr"/>
      <c r="AP1097" t="inlineStr">
        <is>
          <t>{"Research &amp; Discovery": [{"indicator_id": "76", "indicator_name": "Academic Reputation", "rank": "601+", "score": "3"}, {"indicator_id": "73", "indicator_name": "Citations per Faculty", "rank": "508", "score": "23.9"}], "Learning Experience": [{"indicator_id": "36", "indicator_name": "Faculty Student Ratio", "rank": "701+", "score": "13.3"}], "Employability": [{"indicator_id": "77", "indicator_name": "Employer Reputation", "rank": "601+", "score": "1.9"}, {"indicator_id": "3819456", "indicator_name": "Employment Outcomes", "rank": "701+", "score": "10.6"}], "Global Engagement": [{"indicator_id": "14", "indicator_name": "International Student Ratio", "rank": "701+", "score": "1.7"}, {"indicator_id": "15", "indicator_name": "International Research Network", "rank": "701+", "score": "44.1"}, {"indicator_id": "18", "indicator_name": "International Faculty Ratio", "rank": "701+", "score": "1.3"}], "Sustainability": [{"indicator_id": "3897497", "indicator_name": "Sustainability Score", "rank": "701+", "score": "2.3"}]}</t>
        </is>
      </c>
      <c r="AQ10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98">
      <c r="A1098" t="n">
        <v>1097</v>
      </c>
      <c r="B1098" t="inlineStr"/>
      <c r="C1098" t="inlineStr">
        <is>
          <t>Sumy State University</t>
        </is>
      </c>
      <c r="D1098" t="inlineStr">
        <is>
          <t>Sumy, Ukraine</t>
        </is>
      </c>
      <c r="E1098" t="inlineStr">
        <is>
          <t>Ukraine</t>
        </is>
      </c>
      <c r="F1098" t="inlineStr">
        <is>
          <t>Sumy</t>
        </is>
      </c>
      <c r="G1098" t="inlineStr">
        <is>
          <t>Europe</t>
        </is>
      </c>
      <c r="H1098" t="inlineStr">
        <is>
          <t>https://www.topuniversities.com/sites/default/files/sumy-state-university_592560cf2aeae70239af57c7_medium.jpg</t>
        </is>
      </c>
      <c r="I1098" t="inlineStr">
        <is>
          <t>/universities/sumy-state-university</t>
        </is>
      </c>
      <c r="J1098" t="inlineStr">
        <is>
          <t>3996675</t>
        </is>
      </c>
      <c r="K1098" t="inlineStr">
        <is>
          <t>293892</t>
        </is>
      </c>
      <c r="L1098" t="inlineStr">
        <is>
          <t>14749</t>
        </is>
      </c>
      <c r="M1098" t="n">
        <v>0</v>
      </c>
      <c r="N1098" t="inlineStr">
        <is>
          <t>1001-1200</t>
        </is>
      </c>
      <c r="O1098" t="inlineStr">
        <is>
          <t>4</t>
        </is>
      </c>
      <c r="P1098" t="b">
        <v>0</v>
      </c>
      <c r="Q1098" t="b">
        <v>0</v>
      </c>
      <c r="R1098" t="n">
        <v>0</v>
      </c>
      <c r="S1098" t="inlineStr">
        <is>
          <t>601+</t>
        </is>
      </c>
      <c r="T1098" t="n">
        <v>5.8</v>
      </c>
      <c r="U1098" t="inlineStr">
        <is>
          <t>701+</t>
        </is>
      </c>
      <c r="V1098" t="n">
        <v>2.5</v>
      </c>
      <c r="W1098" t="inlineStr">
        <is>
          <t>451</t>
        </is>
      </c>
      <c r="X1098" t="n">
        <v>35.1</v>
      </c>
      <c r="Y1098" t="inlineStr">
        <is>
          <t>601+</t>
        </is>
      </c>
      <c r="Z1098" t="n">
        <v>5.3</v>
      </c>
      <c r="AA1098" t="inlineStr">
        <is>
          <t>701+</t>
        </is>
      </c>
      <c r="AB1098" t="n">
        <v>3.8</v>
      </c>
      <c r="AC1098" t="inlineStr">
        <is>
          <t>352</t>
        </is>
      </c>
      <c r="AD1098" t="n">
        <v>40.5</v>
      </c>
      <c r="AE1098" t="inlineStr">
        <is>
          <t>701+</t>
        </is>
      </c>
      <c r="AF1098" t="n">
        <v>28.9</v>
      </c>
      <c r="AG1098" t="inlineStr">
        <is>
          <t>701+</t>
        </is>
      </c>
      <c r="AH1098" t="n">
        <v>3.1</v>
      </c>
      <c r="AI1098" t="inlineStr">
        <is>
          <t>701+</t>
        </is>
      </c>
      <c r="AJ1098" t="n">
        <v>7.5</v>
      </c>
      <c r="AK1098" t="inlineStr"/>
      <c r="AL1098" t="inlineStr"/>
      <c r="AM1098" t="inlineStr"/>
      <c r="AN1098" t="inlineStr"/>
      <c r="AO1098" t="inlineStr"/>
      <c r="AP1098" t="inlineStr">
        <is>
          <t>{"Research &amp; Discovery": [{"indicator_id": "76", "indicator_name": "Academic Reputation", "rank": "601+", "score": "5.8"}, {"indicator_id": "73", "indicator_name": "Citations per Faculty", "rank": "701+", "score": "2.5"}], "Learning Experience": [{"indicator_id": "36", "indicator_name": "Faculty Student Ratio", "rank": "451", "score": "35.1"}], "Employability": [{"indicator_id": "77", "indicator_name": "Employer Reputation", "rank": "601+", "score": "5.3"}, {"indicator_id": "3819456", "indicator_name": "Employment Outcomes", "rank": "701+", "score": "3.8"}], "Global Engagement": [{"indicator_id": "14", "indicator_name": "International Student Ratio", "rank": "352", "score": "40.5"}, {"indicator_id": "15", "indicator_name": "International Research Network", "rank": "701+", "score": "28.9"}, {"indicator_id": "18", "indicator_name": "International Faculty Ratio", "rank": "701+", "score": "3.1"}], "Sustainability": [{"indicator_id": "3897497", "indicator_name": "Sustainability Score", "rank": "701+", "score": "7.5"}]}</t>
        </is>
      </c>
      <c r="AQ10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099">
      <c r="A1099" t="n">
        <v>1098</v>
      </c>
      <c r="B1099" t="inlineStr"/>
      <c r="C1099" t="inlineStr">
        <is>
          <t>Sungshin Women's University</t>
        </is>
      </c>
      <c r="D1099" t="inlineStr">
        <is>
          <t>Seoul, South Korea</t>
        </is>
      </c>
      <c r="E1099" t="inlineStr">
        <is>
          <t>South Korea</t>
        </is>
      </c>
      <c r="F1099" t="inlineStr">
        <is>
          <t>Seoul</t>
        </is>
      </c>
      <c r="G1099" t="inlineStr">
        <is>
          <t>Asia</t>
        </is>
      </c>
      <c r="H1099" t="inlineStr">
        <is>
          <t>https://www.topuniversities.com/sites/default/files/211027112730am452034Webp.net-resizeimage-2021-10-27T142722.646-90x90.jpg</t>
        </is>
      </c>
      <c r="I1099" t="inlineStr">
        <is>
          <t>/universities/sungshin-womens-university</t>
        </is>
      </c>
      <c r="J1099" t="inlineStr">
        <is>
          <t>3996676</t>
        </is>
      </c>
      <c r="K1099" t="inlineStr">
        <is>
          <t>297169</t>
        </is>
      </c>
      <c r="L1099" t="inlineStr">
        <is>
          <t>1105</t>
        </is>
      </c>
      <c r="M1099" t="n">
        <v>0</v>
      </c>
      <c r="N1099" t="inlineStr">
        <is>
          <t>1001-1200</t>
        </is>
      </c>
      <c r="O1099" t="inlineStr"/>
      <c r="P1099" t="b">
        <v>0</v>
      </c>
      <c r="Q1099" t="b">
        <v>0</v>
      </c>
      <c r="R1099" t="n">
        <v>0</v>
      </c>
      <c r="S1099" t="inlineStr">
        <is>
          <t>601+</t>
        </is>
      </c>
      <c r="T1099" t="n">
        <v>5.6</v>
      </c>
      <c r="U1099" t="inlineStr">
        <is>
          <t>701+</t>
        </is>
      </c>
      <c r="V1099" t="n">
        <v>1.2</v>
      </c>
      <c r="W1099" t="inlineStr">
        <is>
          <t>122</t>
        </is>
      </c>
      <c r="X1099" t="n">
        <v>81.90000000000001</v>
      </c>
      <c r="Y1099" t="inlineStr">
        <is>
          <t>601+</t>
        </is>
      </c>
      <c r="Z1099" t="n">
        <v>8.300000000000001</v>
      </c>
      <c r="AA1099" t="inlineStr">
        <is>
          <t>701+</t>
        </is>
      </c>
      <c r="AB1099" t="n">
        <v>1.7</v>
      </c>
      <c r="AC1099" t="inlineStr">
        <is>
          <t>701+</t>
        </is>
      </c>
      <c r="AD1099" t="n">
        <v>4.3</v>
      </c>
      <c r="AE1099" t="inlineStr">
        <is>
          <t>701+</t>
        </is>
      </c>
      <c r="AF1099" t="n">
        <v>4.2</v>
      </c>
      <c r="AG1099" t="inlineStr">
        <is>
          <t>701+</t>
        </is>
      </c>
      <c r="AH1099" t="n">
        <v>2.7</v>
      </c>
      <c r="AI1099" t="inlineStr">
        <is>
          <t>701+</t>
        </is>
      </c>
      <c r="AJ1099" t="n">
        <v>1</v>
      </c>
      <c r="AK1099" t="inlineStr"/>
      <c r="AL1099" t="inlineStr"/>
      <c r="AM1099" t="inlineStr"/>
      <c r="AN1099" t="inlineStr"/>
      <c r="AO1099" t="inlineStr"/>
      <c r="AP1099" t="inlineStr">
        <is>
          <t>{"Research &amp; Discovery": [{"indicator_id": "76", "indicator_name": "Academic Reputation", "rank": "601+", "score": "5.6"}, {"indicator_id": "73", "indicator_name": "Citations per Faculty", "rank": "701+", "score": "1.2"}], "Learning Experience": [{"indicator_id": "36", "indicator_name": "Faculty Student Ratio", "rank": "122", "score": "81.9"}], "Employability": [{"indicator_id": "77", "indicator_name": "Employer Reputation", "rank": "601+", "score": "8.3"}, {"indicator_id": "3819456", "indicator_name": "Employment Outcomes", "rank": "701+", "score": "1.7"}], "Global Engagement": [{"indicator_id": "14", "indicator_name": "International Student Ratio", "rank": "701+", "score": "4.3"}, {"indicator_id": "15", "indicator_name": "International Research Network", "rank": "701+", "score": "4.2"}, {"indicator_id": "18", "indicator_name": "International Faculty Ratio", "rank": "701+", "score": "2.7"}], "Sustainability": [{"indicator_id": "3897497", "indicator_name": "Sustainability Score", "rank": "701+", "score": "1"}]}</t>
        </is>
      </c>
      <c r="AQ10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00">
      <c r="A1100" t="n">
        <v>1099</v>
      </c>
      <c r="B1100" t="inlineStr"/>
      <c r="C1100" t="inlineStr">
        <is>
          <t>Széchenyi István University (University of Győr)</t>
        </is>
      </c>
      <c r="D1100" t="inlineStr">
        <is>
          <t>Győr, Hungary</t>
        </is>
      </c>
      <c r="E1100" t="inlineStr">
        <is>
          <t>Hungary</t>
        </is>
      </c>
      <c r="F1100" t="inlineStr">
        <is>
          <t>Győr</t>
        </is>
      </c>
      <c r="G1100" t="inlineStr">
        <is>
          <t>Europe</t>
        </is>
      </c>
      <c r="H1100" t="inlineStr">
        <is>
          <t>https://www.topuniversities.com/sites/default/files/210825073941am374202sze-logo-allo-RGB-dark-blue-bg-90x90.jpg</t>
        </is>
      </c>
      <c r="I1100" t="inlineStr">
        <is>
          <t>/universities/szechenyi-istvan-university-university-gyor</t>
        </is>
      </c>
      <c r="J1100" t="inlineStr">
        <is>
          <t>3996683</t>
        </is>
      </c>
      <c r="K1100" t="inlineStr">
        <is>
          <t>700828</t>
        </is>
      </c>
      <c r="L1100" t="inlineStr">
        <is>
          <t>25685</t>
        </is>
      </c>
      <c r="M1100" t="n">
        <v>0</v>
      </c>
      <c r="N1100" t="inlineStr">
        <is>
          <t>1001-1200</t>
        </is>
      </c>
      <c r="O1100" t="inlineStr"/>
      <c r="P1100" t="b">
        <v>0</v>
      </c>
      <c r="Q1100" t="b">
        <v>0</v>
      </c>
      <c r="R1100" t="n">
        <v>0</v>
      </c>
      <c r="S1100" t="inlineStr">
        <is>
          <t>601+</t>
        </is>
      </c>
      <c r="T1100" t="n">
        <v>9.199999999999999</v>
      </c>
      <c r="U1100" t="inlineStr">
        <is>
          <t>701+</t>
        </is>
      </c>
      <c r="V1100" t="n">
        <v>1.6</v>
      </c>
      <c r="W1100" t="inlineStr">
        <is>
          <t>593</t>
        </is>
      </c>
      <c r="X1100" t="n">
        <v>25</v>
      </c>
      <c r="Y1100" t="inlineStr">
        <is>
          <t>300</t>
        </is>
      </c>
      <c r="Z1100" t="n">
        <v>31.2</v>
      </c>
      <c r="AA1100" t="inlineStr">
        <is>
          <t>701+</t>
        </is>
      </c>
      <c r="AB1100" t="n">
        <v>3.9</v>
      </c>
      <c r="AC1100" t="inlineStr">
        <is>
          <t>701+</t>
        </is>
      </c>
      <c r="AD1100" t="n">
        <v>6.7</v>
      </c>
      <c r="AE1100" t="inlineStr">
        <is>
          <t>701+</t>
        </is>
      </c>
      <c r="AF1100" t="n">
        <v>7.4</v>
      </c>
      <c r="AG1100" t="inlineStr">
        <is>
          <t>701+</t>
        </is>
      </c>
      <c r="AH1100" t="n">
        <v>3.4</v>
      </c>
      <c r="AI1100" t="inlineStr">
        <is>
          <t>701+</t>
        </is>
      </c>
      <c r="AJ1100" t="n">
        <v>3.5</v>
      </c>
      <c r="AK1100" t="inlineStr"/>
      <c r="AL1100" t="inlineStr"/>
      <c r="AM1100" t="inlineStr"/>
      <c r="AN1100" t="inlineStr"/>
      <c r="AO1100" t="inlineStr"/>
      <c r="AP1100" t="inlineStr">
        <is>
          <t>{"Research &amp; Discovery": [{"indicator_id": "76", "indicator_name": "Academic Reputation", "rank": "601+", "score": "9.2"}, {"indicator_id": "73", "indicator_name": "Citations per Faculty", "rank": "701+", "score": "1.6"}], "Learning Experience": [{"indicator_id": "36", "indicator_name": "Faculty Student Ratio", "rank": "593", "score": "25"}], "Employability": [{"indicator_id": "77", "indicator_name": "Employer Reputation", "rank": "300", "score": "31.2"}, {"indicator_id": "3819456", "indicator_name": "Employment Outcomes", "rank": "701+", "score": "3.9"}], "Global Engagement": [{"indicator_id": "14", "indicator_name": "International Student Ratio", "rank": "701+", "score": "6.7"}, {"indicator_id": "15", "indicator_name": "International Research Network", "rank": "701+", "score": "7.4"}, {"indicator_id": "18", "indicator_name": "International Faculty Ratio", "rank": "701+", "score": "3.4"}], "Sustainability": [{"indicator_id": "3897497", "indicator_name": "Sustainability Score", "rank": "701+", "score": "3.5"}]}</t>
        </is>
      </c>
      <c r="AQ11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01">
      <c r="A1101" t="n">
        <v>1100</v>
      </c>
      <c r="B1101" t="inlineStr"/>
      <c r="C1101" t="inlineStr">
        <is>
          <t>Taibah University</t>
        </is>
      </c>
      <c r="D1101" t="inlineStr">
        <is>
          <t>Medina, Saudi Arabia</t>
        </is>
      </c>
      <c r="E1101" t="inlineStr">
        <is>
          <t>Saudi Arabia</t>
        </is>
      </c>
      <c r="F1101" t="inlineStr">
        <is>
          <t>Medina</t>
        </is>
      </c>
      <c r="G1101" t="inlineStr">
        <is>
          <t>Asia</t>
        </is>
      </c>
      <c r="H1101" t="inlineStr">
        <is>
          <t>https://www.topuniversities.com/sites/default/files/taibah-university_592560cf2aeae70239af52db_medium.jpg</t>
        </is>
      </c>
      <c r="I1101" t="inlineStr">
        <is>
          <t>/universities/taibah-university</t>
        </is>
      </c>
      <c r="J1101" t="inlineStr">
        <is>
          <t>3996685</t>
        </is>
      </c>
      <c r="K1101" t="inlineStr">
        <is>
          <t>295100</t>
        </is>
      </c>
      <c r="L1101" t="inlineStr">
        <is>
          <t>2136</t>
        </is>
      </c>
      <c r="M1101" t="n">
        <v>0</v>
      </c>
      <c r="N1101" t="inlineStr">
        <is>
          <t>1001-1200</t>
        </is>
      </c>
      <c r="O1101" t="inlineStr"/>
      <c r="P1101" t="b">
        <v>0</v>
      </c>
      <c r="Q1101" t="b">
        <v>0</v>
      </c>
      <c r="R1101" t="n">
        <v>0</v>
      </c>
      <c r="S1101" t="inlineStr">
        <is>
          <t>601+</t>
        </is>
      </c>
      <c r="T1101" t="n">
        <v>6.1</v>
      </c>
      <c r="U1101" t="inlineStr">
        <is>
          <t>701+</t>
        </is>
      </c>
      <c r="V1101" t="n">
        <v>3.6</v>
      </c>
      <c r="W1101" t="inlineStr">
        <is>
          <t>701+</t>
        </is>
      </c>
      <c r="X1101" t="n">
        <v>4.5</v>
      </c>
      <c r="Y1101" t="inlineStr">
        <is>
          <t>601+</t>
        </is>
      </c>
      <c r="Z1101" t="n">
        <v>2.1</v>
      </c>
      <c r="AA1101" t="inlineStr">
        <is>
          <t>701+</t>
        </is>
      </c>
      <c r="AB1101" t="n">
        <v>2</v>
      </c>
      <c r="AC1101" t="inlineStr">
        <is>
          <t>701+</t>
        </is>
      </c>
      <c r="AD1101" t="n">
        <v>2</v>
      </c>
      <c r="AE1101" t="inlineStr">
        <is>
          <t>701+</t>
        </is>
      </c>
      <c r="AF1101" t="n">
        <v>38.6</v>
      </c>
      <c r="AG1101" t="inlineStr">
        <is>
          <t>156</t>
        </is>
      </c>
      <c r="AH1101" t="n">
        <v>94.40000000000001</v>
      </c>
      <c r="AI1101" t="inlineStr">
        <is>
          <t>701+</t>
        </is>
      </c>
      <c r="AJ1101" t="n">
        <v>1.1</v>
      </c>
      <c r="AK1101" t="inlineStr"/>
      <c r="AL1101" t="inlineStr"/>
      <c r="AM1101" t="inlineStr"/>
      <c r="AN1101" t="inlineStr"/>
      <c r="AO1101" t="inlineStr"/>
      <c r="AP1101" t="inlineStr">
        <is>
          <t>{"Research &amp; Discovery": [{"indicator_id": "76", "indicator_name": "Academic Reputation", "rank": "601+", "score": "6.1"}, {"indicator_id": "73", "indicator_name": "Citations per Faculty", "rank": "701+", "score": "3.6"}], "Learning Experience": [{"indicator_id": "36", "indicator_name": "Faculty Student Ratio", "rank": "701+", "score": "4.5"}], "Employability": [{"indicator_id": "77", "indicator_name": "Employer Reputation", "rank": "601+", "score": "2.1"}, {"indicator_id": "3819456", "indicator_name": "Employment Outcomes", "rank": "701+", "score": "2"}], "Global Engagement": [{"indicator_id": "14", "indicator_name": "International Student Ratio", "rank": "701+", "score": "2"}, {"indicator_id": "15", "indicator_name": "International Research Network", "rank": "701+", "score": "38.6"}, {"indicator_id": "18", "indicator_name": "International Faculty Ratio", "rank": "156", "score": "94.4"}], "Sustainability": [{"indicator_id": "3897497", "indicator_name": "Sustainability Score", "rank": "701+", "score": "1.1"}]}</t>
        </is>
      </c>
      <c r="AQ11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02">
      <c r="A1102" t="n">
        <v>1101</v>
      </c>
      <c r="B1102" t="inlineStr"/>
      <c r="C1102" t="inlineStr">
        <is>
          <t xml:space="preserve">Tallinn University </t>
        </is>
      </c>
      <c r="D1102" t="inlineStr">
        <is>
          <t>Tallinn, Estonia</t>
        </is>
      </c>
      <c r="E1102" t="inlineStr">
        <is>
          <t>Estonia</t>
        </is>
      </c>
      <c r="F1102" t="inlineStr">
        <is>
          <t>Tallinn</t>
        </is>
      </c>
      <c r="G1102" t="inlineStr">
        <is>
          <t>Europe</t>
        </is>
      </c>
      <c r="H1102" t="inlineStr">
        <is>
          <t>https://www.topuniversities.com/sites/default/files/tallinn-university-_592560cf2aeae70239af567b_medium.jpg</t>
        </is>
      </c>
      <c r="I1102" t="inlineStr">
        <is>
          <t>/universities/tallinn-university</t>
        </is>
      </c>
      <c r="J1102" t="inlineStr">
        <is>
          <t>3996687</t>
        </is>
      </c>
      <c r="K1102" t="inlineStr">
        <is>
          <t>293796</t>
        </is>
      </c>
      <c r="L1102" t="inlineStr">
        <is>
          <t>14350</t>
        </is>
      </c>
      <c r="M1102" t="n">
        <v>0</v>
      </c>
      <c r="N1102" t="inlineStr">
        <is>
          <t>1001-1200</t>
        </is>
      </c>
      <c r="O1102" t="inlineStr"/>
      <c r="P1102" t="b">
        <v>0</v>
      </c>
      <c r="Q1102" t="b">
        <v>0</v>
      </c>
      <c r="R1102" t="n">
        <v>0</v>
      </c>
      <c r="S1102" t="inlineStr">
        <is>
          <t>601+</t>
        </is>
      </c>
      <c r="T1102" t="n">
        <v>9</v>
      </c>
      <c r="U1102" t="inlineStr">
        <is>
          <t>701+</t>
        </is>
      </c>
      <c r="V1102" t="n">
        <v>5.5</v>
      </c>
      <c r="W1102" t="inlineStr">
        <is>
          <t>701+</t>
        </is>
      </c>
      <c r="X1102" t="n">
        <v>7.9</v>
      </c>
      <c r="Y1102" t="inlineStr">
        <is>
          <t>601+</t>
        </is>
      </c>
      <c r="Z1102" t="n">
        <v>4.3</v>
      </c>
      <c r="AA1102" t="inlineStr">
        <is>
          <t>406</t>
        </is>
      </c>
      <c r="AB1102" t="n">
        <v>31</v>
      </c>
      <c r="AC1102" t="inlineStr">
        <is>
          <t>555</t>
        </is>
      </c>
      <c r="AD1102" t="n">
        <v>19.4</v>
      </c>
      <c r="AE1102" t="inlineStr">
        <is>
          <t>701+</t>
        </is>
      </c>
      <c r="AF1102" t="n">
        <v>49.4</v>
      </c>
      <c r="AG1102" t="inlineStr">
        <is>
          <t>403</t>
        </is>
      </c>
      <c r="AH1102" t="n">
        <v>43.8</v>
      </c>
      <c r="AI1102" t="inlineStr">
        <is>
          <t>701+</t>
        </is>
      </c>
      <c r="AJ1102" t="n">
        <v>1</v>
      </c>
      <c r="AK1102" t="inlineStr"/>
      <c r="AL1102" t="inlineStr"/>
      <c r="AM1102" t="inlineStr"/>
      <c r="AN1102" t="inlineStr"/>
      <c r="AO1102" t="inlineStr"/>
      <c r="AP1102" t="inlineStr">
        <is>
          <t>{"Research &amp; Discovery": [{"indicator_id": "76", "indicator_name": "Academic Reputation", "rank": "601+", "score": "9"}, {"indicator_id": "73", "indicator_name": "Citations per Faculty", "rank": "701+", "score": "5.5"}], "Learning Experience": [{"indicator_id": "36", "indicator_name": "Faculty Student Ratio", "rank": "701+", "score": "7.9"}], "Employability": [{"indicator_id": "77", "indicator_name": "Employer Reputation", "rank": "601+", "score": "4.3"}, {"indicator_id": "3819456", "indicator_name": "Employment Outcomes", "rank": "406", "score": "31"}], "Global Engagement": [{"indicator_id": "14", "indicator_name": "International Student Ratio", "rank": "555", "score": "19.4"}, {"indicator_id": "15", "indicator_name": "International Research Network", "rank": "701+", "score": "49.4"}, {"indicator_id": "18", "indicator_name": "International Faculty Ratio", "rank": "403", "score": "43.8"}], "Sustainability": [{"indicator_id": "3897497", "indicator_name": "Sustainability Score", "rank": "701+", "score": "1"}]}</t>
        </is>
      </c>
      <c r="AQ11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03">
      <c r="A1103" t="n">
        <v>1102</v>
      </c>
      <c r="B1103" t="inlineStr"/>
      <c r="C1103" t="inlineStr">
        <is>
          <t>Technical University of Kosice</t>
        </is>
      </c>
      <c r="D1103" t="inlineStr">
        <is>
          <t>Košice, Slovakia</t>
        </is>
      </c>
      <c r="E1103" t="inlineStr">
        <is>
          <t>Slovakia</t>
        </is>
      </c>
      <c r="F1103" t="inlineStr">
        <is>
          <t>Košice</t>
        </is>
      </c>
      <c r="G1103" t="inlineStr">
        <is>
          <t>Europe</t>
        </is>
      </c>
      <c r="H1103" t="inlineStr">
        <is>
          <t>https://www.topuniversities.com/sites/default/files/technical-university-of-kosice_592560cf2aeae70239af5a56_medium.jpg</t>
        </is>
      </c>
      <c r="I1103" t="inlineStr">
        <is>
          <t>/universities/technical-university-kosice</t>
        </is>
      </c>
      <c r="J1103" t="inlineStr">
        <is>
          <t>3996692</t>
        </is>
      </c>
      <c r="K1103" t="inlineStr">
        <is>
          <t>371274</t>
        </is>
      </c>
      <c r="L1103" t="inlineStr">
        <is>
          <t>25597</t>
        </is>
      </c>
      <c r="M1103" t="n">
        <v>0</v>
      </c>
      <c r="N1103" t="inlineStr">
        <is>
          <t>1001-1200</t>
        </is>
      </c>
      <c r="O1103" t="inlineStr"/>
      <c r="P1103" t="b">
        <v>0</v>
      </c>
      <c r="Q1103" t="b">
        <v>0</v>
      </c>
      <c r="R1103" t="n">
        <v>0</v>
      </c>
      <c r="S1103" t="inlineStr">
        <is>
          <t>601+</t>
        </is>
      </c>
      <c r="T1103" t="n">
        <v>7.5</v>
      </c>
      <c r="U1103" t="inlineStr">
        <is>
          <t>701+</t>
        </is>
      </c>
      <c r="V1103" t="n">
        <v>5.5</v>
      </c>
      <c r="W1103" t="inlineStr">
        <is>
          <t>679</t>
        </is>
      </c>
      <c r="X1103" t="n">
        <v>19.8</v>
      </c>
      <c r="Y1103" t="inlineStr">
        <is>
          <t>601+</t>
        </is>
      </c>
      <c r="Z1103" t="n">
        <v>4.4</v>
      </c>
      <c r="AA1103" t="inlineStr">
        <is>
          <t>701+</t>
        </is>
      </c>
      <c r="AB1103" t="n">
        <v>4.5</v>
      </c>
      <c r="AC1103" t="inlineStr">
        <is>
          <t>268</t>
        </is>
      </c>
      <c r="AD1103" t="n">
        <v>56.2</v>
      </c>
      <c r="AE1103" t="inlineStr">
        <is>
          <t>701+</t>
        </is>
      </c>
      <c r="AF1103" t="n">
        <v>37.2</v>
      </c>
      <c r="AG1103" t="inlineStr">
        <is>
          <t>701+</t>
        </is>
      </c>
      <c r="AH1103" t="n">
        <v>1.5</v>
      </c>
      <c r="AI1103" t="inlineStr">
        <is>
          <t>701+</t>
        </is>
      </c>
      <c r="AJ1103" t="n">
        <v>1</v>
      </c>
      <c r="AK1103" t="inlineStr"/>
      <c r="AL1103" t="inlineStr"/>
      <c r="AM1103" t="inlineStr"/>
      <c r="AN1103" t="inlineStr"/>
      <c r="AO1103" t="inlineStr"/>
      <c r="AP1103" t="inlineStr">
        <is>
          <t>{"Research &amp; Discovery": [{"indicator_id": "76", "indicator_name": "Academic Reputation", "rank": "601+", "score": "7.5"}, {"indicator_id": "73", "indicator_name": "Citations per Faculty", "rank": "701+", "score": "5.5"}], "Learning Experience": [{"indicator_id": "36", "indicator_name": "Faculty Student Ratio", "rank": "679", "score": "19.8"}], "Employability": [{"indicator_id": "77", "indicator_name": "Employer Reputation", "rank": "601+", "score": "4.4"}, {"indicator_id": "3819456", "indicator_name": "Employment Outcomes", "rank": "701+", "score": "4.5"}], "Global Engagement": [{"indicator_id": "14", "indicator_name": "International Student Ratio", "rank": "268", "score": "56.2"}, {"indicator_id": "15", "indicator_name": "International Research Network", "rank": "701+", "score": "37.2"}, {"indicator_id": "18", "indicator_name": "International Faculty Ratio", "rank": "701+", "score": "1.5"}], "Sustainability": [{"indicator_id": "3897497", "indicator_name": "Sustainability Score", "rank": "701+", "score": "1"}]}</t>
        </is>
      </c>
      <c r="AQ11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04">
      <c r="A1104" t="n">
        <v>1103</v>
      </c>
      <c r="B1104" t="inlineStr"/>
      <c r="C1104" t="inlineStr">
        <is>
          <t>Tecnológico de Costa Rica -TEC</t>
        </is>
      </c>
      <c r="D1104" t="inlineStr">
        <is>
          <t>Cartago, Costa Rica</t>
        </is>
      </c>
      <c r="E1104" t="inlineStr">
        <is>
          <t>Costa Rica</t>
        </is>
      </c>
      <c r="F1104" t="inlineStr">
        <is>
          <t>Cartago</t>
        </is>
      </c>
      <c r="G1104" t="inlineStr">
        <is>
          <t>Latin America</t>
        </is>
      </c>
      <c r="H1104" t="inlineStr">
        <is>
          <t>https://www.topuniversities.com/sites/default/files/tecnolgico-de-costa-rica-tec_592560cf2aeae70239af562c_medium.jpg</t>
        </is>
      </c>
      <c r="I1104" t="inlineStr">
        <is>
          <t>/universities/tecnologico-de-costa-rica-tec</t>
        </is>
      </c>
      <c r="J1104" t="inlineStr">
        <is>
          <t>3996699</t>
        </is>
      </c>
      <c r="K1104" t="inlineStr">
        <is>
          <t>293709</t>
        </is>
      </c>
      <c r="L1104" t="inlineStr">
        <is>
          <t>14251</t>
        </is>
      </c>
      <c r="M1104" t="n">
        <v>0</v>
      </c>
      <c r="N1104" t="inlineStr">
        <is>
          <t>1001-1200</t>
        </is>
      </c>
      <c r="O1104" t="inlineStr"/>
      <c r="P1104" t="b">
        <v>0</v>
      </c>
      <c r="Q1104" t="b">
        <v>0</v>
      </c>
      <c r="R1104" t="n">
        <v>0</v>
      </c>
      <c r="S1104" t="inlineStr">
        <is>
          <t>601+</t>
        </is>
      </c>
      <c r="T1104" t="n">
        <v>8.4</v>
      </c>
      <c r="U1104" t="inlineStr">
        <is>
          <t>701+</t>
        </is>
      </c>
      <c r="V1104" t="n">
        <v>1.4</v>
      </c>
      <c r="W1104" t="inlineStr">
        <is>
          <t>647</t>
        </is>
      </c>
      <c r="X1104" t="n">
        <v>21.4</v>
      </c>
      <c r="Y1104" t="inlineStr">
        <is>
          <t>438</t>
        </is>
      </c>
      <c r="Z1104" t="n">
        <v>21</v>
      </c>
      <c r="AA1104" t="inlineStr">
        <is>
          <t>701+</t>
        </is>
      </c>
      <c r="AB1104" t="n">
        <v>8.800000000000001</v>
      </c>
      <c r="AC1104" t="inlineStr">
        <is>
          <t>701+</t>
        </is>
      </c>
      <c r="AD1104" t="n">
        <v>1.9</v>
      </c>
      <c r="AE1104" t="inlineStr">
        <is>
          <t>701+</t>
        </is>
      </c>
      <c r="AF1104" t="n">
        <v>12.4</v>
      </c>
      <c r="AG1104" t="inlineStr">
        <is>
          <t>701+</t>
        </is>
      </c>
      <c r="AH1104" t="n">
        <v>7</v>
      </c>
      <c r="AI1104" t="inlineStr">
        <is>
          <t>701+</t>
        </is>
      </c>
      <c r="AJ1104" t="n">
        <v>1</v>
      </c>
      <c r="AK1104" t="inlineStr"/>
      <c r="AL1104" t="inlineStr"/>
      <c r="AM1104" t="inlineStr"/>
      <c r="AN1104" t="inlineStr"/>
      <c r="AO1104" t="inlineStr"/>
      <c r="AP1104" t="inlineStr">
        <is>
          <t>{"Research &amp; Discovery": [{"indicator_id": "76", "indicator_name": "Academic Reputation", "rank": "601+", "score": "8.4"}, {"indicator_id": "73", "indicator_name": "Citations per Faculty", "rank": "701+", "score": "1.4"}], "Learning Experience": [{"indicator_id": "36", "indicator_name": "Faculty Student Ratio", "rank": "647", "score": "21.4"}], "Employability": [{"indicator_id": "77", "indicator_name": "Employer Reputation", "rank": "438", "score": "21"}, {"indicator_id": "3819456", "indicator_name": "Employment Outcomes", "rank": "701+", "score": "8.8"}], "Global Engagement": [{"indicator_id": "14", "indicator_name": "International Student Ratio", "rank": "701+", "score": "1.9"}, {"indicator_id": "15", "indicator_name": "International Research Network", "rank": "701+", "score": "12.4"}, {"indicator_id": "18", "indicator_name": "International Faculty Ratio", "rank": "701+", "score": "7"}], "Sustainability": [{"indicator_id": "3897497", "indicator_name": "Sustainability Score", "rank": "701+", "score": "1"}]}</t>
        </is>
      </c>
      <c r="AQ11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05">
      <c r="A1105" t="n">
        <v>1104</v>
      </c>
      <c r="B1105" t="inlineStr"/>
      <c r="C1105" t="inlineStr">
        <is>
          <t>Telkom University</t>
        </is>
      </c>
      <c r="D1105" t="inlineStr">
        <is>
          <t>Bandung, Indonesia</t>
        </is>
      </c>
      <c r="E1105" t="inlineStr">
        <is>
          <t>Indonesia</t>
        </is>
      </c>
      <c r="F1105" t="inlineStr">
        <is>
          <t>Bandung</t>
        </is>
      </c>
      <c r="G1105" t="inlineStr">
        <is>
          <t>Asia</t>
        </is>
      </c>
      <c r="H1105" t="inlineStr">
        <is>
          <t>https://www.topuniversities.com/sites/default/files/telkom-university_592560cf2aeae70239af4e4b_medium.jpg</t>
        </is>
      </c>
      <c r="I1105" t="inlineStr">
        <is>
          <t>/universities/telkom-university</t>
        </is>
      </c>
      <c r="J1105" t="inlineStr">
        <is>
          <t>3996700</t>
        </is>
      </c>
      <c r="K1105" t="inlineStr">
        <is>
          <t>296930</t>
        </is>
      </c>
      <c r="L1105" t="inlineStr">
        <is>
          <t>967</t>
        </is>
      </c>
      <c r="M1105" t="n">
        <v>0</v>
      </c>
      <c r="N1105" t="inlineStr">
        <is>
          <t>1001-1200</t>
        </is>
      </c>
      <c r="O1105" t="inlineStr">
        <is>
          <t>5</t>
        </is>
      </c>
      <c r="P1105" t="b">
        <v>0</v>
      </c>
      <c r="Q1105" t="b">
        <v>0</v>
      </c>
      <c r="R1105" t="n">
        <v>0</v>
      </c>
      <c r="S1105" t="inlineStr">
        <is>
          <t>601+</t>
        </is>
      </c>
      <c r="T1105" t="n">
        <v>8.699999999999999</v>
      </c>
      <c r="U1105" t="inlineStr">
        <is>
          <t>701+</t>
        </is>
      </c>
      <c r="V1105" t="n">
        <v>1.5</v>
      </c>
      <c r="W1105" t="inlineStr">
        <is>
          <t>651</t>
        </is>
      </c>
      <c r="X1105" t="n">
        <v>21.3</v>
      </c>
      <c r="Y1105" t="inlineStr">
        <is>
          <t>601+</t>
        </is>
      </c>
      <c r="Z1105" t="n">
        <v>12.1</v>
      </c>
      <c r="AA1105" t="inlineStr">
        <is>
          <t>701+</t>
        </is>
      </c>
      <c r="AB1105" t="n">
        <v>5.7</v>
      </c>
      <c r="AC1105" t="inlineStr">
        <is>
          <t>701+</t>
        </is>
      </c>
      <c r="AD1105" t="n">
        <v>6.5</v>
      </c>
      <c r="AE1105" t="inlineStr">
        <is>
          <t>701+</t>
        </is>
      </c>
      <c r="AF1105" t="n">
        <v>10</v>
      </c>
      <c r="AG1105" t="inlineStr">
        <is>
          <t>452</t>
        </is>
      </c>
      <c r="AH1105" t="n">
        <v>35.5</v>
      </c>
      <c r="AI1105" t="inlineStr">
        <is>
          <t>701+</t>
        </is>
      </c>
      <c r="AJ1105" t="n">
        <v>1.5</v>
      </c>
      <c r="AK1105" t="inlineStr"/>
      <c r="AL1105" t="inlineStr"/>
      <c r="AM1105" t="inlineStr"/>
      <c r="AN1105" t="inlineStr"/>
      <c r="AO1105" t="inlineStr"/>
      <c r="AP1105" t="inlineStr">
        <is>
          <t>{"Research &amp; Discovery": [{"indicator_id": "76", "indicator_name": "Academic Reputation", "rank": "601+", "score": "8.7"}, {"indicator_id": "73", "indicator_name": "Citations per Faculty", "rank": "701+", "score": "1.5"}], "Learning Experience": [{"indicator_id": "36", "indicator_name": "Faculty Student Ratio", "rank": "651", "score": "21.3"}], "Employability": [{"indicator_id": "77", "indicator_name": "Employer Reputation", "rank": "601+", "score": "12.1"}, {"indicator_id": "3819456", "indicator_name": "Employment Outcomes", "rank": "701+", "score": "5.7"}], "Global Engagement": [{"indicator_id": "14", "indicator_name": "International Student Ratio", "rank": "701+", "score": "6.5"}, {"indicator_id": "15", "indicator_name": "International Research Network", "rank": "701+", "score": "10"}, {"indicator_id": "18", "indicator_name": "International Faculty Ratio", "rank": "452", "score": "35.5"}], "Sustainability": [{"indicator_id": "3897497", "indicator_name": "Sustainability Score", "rank": "701+", "score": "1.5"}]}</t>
        </is>
      </c>
      <c r="AQ11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06">
      <c r="A1106" t="n">
        <v>1105</v>
      </c>
      <c r="B1106" t="inlineStr"/>
      <c r="C1106" t="inlineStr">
        <is>
          <t>The Hashemite University</t>
        </is>
      </c>
      <c r="D1106" t="inlineStr">
        <is>
          <t>Zarqa, Jordan</t>
        </is>
      </c>
      <c r="E1106" t="inlineStr">
        <is>
          <t>Jordan</t>
        </is>
      </c>
      <c r="F1106" t="inlineStr">
        <is>
          <t>Zarqa</t>
        </is>
      </c>
      <c r="G1106" t="inlineStr">
        <is>
          <t>Asia</t>
        </is>
      </c>
      <c r="H1106" t="inlineStr">
        <is>
          <t>https://www.topuniversities.com/sites/default/files/the-hashemite-university_592560cf2aeae70239af5943_medium.jpg</t>
        </is>
      </c>
      <c r="I1106" t="inlineStr">
        <is>
          <t>/universities/hashemite-university</t>
        </is>
      </c>
      <c r="J1106" t="inlineStr">
        <is>
          <t>3996706</t>
        </is>
      </c>
      <c r="K1106" t="inlineStr">
        <is>
          <t>295873</t>
        </is>
      </c>
      <c r="L1106" t="inlineStr">
        <is>
          <t>20629</t>
        </is>
      </c>
      <c r="M1106" t="n">
        <v>0</v>
      </c>
      <c r="N1106" t="inlineStr">
        <is>
          <t>1001-1200</t>
        </is>
      </c>
      <c r="O1106" t="inlineStr">
        <is>
          <t>5</t>
        </is>
      </c>
      <c r="P1106" t="b">
        <v>0</v>
      </c>
      <c r="Q1106" t="b">
        <v>0</v>
      </c>
      <c r="R1106" t="n">
        <v>0</v>
      </c>
      <c r="S1106" t="inlineStr">
        <is>
          <t>601+</t>
        </is>
      </c>
      <c r="T1106" t="n">
        <v>9.4</v>
      </c>
      <c r="U1106" t="inlineStr">
        <is>
          <t>701+</t>
        </is>
      </c>
      <c r="V1106" t="n">
        <v>3.6</v>
      </c>
      <c r="W1106" t="inlineStr">
        <is>
          <t>701+</t>
        </is>
      </c>
      <c r="X1106" t="n">
        <v>4.2</v>
      </c>
      <c r="Y1106" t="inlineStr">
        <is>
          <t>566</t>
        </is>
      </c>
      <c r="Z1106" t="n">
        <v>14.6</v>
      </c>
      <c r="AA1106" t="inlineStr">
        <is>
          <t>701+</t>
        </is>
      </c>
      <c r="AB1106" t="n">
        <v>3.6</v>
      </c>
      <c r="AC1106" t="inlineStr">
        <is>
          <t>632</t>
        </is>
      </c>
      <c r="AD1106" t="n">
        <v>14.6</v>
      </c>
      <c r="AE1106" t="inlineStr">
        <is>
          <t>701+</t>
        </is>
      </c>
      <c r="AF1106" t="n">
        <v>39.1</v>
      </c>
      <c r="AG1106" t="inlineStr">
        <is>
          <t>701+</t>
        </is>
      </c>
      <c r="AH1106" t="n">
        <v>7.2</v>
      </c>
      <c r="AI1106" t="inlineStr">
        <is>
          <t>701+</t>
        </is>
      </c>
      <c r="AJ1106" t="n">
        <v>2.4</v>
      </c>
      <c r="AK1106" t="inlineStr"/>
      <c r="AL1106" t="inlineStr"/>
      <c r="AM1106" t="inlineStr"/>
      <c r="AN1106" t="inlineStr"/>
      <c r="AO1106" t="inlineStr"/>
      <c r="AP1106" t="inlineStr">
        <is>
          <t>{"Research &amp; Discovery": [{"indicator_id": "76", "indicator_name": "Academic Reputation", "rank": "601+", "score": "9.4"}, {"indicator_id": "73", "indicator_name": "Citations per Faculty", "rank": "701+", "score": "3.6"}], "Learning Experience": [{"indicator_id": "36", "indicator_name": "Faculty Student Ratio", "rank": "701+", "score": "4.2"}], "Employability": [{"indicator_id": "77", "indicator_name": "Employer Reputation", "rank": "566", "score": "14.6"}, {"indicator_id": "3819456", "indicator_name": "Employment Outcomes", "rank": "701+", "score": "3.6"}], "Global Engagement": [{"indicator_id": "14", "indicator_name": "International Student Ratio", "rank": "632", "score": "14.6"}, {"indicator_id": "15", "indicator_name": "International Research Network", "rank": "701+", "score": "39.1"}, {"indicator_id": "18", "indicator_name": "International Faculty Ratio", "rank": "701+", "score": "7.2"}], "Sustainability": [{"indicator_id": "3897497", "indicator_name": "Sustainability Score", "rank": "701+", "score": "2.4"}]}</t>
        </is>
      </c>
      <c r="AQ11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07">
      <c r="A1107" t="n">
        <v>1106</v>
      </c>
      <c r="B1107" t="inlineStr"/>
      <c r="C1107" t="inlineStr">
        <is>
          <t>The University of Northampton</t>
        </is>
      </c>
      <c r="D1107" t="inlineStr">
        <is>
          <t>Northampton, United Kingdom</t>
        </is>
      </c>
      <c r="E1107" t="inlineStr">
        <is>
          <t>United Kingdom</t>
        </is>
      </c>
      <c r="F1107" t="inlineStr">
        <is>
          <t>Northampton</t>
        </is>
      </c>
      <c r="G1107" t="inlineStr">
        <is>
          <t>Europe</t>
        </is>
      </c>
      <c r="H1107" t="inlineStr">
        <is>
          <t>https://www.topuniversities.com/sites/default/files/the-university-of-northampton_592560cf2aeae70239af50fc_medium.jpg</t>
        </is>
      </c>
      <c r="I1107" t="inlineStr">
        <is>
          <t>/universities/university-northampton</t>
        </is>
      </c>
      <c r="J1107" t="inlineStr">
        <is>
          <t>3996713</t>
        </is>
      </c>
      <c r="K1107" t="inlineStr">
        <is>
          <t>296370</t>
        </is>
      </c>
      <c r="L1107" t="inlineStr">
        <is>
          <t>1656</t>
        </is>
      </c>
      <c r="M1107" t="n">
        <v>0</v>
      </c>
      <c r="N1107" t="inlineStr">
        <is>
          <t>1001-1200</t>
        </is>
      </c>
      <c r="O1107" t="inlineStr"/>
      <c r="P1107" t="b">
        <v>0</v>
      </c>
      <c r="Q1107" t="b">
        <v>0</v>
      </c>
      <c r="R1107" t="n">
        <v>0</v>
      </c>
      <c r="S1107" t="inlineStr">
        <is>
          <t>601+</t>
        </is>
      </c>
      <c r="T1107" t="n">
        <v>3.2</v>
      </c>
      <c r="U1107" t="inlineStr">
        <is>
          <t>701+</t>
        </is>
      </c>
      <c r="V1107" t="n">
        <v>2.6</v>
      </c>
      <c r="W1107" t="inlineStr">
        <is>
          <t>701+</t>
        </is>
      </c>
      <c r="X1107" t="n">
        <v>5.2</v>
      </c>
      <c r="Y1107" t="inlineStr">
        <is>
          <t>601+</t>
        </is>
      </c>
      <c r="Z1107" t="n">
        <v>2.7</v>
      </c>
      <c r="AA1107" t="inlineStr">
        <is>
          <t>701+</t>
        </is>
      </c>
      <c r="AB1107" t="n">
        <v>4.1</v>
      </c>
      <c r="AC1107" t="inlineStr">
        <is>
          <t>82</t>
        </is>
      </c>
      <c r="AD1107" t="n">
        <v>96.59999999999999</v>
      </c>
      <c r="AE1107" t="inlineStr">
        <is>
          <t>701+</t>
        </is>
      </c>
      <c r="AF1107" t="n">
        <v>8.4</v>
      </c>
      <c r="AG1107" t="inlineStr">
        <is>
          <t>439</t>
        </is>
      </c>
      <c r="AH1107" t="n">
        <v>36.3</v>
      </c>
      <c r="AI1107" t="inlineStr">
        <is>
          <t>701+</t>
        </is>
      </c>
      <c r="AJ1107" t="n">
        <v>1</v>
      </c>
      <c r="AK1107" t="inlineStr"/>
      <c r="AL1107" t="inlineStr"/>
      <c r="AM1107" t="inlineStr"/>
      <c r="AN1107" t="inlineStr"/>
      <c r="AO1107" t="inlineStr"/>
      <c r="AP1107" t="inlineStr">
        <is>
          <t>{"Research &amp; Discovery": [{"indicator_id": "76", "indicator_name": "Academic Reputation", "rank": "601+", "score": "3.2"}, {"indicator_id": "73", "indicator_name": "Citations per Faculty", "rank": "701+", "score": "2.6"}], "Learning Experience": [{"indicator_id": "36", "indicator_name": "Faculty Student Ratio", "rank": "701+", "score": "5.2"}], "Employability": [{"indicator_id": "77", "indicator_name": "Employer Reputation", "rank": "601+", "score": "2.7"}, {"indicator_id": "3819456", "indicator_name": "Employment Outcomes", "rank": "701+", "score": "4.1"}], "Global Engagement": [{"indicator_id": "14", "indicator_name": "International Student Ratio", "rank": "82", "score": "96.6"}, {"indicator_id": "15", "indicator_name": "International Research Network", "rank": "701+", "score": "8.4"}, {"indicator_id": "18", "indicator_name": "International Faculty Ratio", "rank": "439", "score": "36.3"}], "Sustainability": [{"indicator_id": "3897497", "indicator_name": "Sustainability Score", "rank": "701+", "score": "1"}]}</t>
        </is>
      </c>
      <c r="AQ11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08">
      <c r="A1108" t="n">
        <v>1107</v>
      </c>
      <c r="B1108" t="inlineStr"/>
      <c r="C1108" t="inlineStr">
        <is>
          <t>The University of Texas at Arlington</t>
        </is>
      </c>
      <c r="D1108" t="inlineStr">
        <is>
          <t>Arlington, United States</t>
        </is>
      </c>
      <c r="E1108" t="inlineStr">
        <is>
          <t>United States</t>
        </is>
      </c>
      <c r="F1108" t="inlineStr">
        <is>
          <t>Arlington</t>
        </is>
      </c>
      <c r="G1108" t="inlineStr">
        <is>
          <t>North America</t>
        </is>
      </c>
      <c r="H1108" t="inlineStr">
        <is>
          <t>https://www.topuniversities.com/sites/default/files/QS_UTA-Logo-90x90.jpg</t>
        </is>
      </c>
      <c r="I1108" t="inlineStr">
        <is>
          <t>/universities/university-texas-arlington</t>
        </is>
      </c>
      <c r="J1108" t="inlineStr">
        <is>
          <t>3996716</t>
        </is>
      </c>
      <c r="K1108" t="inlineStr">
        <is>
          <t>295208</t>
        </is>
      </c>
      <c r="L1108" t="inlineStr">
        <is>
          <t>2247</t>
        </is>
      </c>
      <c r="M1108" t="n">
        <v>1</v>
      </c>
      <c r="N1108" t="inlineStr">
        <is>
          <t>1001-1200</t>
        </is>
      </c>
      <c r="O1108" t="inlineStr"/>
      <c r="P1108" t="b">
        <v>0</v>
      </c>
      <c r="Q1108" t="b">
        <v>0</v>
      </c>
      <c r="R1108" t="n">
        <v>0</v>
      </c>
      <c r="S1108" t="inlineStr">
        <is>
          <t>601+</t>
        </is>
      </c>
      <c r="T1108" t="n">
        <v>4.6</v>
      </c>
      <c r="U1108" t="inlineStr">
        <is>
          <t>701+</t>
        </is>
      </c>
      <c r="V1108" t="n">
        <v>9.800000000000001</v>
      </c>
      <c r="W1108" t="inlineStr">
        <is>
          <t>701+</t>
        </is>
      </c>
      <c r="X1108" t="n">
        <v>4.5</v>
      </c>
      <c r="Y1108" t="inlineStr">
        <is>
          <t>601+</t>
        </is>
      </c>
      <c r="Z1108" t="n">
        <v>5.1</v>
      </c>
      <c r="AA1108" t="inlineStr">
        <is>
          <t>701+</t>
        </is>
      </c>
      <c r="AB1108" t="n">
        <v>8.1</v>
      </c>
      <c r="AC1108" t="inlineStr">
        <is>
          <t>433</t>
        </is>
      </c>
      <c r="AD1108" t="n">
        <v>29.6</v>
      </c>
      <c r="AE1108" t="inlineStr">
        <is>
          <t>608</t>
        </is>
      </c>
      <c r="AF1108" t="n">
        <v>61.6</v>
      </c>
      <c r="AG1108" t="inlineStr">
        <is>
          <t>701+</t>
        </is>
      </c>
      <c r="AH1108" t="n">
        <v>1.9</v>
      </c>
      <c r="AI1108">
        <f>363</f>
        <v/>
      </c>
      <c r="AJ1108" t="n">
        <v>40.4</v>
      </c>
      <c r="AK1108" t="inlineStr"/>
      <c r="AL1108" t="inlineStr"/>
      <c r="AM1108" t="inlineStr"/>
      <c r="AN1108" t="inlineStr"/>
      <c r="AO1108" t="inlineStr"/>
      <c r="AP1108" t="inlineStr">
        <is>
          <t>{"Research &amp; Discovery": [{"indicator_id": "76", "indicator_name": "Academic Reputation", "rank": "601+", "score": "4.6"}, {"indicator_id": "73", "indicator_name": "Citations per Faculty", "rank": "701+", "score": "9.8"}], "Learning Experience": [{"indicator_id": "36", "indicator_name": "Faculty Student Ratio", "rank": "701+", "score": "4.5"}], "Employability": [{"indicator_id": "77", "indicator_name": "Employer Reputation", "rank": "601+", "score": "5.1"}, {"indicator_id": "3819456", "indicator_name": "Employment Outcomes", "rank": "701+", "score": "8.1"}], "Global Engagement": [{"indicator_id": "14", "indicator_name": "International Student Ratio", "rank": "433", "score": "29.6"}, {"indicator_id": "15", "indicator_name": "International Research Network", "rank": "608", "score": "61.6"}, {"indicator_id": "18", "indicator_name": "International Faculty Ratio", "rank": "701+", "score": "1.9"}], "Sustainability": [{"indicator_id": "3897497", "indicator_name": "Sustainability Score", "rank": "=363", "score": "40.4"}]}</t>
        </is>
      </c>
      <c r="AQ11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09">
      <c r="A1109" t="n">
        <v>1108</v>
      </c>
      <c r="B1109" t="inlineStr"/>
      <c r="C1109" t="inlineStr">
        <is>
          <t>Tokushima University</t>
        </is>
      </c>
      <c r="D1109" t="inlineStr">
        <is>
          <t>Tokushima City, Japan</t>
        </is>
      </c>
      <c r="E1109" t="inlineStr">
        <is>
          <t>Japan</t>
        </is>
      </c>
      <c r="F1109" t="inlineStr">
        <is>
          <t>Tokushima City</t>
        </is>
      </c>
      <c r="G1109" t="inlineStr">
        <is>
          <t>Asia</t>
        </is>
      </c>
      <c r="H1109" t="inlineStr">
        <is>
          <t>https://www.topuniversities.com/sites/default/files/the-university-of-tokushima-_592560cf2aeae70239af4e88_medium.jpg</t>
        </is>
      </c>
      <c r="I1109" t="inlineStr">
        <is>
          <t>/universities/tokushima-university</t>
        </is>
      </c>
      <c r="J1109" t="inlineStr">
        <is>
          <t>3996718</t>
        </is>
      </c>
      <c r="K1109" t="inlineStr">
        <is>
          <t>296774</t>
        </is>
      </c>
      <c r="L1109" t="inlineStr">
        <is>
          <t>1028</t>
        </is>
      </c>
      <c r="M1109" t="n">
        <v>0</v>
      </c>
      <c r="N1109" t="inlineStr">
        <is>
          <t>1001-1200</t>
        </is>
      </c>
      <c r="O1109" t="inlineStr"/>
      <c r="P1109" t="b">
        <v>0</v>
      </c>
      <c r="Q1109" t="b">
        <v>0</v>
      </c>
      <c r="R1109" t="n">
        <v>0</v>
      </c>
      <c r="S1109" t="inlineStr">
        <is>
          <t>601+</t>
        </is>
      </c>
      <c r="T1109" t="n">
        <v>4.4</v>
      </c>
      <c r="U1109" t="inlineStr">
        <is>
          <t>701+</t>
        </is>
      </c>
      <c r="V1109" t="n">
        <v>5.6</v>
      </c>
      <c r="W1109" t="inlineStr">
        <is>
          <t>214</t>
        </is>
      </c>
      <c r="X1109" t="n">
        <v>64</v>
      </c>
      <c r="Y1109" t="inlineStr">
        <is>
          <t>601+</t>
        </is>
      </c>
      <c r="Z1109" t="n">
        <v>1.8</v>
      </c>
      <c r="AA1109" t="inlineStr">
        <is>
          <t>701+</t>
        </is>
      </c>
      <c r="AB1109" t="n">
        <v>4.1</v>
      </c>
      <c r="AC1109" t="inlineStr">
        <is>
          <t>701+</t>
        </is>
      </c>
      <c r="AD1109" t="n">
        <v>2.2</v>
      </c>
      <c r="AE1109" t="inlineStr">
        <is>
          <t>701+</t>
        </is>
      </c>
      <c r="AF1109" t="n">
        <v>18.4</v>
      </c>
      <c r="AG1109" t="inlineStr">
        <is>
          <t>701+</t>
        </is>
      </c>
      <c r="AH1109" t="n">
        <v>2.5</v>
      </c>
      <c r="AI1109" t="inlineStr">
        <is>
          <t>701+</t>
        </is>
      </c>
      <c r="AJ1109" t="n">
        <v>1</v>
      </c>
      <c r="AK1109" t="inlineStr"/>
      <c r="AL1109" t="inlineStr"/>
      <c r="AM1109" t="inlineStr"/>
      <c r="AN1109" t="inlineStr"/>
      <c r="AO1109" t="inlineStr"/>
      <c r="AP1109" t="inlineStr">
        <is>
          <t>{"Research &amp; Discovery": [{"indicator_id": "76", "indicator_name": "Academic Reputation", "rank": "601+", "score": "4.4"}, {"indicator_id": "73", "indicator_name": "Citations per Faculty", "rank": "701+", "score": "5.6"}], "Learning Experience": [{"indicator_id": "36", "indicator_name": "Faculty Student Ratio", "rank": "214", "score": "64"}], "Employability": [{"indicator_id": "77", "indicator_name": "Employer Reputation", "rank": "601+", "score": "1.8"}, {"indicator_id": "3819456", "indicator_name": "Employment Outcomes", "rank": "701+", "score": "4.1"}], "Global Engagement": [{"indicator_id": "14", "indicator_name": "International Student Ratio", "rank": "701+", "score": "2.2"}, {"indicator_id": "15", "indicator_name": "International Research Network", "rank": "701+", "score": "18.4"}, {"indicator_id": "18", "indicator_name": "International Faculty Ratio", "rank": "701+", "score": "2.5"}], "Sustainability": [{"indicator_id": "3897497", "indicator_name": "Sustainability Score", "rank": "701+", "score": "1"}]}</t>
        </is>
      </c>
      <c r="AQ11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10">
      <c r="A1110" t="n">
        <v>1109</v>
      </c>
      <c r="B1110" t="inlineStr"/>
      <c r="C1110" t="inlineStr">
        <is>
          <t>Tokyo Metropolitan University</t>
        </is>
      </c>
      <c r="D1110" t="inlineStr">
        <is>
          <t>Tokyo, Japan</t>
        </is>
      </c>
      <c r="E1110" t="inlineStr">
        <is>
          <t>Japan</t>
        </is>
      </c>
      <c r="F1110" t="inlineStr">
        <is>
          <t>Tokyo</t>
        </is>
      </c>
      <c r="G1110" t="inlineStr">
        <is>
          <t>Asia</t>
        </is>
      </c>
      <c r="H1110" t="inlineStr">
        <is>
          <t>https://www.topuniversities.com/sites/default/files/tokyo-metropolitan-university_592560cf2aeae70239af4ce9_medium.jpg</t>
        </is>
      </c>
      <c r="I1110" t="inlineStr">
        <is>
          <t>/universities/tokyo-metropolitan-university</t>
        </is>
      </c>
      <c r="J1110" t="inlineStr">
        <is>
          <t>3996720</t>
        </is>
      </c>
      <c r="K1110" t="inlineStr">
        <is>
          <t>297247</t>
        </is>
      </c>
      <c r="L1110" t="inlineStr">
        <is>
          <t>614</t>
        </is>
      </c>
      <c r="M1110" t="n">
        <v>0</v>
      </c>
      <c r="N1110" t="inlineStr">
        <is>
          <t>1001-1200</t>
        </is>
      </c>
      <c r="O1110" t="inlineStr"/>
      <c r="P1110" t="b">
        <v>0</v>
      </c>
      <c r="Q1110" t="b">
        <v>0</v>
      </c>
      <c r="R1110" t="n">
        <v>0</v>
      </c>
      <c r="S1110" t="inlineStr">
        <is>
          <t>601+</t>
        </is>
      </c>
      <c r="T1110" t="n">
        <v>12.8</v>
      </c>
      <c r="U1110" t="inlineStr">
        <is>
          <t>701+</t>
        </is>
      </c>
      <c r="V1110" t="n">
        <v>11.4</v>
      </c>
      <c r="W1110" t="inlineStr">
        <is>
          <t>494</t>
        </is>
      </c>
      <c r="X1110" t="n">
        <v>32</v>
      </c>
      <c r="Y1110" t="inlineStr">
        <is>
          <t>601+</t>
        </is>
      </c>
      <c r="Z1110" t="n">
        <v>5.5</v>
      </c>
      <c r="AA1110" t="inlineStr">
        <is>
          <t>701+</t>
        </is>
      </c>
      <c r="AB1110" t="n">
        <v>4</v>
      </c>
      <c r="AC1110" t="inlineStr">
        <is>
          <t>701+</t>
        </is>
      </c>
      <c r="AD1110" t="n">
        <v>4.5</v>
      </c>
      <c r="AE1110" t="inlineStr">
        <is>
          <t>701+</t>
        </is>
      </c>
      <c r="AF1110" t="n">
        <v>29.5</v>
      </c>
      <c r="AG1110" t="inlineStr">
        <is>
          <t>701+</t>
        </is>
      </c>
      <c r="AH1110" t="n">
        <v>7.3</v>
      </c>
      <c r="AI1110" t="inlineStr">
        <is>
          <t>701+</t>
        </is>
      </c>
      <c r="AJ1110" t="n">
        <v>1.1</v>
      </c>
      <c r="AK1110" t="inlineStr"/>
      <c r="AL1110" t="inlineStr"/>
      <c r="AM1110" t="inlineStr"/>
      <c r="AN1110" t="inlineStr"/>
      <c r="AO1110" t="inlineStr"/>
      <c r="AP1110" t="inlineStr">
        <is>
          <t>{"Research &amp; Discovery": [{"indicator_id": "76", "indicator_name": "Academic Reputation", "rank": "601+", "score": "12.8"}, {"indicator_id": "73", "indicator_name": "Citations per Faculty", "rank": "701+", "score": "11.4"}], "Learning Experience": [{"indicator_id": "36", "indicator_name": "Faculty Student Ratio", "rank": "494", "score": "32"}], "Employability": [{"indicator_id": "77", "indicator_name": "Employer Reputation", "rank": "601+", "score": "5.5"}, {"indicator_id": "3819456", "indicator_name": "Employment Outcomes", "rank": "701+", "score": "4"}], "Global Engagement": [{"indicator_id": "14", "indicator_name": "International Student Ratio", "rank": "701+", "score": "4.5"}, {"indicator_id": "15", "indicator_name": "International Research Network", "rank": "701+", "score": "29.5"}, {"indicator_id": "18", "indicator_name": "International Faculty Ratio", "rank": "701+", "score": "7.3"}], "Sustainability": [{"indicator_id": "3897497", "indicator_name": "Sustainability Score", "rank": "701+", "score": "1.1"}]}</t>
        </is>
      </c>
      <c r="AQ11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11">
      <c r="A1111" t="n">
        <v>1110</v>
      </c>
      <c r="B1111" t="inlineStr"/>
      <c r="C1111" t="inlineStr">
        <is>
          <t>Universidad Andrés Bello</t>
        </is>
      </c>
      <c r="D1111" t="inlineStr">
        <is>
          <t>Santiago, Chile</t>
        </is>
      </c>
      <c r="E1111" t="inlineStr">
        <is>
          <t>Chile</t>
        </is>
      </c>
      <c r="F1111" t="inlineStr">
        <is>
          <t>Santiago</t>
        </is>
      </c>
      <c r="G1111" t="inlineStr">
        <is>
          <t>Latin America</t>
        </is>
      </c>
      <c r="H1111" t="inlineStr">
        <is>
          <t>https://www.topuniversities.com/sites/default/files/250715065502am262139Sin-t%C3%ADtulo-12-Mesa-de-trabajo-1-90x90.jpg</t>
        </is>
      </c>
      <c r="I1111" t="inlineStr">
        <is>
          <t>/universities/universidad-andres-bello</t>
        </is>
      </c>
      <c r="J1111" t="inlineStr">
        <is>
          <t>3996738</t>
        </is>
      </c>
      <c r="K1111" t="inlineStr">
        <is>
          <t>293386</t>
        </is>
      </c>
      <c r="L1111" t="inlineStr">
        <is>
          <t>2576</t>
        </is>
      </c>
      <c r="M1111" t="n">
        <v>0</v>
      </c>
      <c r="N1111" t="inlineStr">
        <is>
          <t>1001-1200</t>
        </is>
      </c>
      <c r="O1111" t="inlineStr">
        <is>
          <t>5</t>
        </is>
      </c>
      <c r="P1111" t="b">
        <v>0</v>
      </c>
      <c r="Q1111" t="b">
        <v>0</v>
      </c>
      <c r="R1111" t="n">
        <v>0</v>
      </c>
      <c r="S1111" t="inlineStr">
        <is>
          <t>601+</t>
        </is>
      </c>
      <c r="T1111" t="n">
        <v>12.3</v>
      </c>
      <c r="U1111" t="inlineStr">
        <is>
          <t>701+</t>
        </is>
      </c>
      <c r="V1111" t="n">
        <v>2.3</v>
      </c>
      <c r="W1111" t="inlineStr">
        <is>
          <t>701+</t>
        </is>
      </c>
      <c r="X1111" t="n">
        <v>6.9</v>
      </c>
      <c r="Y1111" t="inlineStr">
        <is>
          <t>601+</t>
        </is>
      </c>
      <c r="Z1111" t="n">
        <v>7.4</v>
      </c>
      <c r="AA1111" t="inlineStr">
        <is>
          <t>701+</t>
        </is>
      </c>
      <c r="AB1111" t="n">
        <v>2.1</v>
      </c>
      <c r="AC1111" t="inlineStr">
        <is>
          <t>701+</t>
        </is>
      </c>
      <c r="AD1111" t="n">
        <v>1.9</v>
      </c>
      <c r="AE1111" t="inlineStr">
        <is>
          <t>701+</t>
        </is>
      </c>
      <c r="AF1111" t="n">
        <v>51.2</v>
      </c>
      <c r="AG1111" t="inlineStr">
        <is>
          <t>701+</t>
        </is>
      </c>
      <c r="AH1111" t="n">
        <v>7.1</v>
      </c>
      <c r="AI1111" t="inlineStr">
        <is>
          <t>701+</t>
        </is>
      </c>
      <c r="AJ1111" t="n">
        <v>4</v>
      </c>
      <c r="AK1111" t="inlineStr"/>
      <c r="AL1111" t="inlineStr"/>
      <c r="AM1111" t="inlineStr"/>
      <c r="AN1111" t="inlineStr"/>
      <c r="AO1111" t="inlineStr"/>
      <c r="AP1111" t="inlineStr">
        <is>
          <t>{"Research &amp; Discovery": [{"indicator_id": "76", "indicator_name": "Academic Reputation", "rank": "601+", "score": "12.3"}, {"indicator_id": "73", "indicator_name": "Citations per Faculty", "rank": "701+", "score": "2.3"}], "Learning Experience": [{"indicator_id": "36", "indicator_name": "Faculty Student Ratio", "rank": "701+", "score": "6.9"}], "Employability": [{"indicator_id": "77", "indicator_name": "Employer Reputation", "rank": "601+", "score": "7.4"}, {"indicator_id": "3819456", "indicator_name": "Employment Outcomes", "rank": "701+", "score": "2.1"}], "Global Engagement": [{"indicator_id": "14", "indicator_name": "International Student Ratio", "rank": "701+", "score": "1.9"}, {"indicator_id": "15", "indicator_name": "International Research Network", "rank": "701+", "score": "51.2"}, {"indicator_id": "18", "indicator_name": "International Faculty Ratio", "rank": "701+", "score": "7.1"}], "Sustainability": [{"indicator_id": "3897497", "indicator_name": "Sustainability Score", "rank": "701+", "score": "4"}]}</t>
        </is>
      </c>
      <c r="AQ11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12">
      <c r="A1112" t="n">
        <v>1111</v>
      </c>
      <c r="B1112" t="inlineStr"/>
      <c r="C1112" t="inlineStr">
        <is>
          <t>Universidad Austral de Chile</t>
        </is>
      </c>
      <c r="D1112" t="inlineStr">
        <is>
          <t>Valdivia, Chile</t>
        </is>
      </c>
      <c r="E1112" t="inlineStr">
        <is>
          <t>Chile</t>
        </is>
      </c>
      <c r="F1112" t="inlineStr">
        <is>
          <t>Valdivia</t>
        </is>
      </c>
      <c r="G1112" t="inlineStr">
        <is>
          <t>Latin America</t>
        </is>
      </c>
      <c r="H1112" t="inlineStr">
        <is>
          <t>https://www.topuniversities.com/sites/default/files/universidad-austral-de-chile_1704_medium.jpg</t>
        </is>
      </c>
      <c r="I1112" t="inlineStr">
        <is>
          <t>/universities/universidad-austral-de-chile</t>
        </is>
      </c>
      <c r="J1112" t="inlineStr">
        <is>
          <t>3996740</t>
        </is>
      </c>
      <c r="K1112" t="inlineStr">
        <is>
          <t>296838</t>
        </is>
      </c>
      <c r="L1112" t="inlineStr">
        <is>
          <t>1704</t>
        </is>
      </c>
      <c r="M1112" t="n">
        <v>0</v>
      </c>
      <c r="N1112" t="inlineStr">
        <is>
          <t>1001-1200</t>
        </is>
      </c>
      <c r="O1112" t="inlineStr"/>
      <c r="P1112" t="b">
        <v>0</v>
      </c>
      <c r="Q1112" t="b">
        <v>0</v>
      </c>
      <c r="R1112" t="n">
        <v>0</v>
      </c>
      <c r="S1112" t="inlineStr">
        <is>
          <t>601+</t>
        </is>
      </c>
      <c r="T1112" t="n">
        <v>13.9</v>
      </c>
      <c r="U1112" t="inlineStr">
        <is>
          <t>701+</t>
        </is>
      </c>
      <c r="V1112" t="n">
        <v>7.3</v>
      </c>
      <c r="W1112" t="inlineStr">
        <is>
          <t>701+</t>
        </is>
      </c>
      <c r="X1112" t="n">
        <v>3.1</v>
      </c>
      <c r="Y1112" t="inlineStr">
        <is>
          <t>601+</t>
        </is>
      </c>
      <c r="Z1112" t="n">
        <v>8</v>
      </c>
      <c r="AA1112" t="inlineStr">
        <is>
          <t>701+</t>
        </is>
      </c>
      <c r="AB1112" t="n">
        <v>3.5</v>
      </c>
      <c r="AC1112" t="inlineStr">
        <is>
          <t>701+</t>
        </is>
      </c>
      <c r="AD1112" t="n">
        <v>1.6</v>
      </c>
      <c r="AE1112" t="inlineStr">
        <is>
          <t>701+</t>
        </is>
      </c>
      <c r="AF1112" t="n">
        <v>45.4</v>
      </c>
      <c r="AG1112" t="inlineStr">
        <is>
          <t>658</t>
        </is>
      </c>
      <c r="AH1112" t="n">
        <v>15.6</v>
      </c>
      <c r="AI1112" t="inlineStr">
        <is>
          <t>701+</t>
        </is>
      </c>
      <c r="AJ1112" t="n">
        <v>5.6</v>
      </c>
      <c r="AK1112" t="inlineStr"/>
      <c r="AL1112" t="inlineStr"/>
      <c r="AM1112" t="inlineStr"/>
      <c r="AN1112" t="inlineStr"/>
      <c r="AO1112" t="inlineStr"/>
      <c r="AP1112" t="inlineStr">
        <is>
          <t>{"Research &amp; Discovery": [{"indicator_id": "76", "indicator_name": "Academic Reputation", "rank": "601+", "score": "13.9"}, {"indicator_id": "73", "indicator_name": "Citations per Faculty", "rank": "701+", "score": "7.3"}], "Learning Experience": [{"indicator_id": "36", "indicator_name": "Faculty Student Ratio", "rank": "701+", "score": "3.1"}], "Employability": [{"indicator_id": "77", "indicator_name": "Employer Reputation", "rank": "601+", "score": "8"}, {"indicator_id": "3819456", "indicator_name": "Employment Outcomes", "rank": "701+", "score": "3.5"}], "Global Engagement": [{"indicator_id": "14", "indicator_name": "International Student Ratio", "rank": "701+", "score": "1.6"}, {"indicator_id": "15", "indicator_name": "International Research Network", "rank": "701+", "score": "45.4"}, {"indicator_id": "18", "indicator_name": "International Faculty Ratio", "rank": "658", "score": "15.6"}], "Sustainability": [{"indicator_id": "3897497", "indicator_name": "Sustainability Score", "rank": "701+", "score": "5.6"}]}</t>
        </is>
      </c>
      <c r="AQ11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13">
      <c r="A1113" t="n">
        <v>1112</v>
      </c>
      <c r="B1113" t="inlineStr"/>
      <c r="C1113" t="inlineStr">
        <is>
          <t>Universidad Autonoma Chapingo</t>
        </is>
      </c>
      <c r="D1113" t="inlineStr">
        <is>
          <t>Texcoco, Mexico</t>
        </is>
      </c>
      <c r="E1113" t="inlineStr">
        <is>
          <t>Mexico</t>
        </is>
      </c>
      <c r="F1113" t="inlineStr">
        <is>
          <t>Texcoco</t>
        </is>
      </c>
      <c r="G1113" t="inlineStr">
        <is>
          <t>Latin America</t>
        </is>
      </c>
      <c r="H1113" t="inlineStr">
        <is>
          <t>https://www.topuniversities.com/sites/default/files/210811053617am477550UACh-logo-1200-90x90.jpg</t>
        </is>
      </c>
      <c r="I1113" t="inlineStr">
        <is>
          <t>/universities/universidad-autonoma-chapingo</t>
        </is>
      </c>
      <c r="J1113" t="inlineStr">
        <is>
          <t>3996742</t>
        </is>
      </c>
      <c r="K1113" t="inlineStr">
        <is>
          <t>293392</t>
        </is>
      </c>
      <c r="L1113" t="inlineStr">
        <is>
          <t>2582</t>
        </is>
      </c>
      <c r="M1113" t="n">
        <v>0</v>
      </c>
      <c r="N1113" t="inlineStr">
        <is>
          <t>1001-1200</t>
        </is>
      </c>
      <c r="O1113" t="inlineStr"/>
      <c r="P1113" t="b">
        <v>0</v>
      </c>
      <c r="Q1113" t="b">
        <v>0</v>
      </c>
      <c r="R1113" t="n">
        <v>0</v>
      </c>
      <c r="S1113" t="inlineStr">
        <is>
          <t>601+</t>
        </is>
      </c>
      <c r="T1113" t="n">
        <v>3.7</v>
      </c>
      <c r="U1113" t="inlineStr">
        <is>
          <t>701+</t>
        </is>
      </c>
      <c r="V1113" t="n">
        <v>1.4</v>
      </c>
      <c r="W1113" t="inlineStr">
        <is>
          <t>135</t>
        </is>
      </c>
      <c r="X1113" t="n">
        <v>80.2</v>
      </c>
      <c r="Y1113" t="inlineStr">
        <is>
          <t>601+</t>
        </is>
      </c>
      <c r="Z1113" t="n">
        <v>2.5</v>
      </c>
      <c r="AA1113" t="inlineStr">
        <is>
          <t>701+</t>
        </is>
      </c>
      <c r="AB1113" t="n">
        <v>4.8</v>
      </c>
      <c r="AC1113" t="inlineStr">
        <is>
          <t>701+</t>
        </is>
      </c>
      <c r="AD1113" t="n">
        <v>1.3</v>
      </c>
      <c r="AE1113" t="inlineStr">
        <is>
          <t>701+</t>
        </is>
      </c>
      <c r="AF1113" t="n">
        <v>3.8</v>
      </c>
      <c r="AG1113" t="inlineStr">
        <is>
          <t>701+</t>
        </is>
      </c>
      <c r="AH1113" t="n">
        <v>2.6</v>
      </c>
      <c r="AI1113" t="inlineStr">
        <is>
          <t>701+</t>
        </is>
      </c>
      <c r="AJ1113" t="n">
        <v>1</v>
      </c>
      <c r="AK1113" t="inlineStr"/>
      <c r="AL1113" t="inlineStr"/>
      <c r="AM1113" t="inlineStr"/>
      <c r="AN1113" t="inlineStr"/>
      <c r="AO1113" t="inlineStr"/>
      <c r="AP1113" t="inlineStr">
        <is>
          <t>{"Research &amp; Discovery": [{"indicator_id": "76", "indicator_name": "Academic Reputation", "rank": "601+", "score": "3.7"}, {"indicator_id": "73", "indicator_name": "Citations per Faculty", "rank": "701+", "score": "1.4"}], "Learning Experience": [{"indicator_id": "36", "indicator_name": "Faculty Student Ratio", "rank": "135", "score": "80.2"}], "Employability": [{"indicator_id": "77", "indicator_name": "Employer Reputation", "rank": "601+", "score": "2.5"}, {"indicator_id": "3819456", "indicator_name": "Employment Outcomes", "rank": "701+", "score": "4.8"}], "Global Engagement": [{"indicator_id": "14", "indicator_name": "International Student Ratio", "rank": "701+", "score": "1.3"}, {"indicator_id": "15", "indicator_name": "International Research Network", "rank": "701+", "score": "3.8"}, {"indicator_id": "18", "indicator_name": "International Faculty Ratio", "rank": "701+", "score": "2.6"}], "Sustainability": [{"indicator_id": "3897497", "indicator_name": "Sustainability Score", "rank": "701+", "score": "1"}]}</t>
        </is>
      </c>
      <c r="AQ11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14">
      <c r="A1114" t="n">
        <v>1113</v>
      </c>
      <c r="B1114" t="inlineStr"/>
      <c r="C1114" t="inlineStr">
        <is>
          <t>Universidad Autónoma de Nuevo León</t>
        </is>
      </c>
      <c r="D1114" t="inlineStr">
        <is>
          <t>San Nicolás de los Garza, Mexico</t>
        </is>
      </c>
      <c r="E1114" t="inlineStr">
        <is>
          <t>Mexico</t>
        </is>
      </c>
      <c r="F1114" t="inlineStr">
        <is>
          <t>San Nicolás de los Garza</t>
        </is>
      </c>
      <c r="G1114" t="inlineStr">
        <is>
          <t>Latin America</t>
        </is>
      </c>
      <c r="H1114" t="inlineStr">
        <is>
          <t>https://www.topuniversities.com/sites/default/files/universidad-autnoma-de-nuevo-len_592560cf2aeae70239af5136_medium.jpg</t>
        </is>
      </c>
      <c r="I1114" t="inlineStr">
        <is>
          <t>/universities/universidad-autonoma-de-nuevo-leon</t>
        </is>
      </c>
      <c r="J1114" t="inlineStr">
        <is>
          <t>3996232</t>
        </is>
      </c>
      <c r="K1114" t="inlineStr">
        <is>
          <t>296849</t>
        </is>
      </c>
      <c r="L1114" t="inlineStr">
        <is>
          <t>1715</t>
        </is>
      </c>
      <c r="M1114" t="n">
        <v>0</v>
      </c>
      <c r="N1114" t="inlineStr">
        <is>
          <t>1001-1200</t>
        </is>
      </c>
      <c r="O1114" t="inlineStr"/>
      <c r="P1114" t="b">
        <v>0</v>
      </c>
      <c r="Q1114" t="b">
        <v>0</v>
      </c>
      <c r="R1114" t="n">
        <v>0</v>
      </c>
      <c r="S1114" t="inlineStr">
        <is>
          <t>599</t>
        </is>
      </c>
      <c r="T1114" t="n">
        <v>14.5</v>
      </c>
      <c r="U1114" t="inlineStr">
        <is>
          <t>701+</t>
        </is>
      </c>
      <c r="V1114" t="n">
        <v>1.8</v>
      </c>
      <c r="W1114" t="inlineStr">
        <is>
          <t>701+</t>
        </is>
      </c>
      <c r="X1114" t="n">
        <v>2.3</v>
      </c>
      <c r="Y1114" t="inlineStr">
        <is>
          <t>601+</t>
        </is>
      </c>
      <c r="Z1114" t="n">
        <v>8.5</v>
      </c>
      <c r="AA1114" t="inlineStr">
        <is>
          <t>701+</t>
        </is>
      </c>
      <c r="AB1114" t="n">
        <v>13.4</v>
      </c>
      <c r="AC1114" t="inlineStr">
        <is>
          <t>701+</t>
        </is>
      </c>
      <c r="AD1114" t="n">
        <v>1.1</v>
      </c>
      <c r="AE1114" t="inlineStr">
        <is>
          <t>701+</t>
        </is>
      </c>
      <c r="AF1114" t="n">
        <v>35.9</v>
      </c>
      <c r="AG1114" t="inlineStr">
        <is>
          <t>701+</t>
        </is>
      </c>
      <c r="AH1114" t="n">
        <v>2.9</v>
      </c>
      <c r="AI1114">
        <f>653</f>
        <v/>
      </c>
      <c r="AJ1114" t="n">
        <v>10.6</v>
      </c>
      <c r="AK1114" t="inlineStr"/>
      <c r="AL1114" t="inlineStr"/>
      <c r="AM1114" t="inlineStr"/>
      <c r="AN1114" t="inlineStr"/>
      <c r="AO1114" t="inlineStr"/>
      <c r="AP1114" t="inlineStr">
        <is>
          <t>{"Research &amp; Discovery": [{"indicator_id": "76", "indicator_name": "Academic Reputation", "rank": "599", "score": "14.5"}, {"indicator_id": "73", "indicator_name": "Citations per Faculty", "rank": "701+", "score": "1.8"}], "Learning Experience": [{"indicator_id": "36", "indicator_name": "Faculty Student Ratio", "rank": "701+", "score": "2.3"}], "Employability": [{"indicator_id": "77", "indicator_name": "Employer Reputation", "rank": "601+", "score": "8.5"}, {"indicator_id": "3819456", "indicator_name": "Employment Outcomes", "rank": "701+", "score": "13.4"}], "Global Engagement": [{"indicator_id": "14", "indicator_name": "International Student Ratio", "rank": "701+", "score": "1.1"}, {"indicator_id": "15", "indicator_name": "International Research Network", "rank": "701+", "score": "35.9"}, {"indicator_id": "18", "indicator_name": "International Faculty Ratio", "rank": "701+", "score": "2.9"}], "Sustainability": [{"indicator_id": "3897497", "indicator_name": "Sustainability Score", "rank": "=653", "score": "10.6"}]}</t>
        </is>
      </c>
      <c r="AQ11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15">
      <c r="A1115" t="n">
        <v>1114</v>
      </c>
      <c r="B1115" t="inlineStr"/>
      <c r="C1115" t="inlineStr">
        <is>
          <t>Universidad Autónoma del Estado de México (UAEMex)</t>
        </is>
      </c>
      <c r="D1115" t="inlineStr">
        <is>
          <t>Toluca de Lerdo, Mexico</t>
        </is>
      </c>
      <c r="E1115" t="inlineStr">
        <is>
          <t>Mexico</t>
        </is>
      </c>
      <c r="F1115" t="inlineStr">
        <is>
          <t>Toluca de Lerdo</t>
        </is>
      </c>
      <c r="G1115" t="inlineStr">
        <is>
          <t>Latin America</t>
        </is>
      </c>
      <c r="H1115" t="inlineStr">
        <is>
          <t>https://www.topuniversities.com/sites/default/files/universidad-autnoma-del-estado-de-mxico-uaemex_2249_medium.jpg</t>
        </is>
      </c>
      <c r="I1115" t="inlineStr">
        <is>
          <t>/universities/universidad-autonoma-del-estado-de-mexico-uaemex</t>
        </is>
      </c>
      <c r="J1115" t="inlineStr">
        <is>
          <t>3996099</t>
        </is>
      </c>
      <c r="K1115" t="inlineStr">
        <is>
          <t>295210</t>
        </is>
      </c>
      <c r="L1115" t="inlineStr">
        <is>
          <t>2249</t>
        </is>
      </c>
      <c r="M1115" t="n">
        <v>0</v>
      </c>
      <c r="N1115" t="inlineStr">
        <is>
          <t>1001-1200</t>
        </is>
      </c>
      <c r="O1115" t="inlineStr">
        <is>
          <t>3</t>
        </is>
      </c>
      <c r="P1115" t="b">
        <v>0</v>
      </c>
      <c r="Q1115" t="b">
        <v>0</v>
      </c>
      <c r="R1115" t="n">
        <v>0</v>
      </c>
      <c r="S1115" t="inlineStr">
        <is>
          <t>466</t>
        </is>
      </c>
      <c r="T1115" t="n">
        <v>19.3</v>
      </c>
      <c r="U1115" t="inlineStr">
        <is>
          <t>701+</t>
        </is>
      </c>
      <c r="V1115" t="n">
        <v>1.5</v>
      </c>
      <c r="W1115" t="inlineStr">
        <is>
          <t>701+</t>
        </is>
      </c>
      <c r="X1115" t="n">
        <v>4.6</v>
      </c>
      <c r="Y1115" t="inlineStr">
        <is>
          <t>601+</t>
        </is>
      </c>
      <c r="Z1115" t="n">
        <v>8.199999999999999</v>
      </c>
      <c r="AA1115" t="inlineStr">
        <is>
          <t>701+</t>
        </is>
      </c>
      <c r="AB1115" t="n">
        <v>1.8</v>
      </c>
      <c r="AC1115" t="inlineStr">
        <is>
          <t>701+</t>
        </is>
      </c>
      <c r="AD1115" t="n">
        <v>1.3</v>
      </c>
      <c r="AE1115" t="inlineStr">
        <is>
          <t>701+</t>
        </is>
      </c>
      <c r="AF1115" t="n">
        <v>16</v>
      </c>
      <c r="AG1115" t="inlineStr">
        <is>
          <t>701+</t>
        </is>
      </c>
      <c r="AH1115" t="n">
        <v>3</v>
      </c>
      <c r="AI1115" t="inlineStr">
        <is>
          <t>701+</t>
        </is>
      </c>
      <c r="AJ1115" t="n">
        <v>4.9</v>
      </c>
      <c r="AK1115" t="inlineStr"/>
      <c r="AL1115" t="inlineStr"/>
      <c r="AM1115" t="inlineStr"/>
      <c r="AN1115" t="inlineStr"/>
      <c r="AO1115" t="inlineStr"/>
      <c r="AP1115" t="inlineStr">
        <is>
          <t>{"Research &amp; Discovery": [{"indicator_id": "76", "indicator_name": "Academic Reputation", "rank": "466", "score": "19.3"}, {"indicator_id": "73", "indicator_name": "Citations per Faculty", "rank": "701+", "score": "1.5"}], "Learning Experience": [{"indicator_id": "36", "indicator_name": "Faculty Student Ratio", "rank": "701+", "score": "4.6"}], "Employability": [{"indicator_id": "77", "indicator_name": "Employer Reputation", "rank": "601+", "score": "8.2"}, {"indicator_id": "3819456", "indicator_name": "Employment Outcomes", "rank": "701+", "score": "1.8"}], "Global Engagement": [{"indicator_id": "14", "indicator_name": "International Student Ratio", "rank": "701+", "score": "1.3"}, {"indicator_id": "15", "indicator_name": "International Research Network", "rank": "701+", "score": "16"}, {"indicator_id": "18", "indicator_name": "International Faculty Ratio", "rank": "701+", "score": "3"}], "Sustainability": [{"indicator_id": "3897497", "indicator_name": "Sustainability Score", "rank": "701+", "score": "4.9"}]}</t>
        </is>
      </c>
      <c r="AQ11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16">
      <c r="A1116" t="n">
        <v>1115</v>
      </c>
      <c r="B1116" t="inlineStr"/>
      <c r="C1116" t="inlineStr">
        <is>
          <t>Universidad Diego Portales (UDP)</t>
        </is>
      </c>
      <c r="D1116" t="inlineStr">
        <is>
          <t>Santiago, Chile</t>
        </is>
      </c>
      <c r="E1116" t="inlineStr">
        <is>
          <t>Chile</t>
        </is>
      </c>
      <c r="F1116" t="inlineStr">
        <is>
          <t>Santiago</t>
        </is>
      </c>
      <c r="G1116" t="inlineStr">
        <is>
          <t>Latin America</t>
        </is>
      </c>
      <c r="H1116" t="inlineStr">
        <is>
          <t>https://www.topuniversities.com/sites/default/files/universidad-diego-portales-udp_159_medium.jpg</t>
        </is>
      </c>
      <c r="I1116" t="inlineStr">
        <is>
          <t>/universities/universidad-diego-portales-udp</t>
        </is>
      </c>
      <c r="J1116" t="inlineStr">
        <is>
          <t>3996224</t>
        </is>
      </c>
      <c r="K1116" t="inlineStr">
        <is>
          <t>294498</t>
        </is>
      </c>
      <c r="L1116" t="inlineStr">
        <is>
          <t>159</t>
        </is>
      </c>
      <c r="M1116" t="n">
        <v>0</v>
      </c>
      <c r="N1116" t="inlineStr">
        <is>
          <t>1001-1200</t>
        </is>
      </c>
      <c r="O1116" t="inlineStr"/>
      <c r="P1116" t="b">
        <v>0</v>
      </c>
      <c r="Q1116" t="b">
        <v>0</v>
      </c>
      <c r="R1116" t="n">
        <v>0</v>
      </c>
      <c r="S1116" t="inlineStr">
        <is>
          <t>591</t>
        </is>
      </c>
      <c r="T1116" t="n">
        <v>14.7</v>
      </c>
      <c r="U1116" t="inlineStr">
        <is>
          <t>701+</t>
        </is>
      </c>
      <c r="V1116" t="n">
        <v>3.7</v>
      </c>
      <c r="W1116" t="inlineStr">
        <is>
          <t>701+</t>
        </is>
      </c>
      <c r="X1116" t="n">
        <v>8.6</v>
      </c>
      <c r="Y1116" t="inlineStr">
        <is>
          <t>560</t>
        </is>
      </c>
      <c r="Z1116" t="n">
        <v>14.9</v>
      </c>
      <c r="AA1116" t="inlineStr">
        <is>
          <t>701+</t>
        </is>
      </c>
      <c r="AB1116" t="n">
        <v>6.2</v>
      </c>
      <c r="AC1116" t="inlineStr">
        <is>
          <t>701+</t>
        </is>
      </c>
      <c r="AD1116" t="n">
        <v>2.9</v>
      </c>
      <c r="AE1116" t="inlineStr">
        <is>
          <t>701+</t>
        </is>
      </c>
      <c r="AF1116" t="n">
        <v>39.6</v>
      </c>
      <c r="AG1116" t="inlineStr">
        <is>
          <t>701+</t>
        </is>
      </c>
      <c r="AH1116" t="n">
        <v>13.1</v>
      </c>
      <c r="AI1116" t="inlineStr">
        <is>
          <t>701+</t>
        </is>
      </c>
      <c r="AJ1116" t="n">
        <v>2.3</v>
      </c>
      <c r="AK1116" t="inlineStr"/>
      <c r="AL1116" t="inlineStr"/>
      <c r="AM1116" t="inlineStr"/>
      <c r="AN1116" t="inlineStr"/>
      <c r="AO1116" t="inlineStr"/>
      <c r="AP1116" t="inlineStr">
        <is>
          <t>{"Research &amp; Discovery": [{"indicator_id": "76", "indicator_name": "Academic Reputation", "rank": "591", "score": "14.7"}, {"indicator_id": "73", "indicator_name": "Citations per Faculty", "rank": "701+", "score": "3.7"}], "Learning Experience": [{"indicator_id": "36", "indicator_name": "Faculty Student Ratio", "rank": "701+", "score": "8.6"}], "Employability": [{"indicator_id": "77", "indicator_name": "Employer Reputation", "rank": "560", "score": "14.9"}, {"indicator_id": "3819456", "indicator_name": "Employment Outcomes", "rank": "701+", "score": "6.2"}], "Global Engagement": [{"indicator_id": "14", "indicator_name": "International Student Ratio", "rank": "701+", "score": "2.9"}, {"indicator_id": "15", "indicator_name": "International Research Network", "rank": "701+", "score": "39.6"}, {"indicator_id": "18", "indicator_name": "International Faculty Ratio", "rank": "701+", "score": "13.1"}], "Sustainability": [{"indicator_id": "3897497", "indicator_name": "Sustainability Score", "rank": "701+", "score": "2.3"}]}</t>
        </is>
      </c>
      <c r="AQ11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17">
      <c r="A1117" t="n">
        <v>1116</v>
      </c>
      <c r="B1117" t="inlineStr"/>
      <c r="C1117" t="inlineStr">
        <is>
          <t>Universidad ICESI</t>
        </is>
      </c>
      <c r="D1117" t="inlineStr">
        <is>
          <t>Cali, Colombia</t>
        </is>
      </c>
      <c r="E1117" t="inlineStr">
        <is>
          <t>Colombia</t>
        </is>
      </c>
      <c r="F1117" t="inlineStr">
        <is>
          <t>Cali</t>
        </is>
      </c>
      <c r="G1117" t="inlineStr">
        <is>
          <t>Latin America</t>
        </is>
      </c>
      <c r="H1117" t="inlineStr">
        <is>
          <t>https://www.topuniversities.com/sites/default/files/universidad-icesi_592560cf2aeae70239af5150_medium.jpg</t>
        </is>
      </c>
      <c r="I1117" t="inlineStr">
        <is>
          <t>/universities/universidad-icesi</t>
        </is>
      </c>
      <c r="J1117" t="inlineStr">
        <is>
          <t>3996765</t>
        </is>
      </c>
      <c r="K1117" t="inlineStr">
        <is>
          <t>296880</t>
        </is>
      </c>
      <c r="L1117" t="inlineStr">
        <is>
          <t>1741</t>
        </is>
      </c>
      <c r="M1117" t="n">
        <v>0</v>
      </c>
      <c r="N1117" t="inlineStr">
        <is>
          <t>1001-1200</t>
        </is>
      </c>
      <c r="O1117" t="inlineStr"/>
      <c r="P1117" t="b">
        <v>0</v>
      </c>
      <c r="Q1117" t="b">
        <v>0</v>
      </c>
      <c r="R1117" t="n">
        <v>0</v>
      </c>
      <c r="S1117" t="inlineStr">
        <is>
          <t>601+</t>
        </is>
      </c>
      <c r="T1117" t="n">
        <v>5.7</v>
      </c>
      <c r="U1117" t="inlineStr">
        <is>
          <t>701+</t>
        </is>
      </c>
      <c r="V1117" t="n">
        <v>1.6</v>
      </c>
      <c r="W1117" t="inlineStr">
        <is>
          <t>146</t>
        </is>
      </c>
      <c r="X1117" t="n">
        <v>78.59999999999999</v>
      </c>
      <c r="Y1117" t="inlineStr">
        <is>
          <t>601+</t>
        </is>
      </c>
      <c r="Z1117" t="n">
        <v>6.1</v>
      </c>
      <c r="AA1117" t="inlineStr">
        <is>
          <t>701+</t>
        </is>
      </c>
      <c r="AB1117" t="n">
        <v>9.699999999999999</v>
      </c>
      <c r="AC1117" t="inlineStr">
        <is>
          <t>701+</t>
        </is>
      </c>
      <c r="AD1117" t="n">
        <v>2.5</v>
      </c>
      <c r="AE1117" t="inlineStr">
        <is>
          <t>701+</t>
        </is>
      </c>
      <c r="AF1117" t="n">
        <v>8.699999999999999</v>
      </c>
      <c r="AG1117" t="inlineStr">
        <is>
          <t>701+</t>
        </is>
      </c>
      <c r="AH1117" t="n">
        <v>3.7</v>
      </c>
      <c r="AI1117" t="inlineStr">
        <is>
          <t>701+</t>
        </is>
      </c>
      <c r="AJ1117" t="n">
        <v>1</v>
      </c>
      <c r="AK1117" t="inlineStr"/>
      <c r="AL1117" t="inlineStr"/>
      <c r="AM1117" t="inlineStr"/>
      <c r="AN1117" t="inlineStr"/>
      <c r="AO1117" t="inlineStr"/>
      <c r="AP1117" t="inlineStr">
        <is>
          <t>{"Research &amp; Discovery": [{"indicator_id": "76", "indicator_name": "Academic Reputation", "rank": "601+", "score": "5.7"}, {"indicator_id": "73", "indicator_name": "Citations per Faculty", "rank": "701+", "score": "1.6"}], "Learning Experience": [{"indicator_id": "36", "indicator_name": "Faculty Student Ratio", "rank": "146", "score": "78.6"}], "Employability": [{"indicator_id": "77", "indicator_name": "Employer Reputation", "rank": "601+", "score": "6.1"}, {"indicator_id": "3819456", "indicator_name": "Employment Outcomes", "rank": "701+", "score": "9.7"}], "Global Engagement": [{"indicator_id": "14", "indicator_name": "International Student Ratio", "rank": "701+", "score": "2.5"}, {"indicator_id": "15", "indicator_name": "International Research Network", "rank": "701+", "score": "8.7"}, {"indicator_id": "18", "indicator_name": "International Faculty Ratio", "rank": "701+", "score": "3.7"}], "Sustainability": [{"indicator_id": "3897497", "indicator_name": "Sustainability Score", "rank": "701+", "score": "1"}]}</t>
        </is>
      </c>
      <c r="AQ11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18">
      <c r="A1118" t="n">
        <v>1117</v>
      </c>
      <c r="B1118" t="inlineStr"/>
      <c r="C1118" t="inlineStr">
        <is>
          <t>Universidad Nacional de Cuyo</t>
        </is>
      </c>
      <c r="D1118" t="inlineStr">
        <is>
          <t>Mendoza, Argentina</t>
        </is>
      </c>
      <c r="E1118" t="inlineStr">
        <is>
          <t>Argentina</t>
        </is>
      </c>
      <c r="F1118" t="inlineStr">
        <is>
          <t>Mendoza</t>
        </is>
      </c>
      <c r="G1118" t="inlineStr">
        <is>
          <t>Latin America</t>
        </is>
      </c>
      <c r="H1118" t="inlineStr">
        <is>
          <t>https://www.topuniversities.com/sites/default/files/universidad-nacional-de-cuyo_592560cf2aeae70239af5124_medium.jpg</t>
        </is>
      </c>
      <c r="I1118" t="inlineStr">
        <is>
          <t>/universities/universidad-nacional-de-cuyo</t>
        </is>
      </c>
      <c r="J1118" t="inlineStr">
        <is>
          <t>3996774</t>
        </is>
      </c>
      <c r="K1118" t="inlineStr">
        <is>
          <t>296830</t>
        </is>
      </c>
      <c r="L1118" t="inlineStr">
        <is>
          <t>1696</t>
        </is>
      </c>
      <c r="M1118" t="n">
        <v>0</v>
      </c>
      <c r="N1118" t="inlineStr">
        <is>
          <t>1001-1200</t>
        </is>
      </c>
      <c r="O1118" t="inlineStr"/>
      <c r="P1118" t="b">
        <v>0</v>
      </c>
      <c r="Q1118" t="b">
        <v>0</v>
      </c>
      <c r="R1118" t="n">
        <v>0</v>
      </c>
      <c r="S1118" t="inlineStr">
        <is>
          <t>601+</t>
        </is>
      </c>
      <c r="T1118" t="n">
        <v>12.9</v>
      </c>
      <c r="U1118" t="inlineStr">
        <is>
          <t>701+</t>
        </is>
      </c>
      <c r="V1118" t="n">
        <v>1.6</v>
      </c>
      <c r="W1118" t="inlineStr">
        <is>
          <t>623</t>
        </is>
      </c>
      <c r="X1118" t="n">
        <v>23</v>
      </c>
      <c r="Y1118" t="inlineStr">
        <is>
          <t>601+</t>
        </is>
      </c>
      <c r="Z1118" t="n">
        <v>6.1</v>
      </c>
      <c r="AA1118" t="inlineStr">
        <is>
          <t>701+</t>
        </is>
      </c>
      <c r="AB1118" t="n">
        <v>10.3</v>
      </c>
      <c r="AC1118" t="inlineStr">
        <is>
          <t>643</t>
        </is>
      </c>
      <c r="AD1118" t="n">
        <v>13.9</v>
      </c>
      <c r="AE1118" t="inlineStr">
        <is>
          <t>701+</t>
        </is>
      </c>
      <c r="AF1118" t="n">
        <v>27.4</v>
      </c>
      <c r="AG1118" t="inlineStr">
        <is>
          <t>701+</t>
        </is>
      </c>
      <c r="AH1118" t="n">
        <v>1.8</v>
      </c>
      <c r="AI1118">
        <f>698</f>
        <v/>
      </c>
      <c r="AJ1118" t="n">
        <v>8.4</v>
      </c>
      <c r="AK1118" t="inlineStr"/>
      <c r="AL1118" t="inlineStr"/>
      <c r="AM1118" t="inlineStr"/>
      <c r="AN1118" t="inlineStr"/>
      <c r="AO1118" t="inlineStr"/>
      <c r="AP1118" t="inlineStr">
        <is>
          <t>{"Research &amp; Discovery": [{"indicator_id": "76", "indicator_name": "Academic Reputation", "rank": "601+", "score": "12.9"}, {"indicator_id": "73", "indicator_name": "Citations per Faculty", "rank": "701+", "score": "1.6"}], "Learning Experience": [{"indicator_id": "36", "indicator_name": "Faculty Student Ratio", "rank": "623", "score": "23"}], "Employability": [{"indicator_id": "77", "indicator_name": "Employer Reputation", "rank": "601+", "score": "6.1"}, {"indicator_id": "3819456", "indicator_name": "Employment Outcomes", "rank": "701+", "score": "10.3"}], "Global Engagement": [{"indicator_id": "14", "indicator_name": "International Student Ratio", "rank": "643", "score": "13.9"}, {"indicator_id": "15", "indicator_name": "International Research Network", "rank": "701+", "score": "27.4"}, {"indicator_id": "18", "indicator_name": "International Faculty Ratio", "rank": "701+", "score": "1.8"}], "Sustainability": [{"indicator_id": "3897497", "indicator_name": "Sustainability Score", "rank": "=698", "score": "8.4"}]}</t>
        </is>
      </c>
      <c r="AQ11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19">
      <c r="A1119" t="n">
        <v>1118</v>
      </c>
      <c r="B1119" t="inlineStr"/>
      <c r="C1119" t="inlineStr">
        <is>
          <t>Universidad Nacional de San Luis</t>
        </is>
      </c>
      <c r="D1119" t="inlineStr">
        <is>
          <t>San Luis , Argentina</t>
        </is>
      </c>
      <c r="E1119" t="inlineStr">
        <is>
          <t>Argentina</t>
        </is>
      </c>
      <c r="F1119" t="inlineStr">
        <is>
          <t xml:space="preserve">San Luis </t>
        </is>
      </c>
      <c r="G1119" t="inlineStr">
        <is>
          <t>Latin America</t>
        </is>
      </c>
      <c r="H1119" t="inlineStr">
        <is>
          <t>https://www.topuniversities.com/sites/default/files/universidad-nacional-de-san-luis_592560cf2aeae70239af5121_medium.jpg</t>
        </is>
      </c>
      <c r="I1119" t="inlineStr">
        <is>
          <t>/universities/universidad-nacional-de-san-luis</t>
        </is>
      </c>
      <c r="J1119" t="inlineStr">
        <is>
          <t>3996779</t>
        </is>
      </c>
      <c r="K1119" t="inlineStr">
        <is>
          <t>296828</t>
        </is>
      </c>
      <c r="L1119" t="inlineStr">
        <is>
          <t>1694</t>
        </is>
      </c>
      <c r="M1119" t="n">
        <v>0</v>
      </c>
      <c r="N1119" t="inlineStr">
        <is>
          <t>1001-1200</t>
        </is>
      </c>
      <c r="O1119" t="inlineStr"/>
      <c r="P1119" t="b">
        <v>0</v>
      </c>
      <c r="Q1119" t="b">
        <v>0</v>
      </c>
      <c r="R1119" t="n">
        <v>0</v>
      </c>
      <c r="S1119" t="inlineStr">
        <is>
          <t>601+</t>
        </is>
      </c>
      <c r="T1119" t="n">
        <v>3.8</v>
      </c>
      <c r="U1119" t="inlineStr">
        <is>
          <t>701+</t>
        </is>
      </c>
      <c r="V1119" t="n">
        <v>1.2</v>
      </c>
      <c r="W1119" t="inlineStr">
        <is>
          <t>174</t>
        </is>
      </c>
      <c r="X1119" t="n">
        <v>73.8</v>
      </c>
      <c r="Y1119" t="inlineStr">
        <is>
          <t>601+</t>
        </is>
      </c>
      <c r="Z1119" t="n">
        <v>1.4</v>
      </c>
      <c r="AA1119" t="inlineStr">
        <is>
          <t>701+</t>
        </is>
      </c>
      <c r="AB1119" t="n">
        <v>1.2</v>
      </c>
      <c r="AC1119" t="inlineStr">
        <is>
          <t>n/a</t>
        </is>
      </c>
      <c r="AD1119" t="inlineStr"/>
      <c r="AE1119" t="inlineStr">
        <is>
          <t>701+</t>
        </is>
      </c>
      <c r="AF1119" t="n">
        <v>9.800000000000001</v>
      </c>
      <c r="AG1119" t="inlineStr">
        <is>
          <t>n/a</t>
        </is>
      </c>
      <c r="AH1119" t="inlineStr"/>
      <c r="AI1119" t="inlineStr">
        <is>
          <t>701+</t>
        </is>
      </c>
      <c r="AJ1119" t="n">
        <v>1</v>
      </c>
      <c r="AK1119" t="inlineStr"/>
      <c r="AL1119" t="inlineStr"/>
      <c r="AM1119" t="inlineStr"/>
      <c r="AN1119" t="inlineStr"/>
      <c r="AO1119" t="inlineStr"/>
      <c r="AP1119" t="inlineStr">
        <is>
          <t>{"Research &amp; Discovery": [{"indicator_id": "76", "indicator_name": "Academic Reputation", "rank": "601+", "score": "3.8"}, {"indicator_id": "73", "indicator_name": "Citations per Faculty", "rank": "701+", "score": "1.2"}], "Learning Experience": [{"indicator_id": "36", "indicator_name": "Faculty Student Ratio", "rank": "174", "score": "73.8"}], "Employability": [{"indicator_id": "77", "indicator_name": "Employer Reputation", "rank": "601+", "score": "1.4"}, {"indicator_id": "3819456", "indicator_name": "Employment Outcomes", "rank": "701+", "score": "1.2"}], "Global Engagement": [{"indicator_id": "14", "indicator_name": "International Student Ratio", "rank": "n/a", "score": "n/a"}, {"indicator_id": "15", "indicator_name": "International Research Network", "rank": "701+", "score": "9.8"}, {"indicator_id": "18", "indicator_name": "International Faculty Ratio", "rank": "n/a", "score": "n/a"}], "Sustainability": [{"indicator_id": "3897497", "indicator_name": "Sustainability Score", "rank": "701+", "score": "1"}]}</t>
        </is>
      </c>
      <c r="AQ11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20">
      <c r="A1120" t="n">
        <v>1119</v>
      </c>
      <c r="B1120" t="inlineStr"/>
      <c r="C1120" t="inlineStr">
        <is>
          <t>Universidad Nacional de la Asunción</t>
        </is>
      </c>
      <c r="D1120" t="inlineStr">
        <is>
          <t>San Lorenzo, Paraguay</t>
        </is>
      </c>
      <c r="E1120" t="inlineStr">
        <is>
          <t>Paraguay</t>
        </is>
      </c>
      <c r="F1120" t="inlineStr">
        <is>
          <t>San Lorenzo</t>
        </is>
      </c>
      <c r="G1120" t="inlineStr">
        <is>
          <t>Latin America</t>
        </is>
      </c>
      <c r="H1120" t="inlineStr">
        <is>
          <t>https://www.topuniversities.com/sites/default/files/universidad-nacional-de-la-asuncin_592560cf2aeae70239af5503_medium.jpg</t>
        </is>
      </c>
      <c r="I1120" t="inlineStr">
        <is>
          <t>/universities/universidad-nacional-de-la-asuncion</t>
        </is>
      </c>
      <c r="J1120" t="inlineStr">
        <is>
          <t>3996782</t>
        </is>
      </c>
      <c r="K1120" t="inlineStr">
        <is>
          <t>293496</t>
        </is>
      </c>
      <c r="L1120" t="inlineStr">
        <is>
          <t>2688</t>
        </is>
      </c>
      <c r="M1120" t="n">
        <v>0</v>
      </c>
      <c r="N1120" t="inlineStr">
        <is>
          <t>1001-1200</t>
        </is>
      </c>
      <c r="O1120" t="inlineStr"/>
      <c r="P1120" t="b">
        <v>0</v>
      </c>
      <c r="Q1120" t="b">
        <v>0</v>
      </c>
      <c r="R1120" t="n">
        <v>0</v>
      </c>
      <c r="S1120" t="inlineStr">
        <is>
          <t>601+</t>
        </is>
      </c>
      <c r="T1120" t="n">
        <v>6.1</v>
      </c>
      <c r="U1120" t="inlineStr">
        <is>
          <t>701+</t>
        </is>
      </c>
      <c r="V1120" t="n">
        <v>1.1</v>
      </c>
      <c r="W1120" t="inlineStr">
        <is>
          <t>500</t>
        </is>
      </c>
      <c r="X1120" t="n">
        <v>31.7</v>
      </c>
      <c r="Y1120" t="inlineStr">
        <is>
          <t>601+</t>
        </is>
      </c>
      <c r="Z1120" t="n">
        <v>5.3</v>
      </c>
      <c r="AA1120" t="inlineStr">
        <is>
          <t>166</t>
        </is>
      </c>
      <c r="AB1120" t="n">
        <v>69</v>
      </c>
      <c r="AC1120" t="inlineStr">
        <is>
          <t>701+</t>
        </is>
      </c>
      <c r="AD1120" t="n">
        <v>1.7</v>
      </c>
      <c r="AE1120" t="inlineStr">
        <is>
          <t>701+</t>
        </is>
      </c>
      <c r="AF1120" t="n">
        <v>11.8</v>
      </c>
      <c r="AG1120" t="inlineStr">
        <is>
          <t>701+</t>
        </is>
      </c>
      <c r="AH1120" t="n">
        <v>1.3</v>
      </c>
      <c r="AI1120" t="inlineStr">
        <is>
          <t>701+</t>
        </is>
      </c>
      <c r="AJ1120" t="n">
        <v>1.1</v>
      </c>
      <c r="AK1120" t="inlineStr"/>
      <c r="AL1120" t="inlineStr"/>
      <c r="AM1120" t="inlineStr"/>
      <c r="AN1120" t="inlineStr"/>
      <c r="AO1120" t="inlineStr"/>
      <c r="AP1120" t="inlineStr">
        <is>
          <t>{"Research &amp; Discovery": [{"indicator_id": "76", "indicator_name": "Academic Reputation", "rank": "601+", "score": "6.1"}, {"indicator_id": "73", "indicator_name": "Citations per Faculty", "rank": "701+", "score": "1.1"}], "Learning Experience": [{"indicator_id": "36", "indicator_name": "Faculty Student Ratio", "rank": "500", "score": "31.7"}], "Employability": [{"indicator_id": "77", "indicator_name": "Employer Reputation", "rank": "601+", "score": "5.3"}, {"indicator_id": "3819456", "indicator_name": "Employment Outcomes", "rank": "166", "score": "69"}], "Global Engagement": [{"indicator_id": "14", "indicator_name": "International Student Ratio", "rank": "701+", "score": "1.7"}, {"indicator_id": "15", "indicator_name": "International Research Network", "rank": "701+", "score": "11.8"}, {"indicator_id": "18", "indicator_name": "International Faculty Ratio", "rank": "701+", "score": "1.3"}], "Sustainability": [{"indicator_id": "3897497", "indicator_name": "Sustainability Score", "rank": "701+", "score": "1.1"}]}</t>
        </is>
      </c>
      <c r="AQ11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21">
      <c r="A1121" t="n">
        <v>1120</v>
      </c>
      <c r="B1121" t="inlineStr"/>
      <c r="C1121" t="inlineStr">
        <is>
          <t>Universidad Nacional del Centro de la Provincia de Buenos Aires (UNICEN)</t>
        </is>
      </c>
      <c r="D1121" t="inlineStr">
        <is>
          <t>Tandil, Argentina</t>
        </is>
      </c>
      <c r="E1121" t="inlineStr">
        <is>
          <t>Argentina</t>
        </is>
      </c>
      <c r="F1121" t="inlineStr">
        <is>
          <t>Tandil</t>
        </is>
      </c>
      <c r="G1121" t="inlineStr">
        <is>
          <t>Latin America</t>
        </is>
      </c>
      <c r="H1121" t="inlineStr">
        <is>
          <t>https://www.topuniversities.com/sites/default/files/universidad-nacional-del-centro-de-la-provincia-de-buenos-aires-unicen_592560cf2aeae70239af568f_medium.jpg</t>
        </is>
      </c>
      <c r="I1121" t="inlineStr">
        <is>
          <t>/universities/universidad-nacional-del-centro-de-la-provincia-de-buenos-aires-unicen</t>
        </is>
      </c>
      <c r="J1121" t="inlineStr">
        <is>
          <t>3996783</t>
        </is>
      </c>
      <c r="K1121" t="inlineStr">
        <is>
          <t>293815</t>
        </is>
      </c>
      <c r="L1121" t="inlineStr">
        <is>
          <t>14370</t>
        </is>
      </c>
      <c r="M1121" t="n">
        <v>0</v>
      </c>
      <c r="N1121" t="inlineStr">
        <is>
          <t>1001-1200</t>
        </is>
      </c>
      <c r="O1121" t="inlineStr"/>
      <c r="P1121" t="b">
        <v>0</v>
      </c>
      <c r="Q1121" t="b">
        <v>0</v>
      </c>
      <c r="R1121" t="n">
        <v>0</v>
      </c>
      <c r="S1121" t="inlineStr">
        <is>
          <t>601+</t>
        </is>
      </c>
      <c r="T1121" t="n">
        <v>5.5</v>
      </c>
      <c r="U1121" t="inlineStr">
        <is>
          <t>701+</t>
        </is>
      </c>
      <c r="V1121" t="n">
        <v>1.3</v>
      </c>
      <c r="W1121" t="inlineStr">
        <is>
          <t>154</t>
        </is>
      </c>
      <c r="X1121" t="n">
        <v>76.8</v>
      </c>
      <c r="Y1121" t="inlineStr">
        <is>
          <t>601+</t>
        </is>
      </c>
      <c r="Z1121" t="n">
        <v>2.5</v>
      </c>
      <c r="AA1121" t="inlineStr">
        <is>
          <t>701+</t>
        </is>
      </c>
      <c r="AB1121" t="n">
        <v>1.3</v>
      </c>
      <c r="AC1121" t="inlineStr">
        <is>
          <t>n/a</t>
        </is>
      </c>
      <c r="AD1121" t="inlineStr"/>
      <c r="AE1121" t="inlineStr">
        <is>
          <t>701+</t>
        </is>
      </c>
      <c r="AF1121" t="n">
        <v>13.9</v>
      </c>
      <c r="AG1121" t="inlineStr">
        <is>
          <t>n/a</t>
        </is>
      </c>
      <c r="AH1121" t="inlineStr"/>
      <c r="AI1121" t="inlineStr">
        <is>
          <t>701+</t>
        </is>
      </c>
      <c r="AJ1121" t="n">
        <v>1</v>
      </c>
      <c r="AK1121" t="inlineStr"/>
      <c r="AL1121" t="inlineStr"/>
      <c r="AM1121" t="inlineStr"/>
      <c r="AN1121" t="inlineStr"/>
      <c r="AO1121" t="inlineStr"/>
      <c r="AP1121" t="inlineStr">
        <is>
          <t>{"Research &amp; Discovery": [{"indicator_id": "76", "indicator_name": "Academic Reputation", "rank": "601+", "score": "5.5"}, {"indicator_id": "73", "indicator_name": "Citations per Faculty", "rank": "701+", "score": "1.3"}], "Learning Experience": [{"indicator_id": "36", "indicator_name": "Faculty Student Ratio", "rank": "154", "score": "76.8"}], "Employability": [{"indicator_id": "77", "indicator_name": "Employer Reputation", "rank": "601+", "score": "2.5"}, {"indicator_id": "3819456", "indicator_name": "Employment Outcomes", "rank": "701+", "score": "1.3"}], "Global Engagement": [{"indicator_id": "14", "indicator_name": "International Student Ratio", "rank": "n/a", "score": "n/a"}, {"indicator_id": "15", "indicator_name": "International Research Network", "rank": "701+", "score": "13.9"}, {"indicator_id": "18", "indicator_name": "International Faculty Ratio", "rank": "n/a", "score": "n/a"}], "Sustainability": [{"indicator_id": "3897497", "indicator_name": "Sustainability Score", "rank": "701+", "score": "1"}]}</t>
        </is>
      </c>
      <c r="AQ11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22">
      <c r="A1122" t="n">
        <v>1121</v>
      </c>
      <c r="B1122" t="inlineStr"/>
      <c r="C1122" t="inlineStr">
        <is>
          <t>Universidad Peruana Cayetano Heredia (UPCH)</t>
        </is>
      </c>
      <c r="D1122" t="inlineStr">
        <is>
          <t>San Martin, Peru</t>
        </is>
      </c>
      <c r="E1122" t="inlineStr">
        <is>
          <t>Peru</t>
        </is>
      </c>
      <c r="F1122" t="inlineStr">
        <is>
          <t>San Martin</t>
        </is>
      </c>
      <c r="G1122" t="inlineStr">
        <is>
          <t>Latin America</t>
        </is>
      </c>
      <c r="H1122" t="inlineStr">
        <is>
          <t>https://www.topuniversities.com/sites/default/files/universidad-peruana-cayetano-heredia-upch_592560cf2aeae70239af550f_medium.jpg</t>
        </is>
      </c>
      <c r="I1122" t="inlineStr">
        <is>
          <t>/universities/universidad-peruana-cayetano-heredia-upch</t>
        </is>
      </c>
      <c r="J1122" t="inlineStr">
        <is>
          <t>3996790</t>
        </is>
      </c>
      <c r="K1122" t="inlineStr">
        <is>
          <t>293507</t>
        </is>
      </c>
      <c r="L1122" t="inlineStr">
        <is>
          <t>2699</t>
        </is>
      </c>
      <c r="M1122" t="n">
        <v>0</v>
      </c>
      <c r="N1122" t="inlineStr">
        <is>
          <t>1001-1200</t>
        </is>
      </c>
      <c r="O1122" t="inlineStr"/>
      <c r="P1122" t="b">
        <v>0</v>
      </c>
      <c r="Q1122" t="b">
        <v>0</v>
      </c>
      <c r="R1122" t="n">
        <v>0</v>
      </c>
      <c r="S1122" t="inlineStr">
        <is>
          <t>601+</t>
        </is>
      </c>
      <c r="T1122" t="n">
        <v>9.5</v>
      </c>
      <c r="U1122" t="inlineStr">
        <is>
          <t>701+</t>
        </is>
      </c>
      <c r="V1122" t="n">
        <v>2.2</v>
      </c>
      <c r="W1122" t="inlineStr">
        <is>
          <t>340</t>
        </is>
      </c>
      <c r="X1122" t="n">
        <v>45.5</v>
      </c>
      <c r="Y1122" t="inlineStr">
        <is>
          <t>601+</t>
        </is>
      </c>
      <c r="Z1122" t="n">
        <v>8.5</v>
      </c>
      <c r="AA1122" t="inlineStr">
        <is>
          <t>701+</t>
        </is>
      </c>
      <c r="AB1122" t="n">
        <v>3.8</v>
      </c>
      <c r="AC1122" t="inlineStr">
        <is>
          <t>701+</t>
        </is>
      </c>
      <c r="AD1122" t="n">
        <v>1.4</v>
      </c>
      <c r="AE1122" t="inlineStr">
        <is>
          <t>701+</t>
        </is>
      </c>
      <c r="AF1122" t="n">
        <v>28.9</v>
      </c>
      <c r="AG1122" t="inlineStr">
        <is>
          <t>701+</t>
        </is>
      </c>
      <c r="AH1122" t="n">
        <v>1.8</v>
      </c>
      <c r="AI1122">
        <f>672</f>
        <v/>
      </c>
      <c r="AJ1122" t="n">
        <v>9.800000000000001</v>
      </c>
      <c r="AK1122" t="inlineStr"/>
      <c r="AL1122" t="inlineStr"/>
      <c r="AM1122" t="inlineStr"/>
      <c r="AN1122" t="inlineStr"/>
      <c r="AO1122" t="inlineStr"/>
      <c r="AP1122" t="inlineStr">
        <is>
          <t>{"Research &amp; Discovery": [{"indicator_id": "76", "indicator_name": "Academic Reputation", "rank": "601+", "score": "9.5"}, {"indicator_id": "73", "indicator_name": "Citations per Faculty", "rank": "701+", "score": "2.2"}], "Learning Experience": [{"indicator_id": "36", "indicator_name": "Faculty Student Ratio", "rank": "340", "score": "45.5"}], "Employability": [{"indicator_id": "77", "indicator_name": "Employer Reputation", "rank": "601+", "score": "8.5"}, {"indicator_id": "3819456", "indicator_name": "Employment Outcomes", "rank": "701+", "score": "3.8"}], "Global Engagement": [{"indicator_id": "14", "indicator_name": "International Student Ratio", "rank": "701+", "score": "1.4"}, {"indicator_id": "15", "indicator_name": "International Research Network", "rank": "701+", "score": "28.9"}, {"indicator_id": "18", "indicator_name": "International Faculty Ratio", "rank": "701+", "score": "1.8"}], "Sustainability": [{"indicator_id": "3897497", "indicator_name": "Sustainability Score", "rank": "=672", "score": "9.8"}]}</t>
        </is>
      </c>
      <c r="AQ11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23">
      <c r="A1123" t="n">
        <v>1122</v>
      </c>
      <c r="B1123" t="inlineStr"/>
      <c r="C1123" t="inlineStr">
        <is>
          <t>Universidad Rey Juan Carlos</t>
        </is>
      </c>
      <c r="D1123" t="inlineStr">
        <is>
          <t>Móstoles, Spain</t>
        </is>
      </c>
      <c r="E1123" t="inlineStr">
        <is>
          <t>Spain</t>
        </is>
      </c>
      <c r="F1123" t="inlineStr">
        <is>
          <t>Móstoles</t>
        </is>
      </c>
      <c r="G1123" t="inlineStr">
        <is>
          <t>Europe</t>
        </is>
      </c>
      <c r="H1123" t="inlineStr">
        <is>
          <t>https://www.topuniversities.com/sites/default/files/universidad-rey-juan-carlos_1517_medium.jpg</t>
        </is>
      </c>
      <c r="I1123" t="inlineStr">
        <is>
          <t>/universities/universidad-rey-juan-carlos</t>
        </is>
      </c>
      <c r="J1123" t="inlineStr">
        <is>
          <t>3996795</t>
        </is>
      </c>
      <c r="K1123" t="inlineStr">
        <is>
          <t>296404</t>
        </is>
      </c>
      <c r="L1123" t="inlineStr">
        <is>
          <t>1517</t>
        </is>
      </c>
      <c r="M1123" t="n">
        <v>0</v>
      </c>
      <c r="N1123" t="inlineStr">
        <is>
          <t>1001-1200</t>
        </is>
      </c>
      <c r="O1123" t="inlineStr"/>
      <c r="P1123" t="b">
        <v>0</v>
      </c>
      <c r="Q1123" t="b">
        <v>0</v>
      </c>
      <c r="R1123" t="n">
        <v>0</v>
      </c>
      <c r="S1123" t="inlineStr">
        <is>
          <t>601+</t>
        </is>
      </c>
      <c r="T1123" t="n">
        <v>7.9</v>
      </c>
      <c r="U1123" t="inlineStr">
        <is>
          <t>701+</t>
        </is>
      </c>
      <c r="V1123" t="n">
        <v>4.5</v>
      </c>
      <c r="W1123" t="inlineStr">
        <is>
          <t>701+</t>
        </is>
      </c>
      <c r="X1123" t="n">
        <v>7.2</v>
      </c>
      <c r="Y1123" t="inlineStr">
        <is>
          <t>601+</t>
        </is>
      </c>
      <c r="Z1123" t="n">
        <v>8.300000000000001</v>
      </c>
      <c r="AA1123" t="inlineStr">
        <is>
          <t>701+</t>
        </is>
      </c>
      <c r="AB1123" t="n">
        <v>7</v>
      </c>
      <c r="AC1123" t="inlineStr">
        <is>
          <t>669</t>
        </is>
      </c>
      <c r="AD1123" t="n">
        <v>12.4</v>
      </c>
      <c r="AE1123" t="inlineStr">
        <is>
          <t>589</t>
        </is>
      </c>
      <c r="AF1123" t="n">
        <v>62.9</v>
      </c>
      <c r="AG1123" t="inlineStr">
        <is>
          <t>645</t>
        </is>
      </c>
      <c r="AH1123" t="n">
        <v>16.5</v>
      </c>
      <c r="AI1123">
        <f>498</f>
        <v/>
      </c>
      <c r="AJ1123" t="n">
        <v>24</v>
      </c>
      <c r="AK1123" t="inlineStr"/>
      <c r="AL1123" t="inlineStr"/>
      <c r="AM1123" t="inlineStr"/>
      <c r="AN1123" t="inlineStr"/>
      <c r="AO1123" t="inlineStr"/>
      <c r="AP1123" t="inlineStr">
        <is>
          <t>{"Research &amp; Discovery": [{"indicator_id": "76", "indicator_name": "Academic Reputation", "rank": "601+", "score": "7.9"}, {"indicator_id": "73", "indicator_name": "Citations per Faculty", "rank": "701+", "score": "4.5"}], "Learning Experience": [{"indicator_id": "36", "indicator_name": "Faculty Student Ratio", "rank": "701+", "score": "7.2"}], "Employability": [{"indicator_id": "77", "indicator_name": "Employer Reputation", "rank": "601+", "score": "8.3"}, {"indicator_id": "3819456", "indicator_name": "Employment Outcomes", "rank": "701+", "score": "7"}], "Global Engagement": [{"indicator_id": "14", "indicator_name": "International Student Ratio", "rank": "669", "score": "12.4"}, {"indicator_id": "15", "indicator_name": "International Research Network", "rank": "589", "score": "62.9"}, {"indicator_id": "18", "indicator_name": "International Faculty Ratio", "rank": "645", "score": "16.5"}], "Sustainability": [{"indicator_id": "3897497", "indicator_name": "Sustainability Score", "rank": "=498", "score": "24"}]}</t>
        </is>
      </c>
      <c r="AQ11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24">
      <c r="A1124" t="n">
        <v>1123</v>
      </c>
      <c r="B1124" t="inlineStr"/>
      <c r="C1124" t="inlineStr">
        <is>
          <t>Universidad Simón Bolívar (USB)</t>
        </is>
      </c>
      <c r="D1124" t="inlineStr">
        <is>
          <t>Caracas, Venezuela</t>
        </is>
      </c>
      <c r="E1124" t="inlineStr">
        <is>
          <t>Venezuela</t>
        </is>
      </c>
      <c r="F1124" t="inlineStr">
        <is>
          <t>Caracas</t>
        </is>
      </c>
      <c r="G1124" t="inlineStr">
        <is>
          <t>Latin America</t>
        </is>
      </c>
      <c r="H1124" t="inlineStr">
        <is>
          <t>https://www.topuniversities.com/sites/default/files/universidad-simn-bolvar-usb_592560cf2aeae70239af5515_medium.jpg</t>
        </is>
      </c>
      <c r="I1124" t="inlineStr">
        <is>
          <t>/universities/universidad-simon-bolivar-usb</t>
        </is>
      </c>
      <c r="J1124" t="inlineStr">
        <is>
          <t>3996797</t>
        </is>
      </c>
      <c r="K1124" t="inlineStr">
        <is>
          <t>293514</t>
        </is>
      </c>
      <c r="L1124" t="inlineStr">
        <is>
          <t>2706</t>
        </is>
      </c>
      <c r="M1124" t="n">
        <v>0</v>
      </c>
      <c r="N1124" t="inlineStr">
        <is>
          <t>1001-1200</t>
        </is>
      </c>
      <c r="O1124" t="inlineStr"/>
      <c r="P1124" t="b">
        <v>0</v>
      </c>
      <c r="Q1124" t="b">
        <v>0</v>
      </c>
      <c r="R1124" t="n">
        <v>0</v>
      </c>
      <c r="S1124" t="inlineStr">
        <is>
          <t>601+</t>
        </is>
      </c>
      <c r="T1124" t="n">
        <v>13.7</v>
      </c>
      <c r="U1124" t="inlineStr">
        <is>
          <t>701+</t>
        </is>
      </c>
      <c r="V1124" t="n">
        <v>2.6</v>
      </c>
      <c r="W1124" t="inlineStr">
        <is>
          <t>701+</t>
        </is>
      </c>
      <c r="X1124" t="n">
        <v>14.4</v>
      </c>
      <c r="Y1124" t="inlineStr">
        <is>
          <t>535</t>
        </is>
      </c>
      <c r="Z1124" t="n">
        <v>15.9</v>
      </c>
      <c r="AA1124" t="inlineStr">
        <is>
          <t>701+</t>
        </is>
      </c>
      <c r="AB1124" t="n">
        <v>11.2</v>
      </c>
      <c r="AC1124" t="inlineStr">
        <is>
          <t>701+</t>
        </is>
      </c>
      <c r="AD1124" t="n">
        <v>1</v>
      </c>
      <c r="AE1124" t="inlineStr">
        <is>
          <t>701+</t>
        </is>
      </c>
      <c r="AF1124" t="n">
        <v>11.5</v>
      </c>
      <c r="AG1124" t="inlineStr">
        <is>
          <t>701+</t>
        </is>
      </c>
      <c r="AH1124" t="n">
        <v>1.7</v>
      </c>
      <c r="AI1124" t="inlineStr">
        <is>
          <t>701+</t>
        </is>
      </c>
      <c r="AJ1124" t="n">
        <v>1</v>
      </c>
      <c r="AK1124" t="inlineStr"/>
      <c r="AL1124" t="inlineStr"/>
      <c r="AM1124" t="inlineStr"/>
      <c r="AN1124" t="inlineStr"/>
      <c r="AO1124" t="inlineStr"/>
      <c r="AP1124" t="inlineStr">
        <is>
          <t>{"Research &amp; Discovery": [{"indicator_id": "76", "indicator_name": "Academic Reputation", "rank": "601+", "score": "13.7"}, {"indicator_id": "73", "indicator_name": "Citations per Faculty", "rank": "701+", "score": "2.6"}], "Learning Experience": [{"indicator_id": "36", "indicator_name": "Faculty Student Ratio", "rank": "701+", "score": "14.4"}], "Employability": [{"indicator_id": "77", "indicator_name": "Employer Reputation", "rank": "535", "score": "15.9"}, {"indicator_id": "3819456", "indicator_name": "Employment Outcomes", "rank": "701+", "score": "11.2"}], "Global Engagement": [{"indicator_id": "14", "indicator_name": "International Student Ratio", "rank": "701+", "score": "1"}, {"indicator_id": "15", "indicator_name": "International Research Network", "rank": "701+", "score": "11.5"}, {"indicator_id": "18", "indicator_name": "International Faculty Ratio", "rank": "701+", "score": "1.7"}], "Sustainability": [{"indicator_id": "3897497", "indicator_name": "Sustainability Score", "rank": "701+", "score": "1"}]}</t>
        </is>
      </c>
      <c r="AQ11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25">
      <c r="A1125" t="n">
        <v>1124</v>
      </c>
      <c r="B1125" t="inlineStr"/>
      <c r="C1125" t="inlineStr">
        <is>
          <t>Universidad Tecnológica Nacional (UTN)</t>
        </is>
      </c>
      <c r="D1125" t="inlineStr">
        <is>
          <t>Buenos Aires, Argentina</t>
        </is>
      </c>
      <c r="E1125" t="inlineStr">
        <is>
          <t>Argentina</t>
        </is>
      </c>
      <c r="F1125" t="inlineStr">
        <is>
          <t>Buenos Aires</t>
        </is>
      </c>
      <c r="G1125" t="inlineStr">
        <is>
          <t>Latin America</t>
        </is>
      </c>
      <c r="H1125" t="inlineStr">
        <is>
          <t>https://www.topuniversities.com/sites/default/files/250314113953am81912602-LOGO-MONTESERRAT-2025-90x90.jpg</t>
        </is>
      </c>
      <c r="I1125" t="inlineStr">
        <is>
          <t>/universities/universidad-tecnologica-nacional-utn</t>
        </is>
      </c>
      <c r="J1125" t="inlineStr">
        <is>
          <t>3996799</t>
        </is>
      </c>
      <c r="K1125" t="inlineStr">
        <is>
          <t>293517</t>
        </is>
      </c>
      <c r="L1125" t="inlineStr">
        <is>
          <t>2709</t>
        </is>
      </c>
      <c r="M1125" t="n">
        <v>0</v>
      </c>
      <c r="N1125" t="inlineStr">
        <is>
          <t>1001-1200</t>
        </is>
      </c>
      <c r="O1125" t="inlineStr"/>
      <c r="P1125" t="b">
        <v>0</v>
      </c>
      <c r="Q1125" t="b">
        <v>0</v>
      </c>
      <c r="R1125" t="n">
        <v>0</v>
      </c>
      <c r="S1125" t="inlineStr">
        <is>
          <t>601+</t>
        </is>
      </c>
      <c r="T1125" t="n">
        <v>4.5</v>
      </c>
      <c r="U1125" t="inlineStr">
        <is>
          <t>701+</t>
        </is>
      </c>
      <c r="V1125" t="n">
        <v>1.1</v>
      </c>
      <c r="W1125" t="inlineStr">
        <is>
          <t>314</t>
        </is>
      </c>
      <c r="X1125" t="n">
        <v>49.7</v>
      </c>
      <c r="Y1125" t="inlineStr">
        <is>
          <t>575</t>
        </is>
      </c>
      <c r="Z1125" t="n">
        <v>14.3</v>
      </c>
      <c r="AA1125" t="inlineStr">
        <is>
          <t>701+</t>
        </is>
      </c>
      <c r="AB1125" t="n">
        <v>6.7</v>
      </c>
      <c r="AC1125" t="inlineStr">
        <is>
          <t>701+</t>
        </is>
      </c>
      <c r="AD1125" t="n">
        <v>1.5</v>
      </c>
      <c r="AE1125" t="inlineStr">
        <is>
          <t>701+</t>
        </is>
      </c>
      <c r="AF1125" t="n">
        <v>11.4</v>
      </c>
      <c r="AG1125" t="inlineStr">
        <is>
          <t>n/a</t>
        </is>
      </c>
      <c r="AH1125" t="inlineStr"/>
      <c r="AI1125" t="inlineStr">
        <is>
          <t>701+</t>
        </is>
      </c>
      <c r="AJ1125" t="n">
        <v>1</v>
      </c>
      <c r="AK1125" t="inlineStr"/>
      <c r="AL1125" t="inlineStr"/>
      <c r="AM1125" t="inlineStr"/>
      <c r="AN1125" t="inlineStr"/>
      <c r="AO1125" t="inlineStr"/>
      <c r="AP1125" t="inlineStr">
        <is>
          <t>{"Research &amp; Discovery": [{"indicator_id": "76", "indicator_name": "Academic Reputation", "rank": "601+", "score": "4.5"}, {"indicator_id": "73", "indicator_name": "Citations per Faculty", "rank": "701+", "score": "1.1"}], "Learning Experience": [{"indicator_id": "36", "indicator_name": "Faculty Student Ratio", "rank": "314", "score": "49.7"}], "Employability": [{"indicator_id": "77", "indicator_name": "Employer Reputation", "rank": "575", "score": "14.3"}, {"indicator_id": "3819456", "indicator_name": "Employment Outcomes", "rank": "701+", "score": "6.7"}], "Global Engagement": [{"indicator_id": "14", "indicator_name": "International Student Ratio", "rank": "701+", "score": "1.5"}, {"indicator_id": "15", "indicator_name": "International Research Network", "rank": "701+", "score": "11.4"}, {"indicator_id": "18", "indicator_name": "International Faculty Ratio", "rank": "n/a", "score": "n/a"}], "Sustainability": [{"indicator_id": "3897497", "indicator_name": "Sustainability Score", "rank": "701+", "score": "1"}]}</t>
        </is>
      </c>
      <c r="AQ11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26">
      <c r="A1126" t="n">
        <v>1125</v>
      </c>
      <c r="B1126" t="inlineStr"/>
      <c r="C1126" t="inlineStr">
        <is>
          <t>Universidad Tecnológica de Panamá (UTP)</t>
        </is>
      </c>
      <c r="D1126" t="inlineStr">
        <is>
          <t>Panama City, Panama</t>
        </is>
      </c>
      <c r="E1126" t="inlineStr">
        <is>
          <t>Panama</t>
        </is>
      </c>
      <c r="F1126" t="inlineStr">
        <is>
          <t>Panama City</t>
        </is>
      </c>
      <c r="G1126" t="inlineStr">
        <is>
          <t>Latin America</t>
        </is>
      </c>
      <c r="H1126" t="inlineStr">
        <is>
          <t>https://www.topuniversities.com/sites/default/files/universidad-tecnolgica-de-panam-utp_592560cf2aeae70239af4db4_medium.jpg</t>
        </is>
      </c>
      <c r="I1126" t="inlineStr">
        <is>
          <t>/universities/universidad-tecnologica-de-panama-utp</t>
        </is>
      </c>
      <c r="J1126" t="inlineStr">
        <is>
          <t>3996801</t>
        </is>
      </c>
      <c r="K1126" t="inlineStr">
        <is>
          <t>297571</t>
        </is>
      </c>
      <c r="L1126" t="inlineStr">
        <is>
          <t>816</t>
        </is>
      </c>
      <c r="M1126" t="n">
        <v>0</v>
      </c>
      <c r="N1126" t="inlineStr">
        <is>
          <t>1001-1200</t>
        </is>
      </c>
      <c r="O1126" t="inlineStr"/>
      <c r="P1126" t="b">
        <v>0</v>
      </c>
      <c r="Q1126" t="b">
        <v>0</v>
      </c>
      <c r="R1126" t="n">
        <v>0</v>
      </c>
      <c r="S1126" t="inlineStr">
        <is>
          <t>601+</t>
        </is>
      </c>
      <c r="T1126" t="n">
        <v>7.8</v>
      </c>
      <c r="U1126" t="inlineStr">
        <is>
          <t>701+</t>
        </is>
      </c>
      <c r="V1126" t="n">
        <v>1.1</v>
      </c>
      <c r="W1126" t="inlineStr">
        <is>
          <t>556</t>
        </is>
      </c>
      <c r="X1126" t="n">
        <v>27.2</v>
      </c>
      <c r="Y1126" t="inlineStr">
        <is>
          <t>493</t>
        </is>
      </c>
      <c r="Z1126" t="n">
        <v>17.8</v>
      </c>
      <c r="AA1126" t="inlineStr">
        <is>
          <t>701+</t>
        </is>
      </c>
      <c r="AB1126" t="n">
        <v>6.1</v>
      </c>
      <c r="AC1126" t="inlineStr">
        <is>
          <t>701+</t>
        </is>
      </c>
      <c r="AD1126" t="n">
        <v>3.9</v>
      </c>
      <c r="AE1126" t="inlineStr">
        <is>
          <t>701+</t>
        </is>
      </c>
      <c r="AF1126" t="n">
        <v>4.9</v>
      </c>
      <c r="AG1126" t="inlineStr">
        <is>
          <t>701+</t>
        </is>
      </c>
      <c r="AH1126" t="n">
        <v>4.1</v>
      </c>
      <c r="AI1126" t="inlineStr">
        <is>
          <t>701+</t>
        </is>
      </c>
      <c r="AJ1126" t="n">
        <v>1.1</v>
      </c>
      <c r="AK1126" t="inlineStr"/>
      <c r="AL1126" t="inlineStr"/>
      <c r="AM1126" t="inlineStr"/>
      <c r="AN1126" t="inlineStr"/>
      <c r="AO1126" t="inlineStr"/>
      <c r="AP1126" t="inlineStr">
        <is>
          <t>{"Research &amp; Discovery": [{"indicator_id": "76", "indicator_name": "Academic Reputation", "rank": "601+", "score": "7.8"}, {"indicator_id": "73", "indicator_name": "Citations per Faculty", "rank": "701+", "score": "1.1"}], "Learning Experience": [{"indicator_id": "36", "indicator_name": "Faculty Student Ratio", "rank": "556", "score": "27.2"}], "Employability": [{"indicator_id": "77", "indicator_name": "Employer Reputation", "rank": "493", "score": "17.8"}, {"indicator_id": "3819456", "indicator_name": "Employment Outcomes", "rank": "701+", "score": "6.1"}], "Global Engagement": [{"indicator_id": "14", "indicator_name": "International Student Ratio", "rank": "701+", "score": "3.9"}, {"indicator_id": "15", "indicator_name": "International Research Network", "rank": "701+", "score": "4.9"}, {"indicator_id": "18", "indicator_name": "International Faculty Ratio", "rank": "701+", "score": "4.1"}], "Sustainability": [{"indicator_id": "3897497", "indicator_name": "Sustainability Score", "rank": "701+", "score": "1.1"}]}</t>
        </is>
      </c>
      <c r="AQ11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27">
      <c r="A1127" t="n">
        <v>1126</v>
      </c>
      <c r="B1127" t="inlineStr"/>
      <c r="C1127" t="inlineStr">
        <is>
          <t>Universidad de Castilla-La Mancha</t>
        </is>
      </c>
      <c r="D1127" t="inlineStr">
        <is>
          <t>Ciudad Real, Spain</t>
        </is>
      </c>
      <c r="E1127" t="inlineStr">
        <is>
          <t>Spain</t>
        </is>
      </c>
      <c r="F1127" t="inlineStr">
        <is>
          <t>Ciudad Real</t>
        </is>
      </c>
      <c r="G1127" t="inlineStr">
        <is>
          <t>Europe</t>
        </is>
      </c>
      <c r="H1127" t="inlineStr">
        <is>
          <t>https://www.topuniversities.com/sites/default/files/universidad-de-castilla-la-mancha_1521_medium.jpg</t>
        </is>
      </c>
      <c r="I1127" t="inlineStr">
        <is>
          <t>/universities/universidad-de-castilla-la-mancha</t>
        </is>
      </c>
      <c r="J1127" t="inlineStr">
        <is>
          <t>3996812</t>
        </is>
      </c>
      <c r="K1127" t="inlineStr">
        <is>
          <t>296455</t>
        </is>
      </c>
      <c r="L1127" t="inlineStr">
        <is>
          <t>1521</t>
        </is>
      </c>
      <c r="M1127" t="n">
        <v>0</v>
      </c>
      <c r="N1127" t="inlineStr">
        <is>
          <t>1001-1200</t>
        </is>
      </c>
      <c r="O1127" t="inlineStr"/>
      <c r="P1127" t="b">
        <v>0</v>
      </c>
      <c r="Q1127" t="b">
        <v>0</v>
      </c>
      <c r="R1127" t="n">
        <v>0</v>
      </c>
      <c r="S1127" t="inlineStr">
        <is>
          <t>601+</t>
        </is>
      </c>
      <c r="T1127" t="n">
        <v>7.9</v>
      </c>
      <c r="U1127" t="inlineStr">
        <is>
          <t>701+</t>
        </is>
      </c>
      <c r="V1127" t="n">
        <v>9.699999999999999</v>
      </c>
      <c r="W1127" t="inlineStr">
        <is>
          <t>701+</t>
        </is>
      </c>
      <c r="X1127" t="n">
        <v>16.9</v>
      </c>
      <c r="Y1127" t="inlineStr">
        <is>
          <t>601+</t>
        </is>
      </c>
      <c r="Z1127" t="n">
        <v>2.1</v>
      </c>
      <c r="AA1127" t="inlineStr">
        <is>
          <t>701+</t>
        </is>
      </c>
      <c r="AB1127" t="n">
        <v>4.9</v>
      </c>
      <c r="AC1127" t="inlineStr">
        <is>
          <t>701+</t>
        </is>
      </c>
      <c r="AD1127" t="n">
        <v>5.2</v>
      </c>
      <c r="AE1127" t="inlineStr">
        <is>
          <t>458</t>
        </is>
      </c>
      <c r="AF1127" t="n">
        <v>71.59999999999999</v>
      </c>
      <c r="AG1127" t="inlineStr">
        <is>
          <t>701+</t>
        </is>
      </c>
      <c r="AH1127" t="n">
        <v>2.1</v>
      </c>
      <c r="AI1127">
        <f>692</f>
        <v/>
      </c>
      <c r="AJ1127" t="n">
        <v>8.800000000000001</v>
      </c>
      <c r="AK1127" t="inlineStr"/>
      <c r="AL1127" t="inlineStr"/>
      <c r="AM1127" t="inlineStr"/>
      <c r="AN1127" t="inlineStr"/>
      <c r="AO1127" t="inlineStr"/>
      <c r="AP1127" t="inlineStr">
        <is>
          <t>{"Research &amp; Discovery": [{"indicator_id": "76", "indicator_name": "Academic Reputation", "rank": "601+", "score": "7.9"}, {"indicator_id": "73", "indicator_name": "Citations per Faculty", "rank": "701+", "score": "9.7"}], "Learning Experience": [{"indicator_id": "36", "indicator_name": "Faculty Student Ratio", "rank": "701+", "score": "16.9"}], "Employability": [{"indicator_id": "77", "indicator_name": "Employer Reputation", "rank": "601+", "score": "2.1"}, {"indicator_id": "3819456", "indicator_name": "Employment Outcomes", "rank": "701+", "score": "4.9"}], "Global Engagement": [{"indicator_id": "14", "indicator_name": "International Student Ratio", "rank": "701+", "score": "5.2"}, {"indicator_id": "15", "indicator_name": "International Research Network", "rank": "458", "score": "71.6"}, {"indicator_id": "18", "indicator_name": "International Faculty Ratio", "rank": "701+", "score": "2.1"}], "Sustainability": [{"indicator_id": "3897497", "indicator_name": "Sustainability Score", "rank": "=692", "score": "8.8"}]}</t>
        </is>
      </c>
      <c r="AQ11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28">
      <c r="A1128" t="n">
        <v>1127</v>
      </c>
      <c r="B1128" t="inlineStr"/>
      <c r="C1128" t="inlineStr">
        <is>
          <t>Universidad de Guadalajara (UDG)</t>
        </is>
      </c>
      <c r="D1128" t="inlineStr">
        <is>
          <t>Guadalajara, Mexico</t>
        </is>
      </c>
      <c r="E1128" t="inlineStr">
        <is>
          <t>Mexico</t>
        </is>
      </c>
      <c r="F1128" t="inlineStr">
        <is>
          <t>Guadalajara</t>
        </is>
      </c>
      <c r="G1128" t="inlineStr">
        <is>
          <t>Latin America</t>
        </is>
      </c>
      <c r="H1128" t="inlineStr">
        <is>
          <t>https://www.topuniversities.com/sites/default/files/universidad-de-guadalajara-udg_592560cf2aeae70239af5137_medium.jpg</t>
        </is>
      </c>
      <c r="I1128" t="inlineStr">
        <is>
          <t>/universities/universidad-de-guadalajara-udg</t>
        </is>
      </c>
      <c r="J1128" t="inlineStr">
        <is>
          <t>3996110</t>
        </is>
      </c>
      <c r="K1128" t="inlineStr">
        <is>
          <t>296848</t>
        </is>
      </c>
      <c r="L1128" t="inlineStr">
        <is>
          <t>1714</t>
        </is>
      </c>
      <c r="M1128" t="n">
        <v>1</v>
      </c>
      <c r="N1128" t="inlineStr">
        <is>
          <t>1001-1200</t>
        </is>
      </c>
      <c r="O1128" t="inlineStr"/>
      <c r="P1128" t="b">
        <v>0</v>
      </c>
      <c r="Q1128" t="b">
        <v>0</v>
      </c>
      <c r="R1128" t="n">
        <v>0</v>
      </c>
      <c r="S1128" t="inlineStr">
        <is>
          <t>477</t>
        </is>
      </c>
      <c r="T1128" t="n">
        <v>18.9</v>
      </c>
      <c r="U1128" t="inlineStr">
        <is>
          <t>701+</t>
        </is>
      </c>
      <c r="V1128" t="n">
        <v>1.2</v>
      </c>
      <c r="W1128" t="inlineStr">
        <is>
          <t>701+</t>
        </is>
      </c>
      <c r="X1128" t="n">
        <v>17.1</v>
      </c>
      <c r="Y1128" t="inlineStr">
        <is>
          <t>601+</t>
        </is>
      </c>
      <c r="Z1128" t="n">
        <v>7.5</v>
      </c>
      <c r="AA1128" t="inlineStr">
        <is>
          <t>701+</t>
        </is>
      </c>
      <c r="AB1128" t="n">
        <v>5.8</v>
      </c>
      <c r="AC1128" t="inlineStr">
        <is>
          <t>701+</t>
        </is>
      </c>
      <c r="AD1128" t="n">
        <v>1.1</v>
      </c>
      <c r="AE1128" t="inlineStr">
        <is>
          <t>701+</t>
        </is>
      </c>
      <c r="AF1128" t="n">
        <v>47.1</v>
      </c>
      <c r="AG1128" t="inlineStr">
        <is>
          <t>701+</t>
        </is>
      </c>
      <c r="AH1128" t="n">
        <v>2.2</v>
      </c>
      <c r="AI1128" t="inlineStr">
        <is>
          <t>701+</t>
        </is>
      </c>
      <c r="AJ1128" t="n">
        <v>6</v>
      </c>
      <c r="AK1128" t="inlineStr"/>
      <c r="AL1128" t="inlineStr"/>
      <c r="AM1128" t="inlineStr"/>
      <c r="AN1128" t="inlineStr"/>
      <c r="AO1128" t="inlineStr"/>
      <c r="AP1128" t="inlineStr">
        <is>
          <t>{"Research &amp; Discovery": [{"indicator_id": "76", "indicator_name": "Academic Reputation", "rank": "477", "score": "18.9"}, {"indicator_id": "73", "indicator_name": "Citations per Faculty", "rank": "701+", "score": "1.2"}], "Learning Experience": [{"indicator_id": "36", "indicator_name": "Faculty Student Ratio", "rank": "701+", "score": "17.1"}], "Employability": [{"indicator_id": "77", "indicator_name": "Employer Reputation", "rank": "601+", "score": "7.5"}, {"indicator_id": "3819456", "indicator_name": "Employment Outcomes", "rank": "701+", "score": "5.8"}], "Global Engagement": [{"indicator_id": "14", "indicator_name": "International Student Ratio", "rank": "701+", "score": "1.1"}, {"indicator_id": "15", "indicator_name": "International Research Network", "rank": "701+", "score": "47.1"}, {"indicator_id": "18", "indicator_name": "International Faculty Ratio", "rank": "701+", "score": "2.2"}], "Sustainability": [{"indicator_id": "3897497", "indicator_name": "Sustainability Score", "rank": "701+", "score": "6"}]}</t>
        </is>
      </c>
      <c r="AQ11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29">
      <c r="A1129" t="n">
        <v>1128</v>
      </c>
      <c r="B1129" t="inlineStr"/>
      <c r="C1129" t="inlineStr">
        <is>
          <t>Universidad de La Frontera (UFRO)</t>
        </is>
      </c>
      <c r="D1129" t="inlineStr">
        <is>
          <t>Temuco, Chile</t>
        </is>
      </c>
      <c r="E1129" t="inlineStr">
        <is>
          <t>Chile</t>
        </is>
      </c>
      <c r="F1129" t="inlineStr">
        <is>
          <t>Temuco</t>
        </is>
      </c>
      <c r="G1129" t="inlineStr">
        <is>
          <t>Latin America</t>
        </is>
      </c>
      <c r="H1129" t="inlineStr">
        <is>
          <t>https://www.topuniversities.com/sites/default/files/universidad-de-la-frontera-ufro_592560cf2aeae70239af512b_medium.jpg</t>
        </is>
      </c>
      <c r="I1129" t="inlineStr">
        <is>
          <t>/universities/universidad-de-la-frontera-ufro</t>
        </is>
      </c>
      <c r="J1129" t="inlineStr">
        <is>
          <t>3996817</t>
        </is>
      </c>
      <c r="K1129" t="inlineStr">
        <is>
          <t>296837</t>
        </is>
      </c>
      <c r="L1129" t="inlineStr">
        <is>
          <t>1703</t>
        </is>
      </c>
      <c r="M1129" t="n">
        <v>0</v>
      </c>
      <c r="N1129" t="inlineStr">
        <is>
          <t>1001-1200</t>
        </is>
      </c>
      <c r="O1129" t="inlineStr"/>
      <c r="P1129" t="b">
        <v>0</v>
      </c>
      <c r="Q1129" t="b">
        <v>0</v>
      </c>
      <c r="R1129" t="n">
        <v>0</v>
      </c>
      <c r="S1129" t="inlineStr">
        <is>
          <t>601+</t>
        </is>
      </c>
      <c r="T1129" t="n">
        <v>10.3</v>
      </c>
      <c r="U1129" t="inlineStr">
        <is>
          <t>701+</t>
        </is>
      </c>
      <c r="V1129" t="n">
        <v>9.300000000000001</v>
      </c>
      <c r="W1129" t="inlineStr">
        <is>
          <t>701+</t>
        </is>
      </c>
      <c r="X1129" t="n">
        <v>4.1</v>
      </c>
      <c r="Y1129" t="inlineStr">
        <is>
          <t>601+</t>
        </is>
      </c>
      <c r="Z1129" t="n">
        <v>3</v>
      </c>
      <c r="AA1129" t="inlineStr">
        <is>
          <t>701+</t>
        </is>
      </c>
      <c r="AB1129" t="n">
        <v>2.3</v>
      </c>
      <c r="AC1129" t="inlineStr">
        <is>
          <t>701+</t>
        </is>
      </c>
      <c r="AD1129" t="n">
        <v>1.2</v>
      </c>
      <c r="AE1129" t="inlineStr">
        <is>
          <t>701+</t>
        </is>
      </c>
      <c r="AF1129" t="n">
        <v>53.3</v>
      </c>
      <c r="AG1129" t="inlineStr">
        <is>
          <t>701+</t>
        </is>
      </c>
      <c r="AH1129" t="n">
        <v>6</v>
      </c>
      <c r="AI1129" t="inlineStr">
        <is>
          <t>701+</t>
        </is>
      </c>
      <c r="AJ1129" t="n">
        <v>1.5</v>
      </c>
      <c r="AK1129" t="inlineStr"/>
      <c r="AL1129" t="inlineStr"/>
      <c r="AM1129" t="inlineStr"/>
      <c r="AN1129" t="inlineStr"/>
      <c r="AO1129" t="inlineStr"/>
      <c r="AP1129" t="inlineStr">
        <is>
          <t>{"Research &amp; Discovery": [{"indicator_id": "76", "indicator_name": "Academic Reputation", "rank": "601+", "score": "10.3"}, {"indicator_id": "73", "indicator_name": "Citations per Faculty", "rank": "701+", "score": "9.3"}], "Learning Experience": [{"indicator_id": "36", "indicator_name": "Faculty Student Ratio", "rank": "701+", "score": "4.1"}], "Employability": [{"indicator_id": "77", "indicator_name": "Employer Reputation", "rank": "601+", "score": "3"}, {"indicator_id": "3819456", "indicator_name": "Employment Outcomes", "rank": "701+", "score": "2.3"}], "Global Engagement": [{"indicator_id": "14", "indicator_name": "International Student Ratio", "rank": "701+", "score": "1.2"}, {"indicator_id": "15", "indicator_name": "International Research Network", "rank": "701+", "score": "53.3"}, {"indicator_id": "18", "indicator_name": "International Faculty Ratio", "rank": "701+", "score": "6"}], "Sustainability": [{"indicator_id": "3897497", "indicator_name": "Sustainability Score", "rank": "701+", "score": "1.5"}]}</t>
        </is>
      </c>
      <c r="AQ11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30">
      <c r="A1130" t="n">
        <v>1129</v>
      </c>
      <c r="B1130" t="inlineStr"/>
      <c r="C1130" t="inlineStr">
        <is>
          <t>Universidad de Lima</t>
        </is>
      </c>
      <c r="D1130" t="inlineStr">
        <is>
          <t>Lima, Peru</t>
        </is>
      </c>
      <c r="E1130" t="inlineStr">
        <is>
          <t>Peru</t>
        </is>
      </c>
      <c r="F1130" t="inlineStr">
        <is>
          <t>Lima</t>
        </is>
      </c>
      <c r="G1130" t="inlineStr">
        <is>
          <t>Latin America</t>
        </is>
      </c>
      <c r="H1130" t="inlineStr">
        <is>
          <t>https://www.topuniversities.com/sites/default/files/230207011108pm679897LOGO-ULIMA-90x90.jpg</t>
        </is>
      </c>
      <c r="I1130" t="inlineStr">
        <is>
          <t>/universities/universidad-de-lima</t>
        </is>
      </c>
      <c r="J1130" t="inlineStr">
        <is>
          <t>3996822</t>
        </is>
      </c>
      <c r="K1130" t="inlineStr">
        <is>
          <t>296886</t>
        </is>
      </c>
      <c r="L1130" t="inlineStr">
        <is>
          <t>1748</t>
        </is>
      </c>
      <c r="M1130" t="n">
        <v>1</v>
      </c>
      <c r="N1130" t="inlineStr">
        <is>
          <t>1001-1200</t>
        </is>
      </c>
      <c r="O1130" t="inlineStr"/>
      <c r="P1130" t="b">
        <v>0</v>
      </c>
      <c r="Q1130" t="b">
        <v>0</v>
      </c>
      <c r="R1130" t="n">
        <v>0</v>
      </c>
      <c r="S1130" t="inlineStr">
        <is>
          <t>601+</t>
        </is>
      </c>
      <c r="T1130" t="n">
        <v>9.6</v>
      </c>
      <c r="U1130" t="inlineStr">
        <is>
          <t>701+</t>
        </is>
      </c>
      <c r="V1130" t="n">
        <v>1.2</v>
      </c>
      <c r="W1130" t="inlineStr">
        <is>
          <t>701+</t>
        </is>
      </c>
      <c r="X1130" t="n">
        <v>3.8</v>
      </c>
      <c r="Y1130" t="inlineStr">
        <is>
          <t>363</t>
        </is>
      </c>
      <c r="Z1130" t="n">
        <v>26.2</v>
      </c>
      <c r="AA1130" t="inlineStr">
        <is>
          <t>549</t>
        </is>
      </c>
      <c r="AB1130" t="n">
        <v>20.9</v>
      </c>
      <c r="AC1130" t="inlineStr">
        <is>
          <t>701+</t>
        </is>
      </c>
      <c r="AD1130" t="n">
        <v>2.1</v>
      </c>
      <c r="AE1130" t="inlineStr">
        <is>
          <t>701+</t>
        </is>
      </c>
      <c r="AF1130" t="n">
        <v>8.699999999999999</v>
      </c>
      <c r="AG1130" t="inlineStr">
        <is>
          <t>701+</t>
        </is>
      </c>
      <c r="AH1130" t="n">
        <v>3.2</v>
      </c>
      <c r="AI1130" t="inlineStr">
        <is>
          <t>701+</t>
        </is>
      </c>
      <c r="AJ1130" t="n">
        <v>1</v>
      </c>
      <c r="AK1130" t="inlineStr"/>
      <c r="AL1130" t="inlineStr"/>
      <c r="AM1130" t="inlineStr"/>
      <c r="AN1130" t="inlineStr"/>
      <c r="AO1130" t="inlineStr"/>
      <c r="AP1130" t="inlineStr">
        <is>
          <t>{"Research &amp; Discovery": [{"indicator_id": "76", "indicator_name": "Academic Reputation", "rank": "601+", "score": "9.6"}, {"indicator_id": "73", "indicator_name": "Citations per Faculty", "rank": "701+", "score": "1.2"}], "Learning Experience": [{"indicator_id": "36", "indicator_name": "Faculty Student Ratio", "rank": "701+", "score": "3.8"}], "Employability": [{"indicator_id": "77", "indicator_name": "Employer Reputation", "rank": "363", "score": "26.2"}, {"indicator_id": "3819456", "indicator_name": "Employment Outcomes", "rank": "549", "score": "20.9"}], "Global Engagement": [{"indicator_id": "14", "indicator_name": "International Student Ratio", "rank": "701+", "score": "2.1"}, {"indicator_id": "15", "indicator_name": "International Research Network", "rank": "701+", "score": "8.7"}, {"indicator_id": "18", "indicator_name": "International Faculty Ratio", "rank": "701+", "score": "3.2"}], "Sustainability": [{"indicator_id": "3897497", "indicator_name": "Sustainability Score", "rank": "701+", "score": "1"}]}</t>
        </is>
      </c>
      <c r="AQ11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31">
      <c r="A1131" t="n">
        <v>1130</v>
      </c>
      <c r="B1131" t="inlineStr"/>
      <c r="C1131" t="inlineStr">
        <is>
          <t>Universidad de Los Andes - (ULA) Mérida</t>
        </is>
      </c>
      <c r="D1131" t="inlineStr">
        <is>
          <t>Merida, Venezuela</t>
        </is>
      </c>
      <c r="E1131" t="inlineStr">
        <is>
          <t>Venezuela</t>
        </is>
      </c>
      <c r="F1131" t="inlineStr">
        <is>
          <t>Merida</t>
        </is>
      </c>
      <c r="G1131" t="inlineStr">
        <is>
          <t>Latin America</t>
        </is>
      </c>
      <c r="H1131" t="inlineStr">
        <is>
          <t>https://www.topuniversities.com/sites/default/files/universidad-de-los-andes-ula-mrida_592560cf2aeae70239af54d2_medium.jpg</t>
        </is>
      </c>
      <c r="I1131" t="inlineStr">
        <is>
          <t>/universities/universidad-de-los-andes-ula-merida</t>
        </is>
      </c>
      <c r="J1131" t="inlineStr">
        <is>
          <t>3996228</t>
        </is>
      </c>
      <c r="K1131" t="inlineStr">
        <is>
          <t>293447</t>
        </is>
      </c>
      <c r="L1131" t="inlineStr">
        <is>
          <t>2639</t>
        </is>
      </c>
      <c r="M1131" t="n">
        <v>0</v>
      </c>
      <c r="N1131" t="inlineStr">
        <is>
          <t>1001-1200</t>
        </is>
      </c>
      <c r="O1131" t="inlineStr"/>
      <c r="P1131" t="b">
        <v>0</v>
      </c>
      <c r="Q1131" t="b">
        <v>0</v>
      </c>
      <c r="R1131" t="n">
        <v>0</v>
      </c>
      <c r="S1131" t="inlineStr">
        <is>
          <t>595</t>
        </is>
      </c>
      <c r="T1131" t="n">
        <v>14.6</v>
      </c>
      <c r="U1131" t="inlineStr">
        <is>
          <t>701+</t>
        </is>
      </c>
      <c r="V1131" t="n">
        <v>1.2</v>
      </c>
      <c r="W1131" t="inlineStr">
        <is>
          <t>585</t>
        </is>
      </c>
      <c r="X1131" t="n">
        <v>25.4</v>
      </c>
      <c r="Y1131" t="inlineStr">
        <is>
          <t>601+</t>
        </is>
      </c>
      <c r="Z1131" t="n">
        <v>8.5</v>
      </c>
      <c r="AA1131" t="inlineStr">
        <is>
          <t>587</t>
        </is>
      </c>
      <c r="AB1131" t="n">
        <v>18.8</v>
      </c>
      <c r="AC1131" t="inlineStr">
        <is>
          <t>701+</t>
        </is>
      </c>
      <c r="AD1131" t="n">
        <v>1.6</v>
      </c>
      <c r="AE1131" t="inlineStr">
        <is>
          <t>701+</t>
        </is>
      </c>
      <c r="AF1131" t="n">
        <v>15.5</v>
      </c>
      <c r="AG1131" t="inlineStr">
        <is>
          <t>701+</t>
        </is>
      </c>
      <c r="AH1131" t="n">
        <v>1.3</v>
      </c>
      <c r="AI1131" t="inlineStr">
        <is>
          <t>701+</t>
        </is>
      </c>
      <c r="AJ1131" t="n">
        <v>1.3</v>
      </c>
      <c r="AK1131" t="inlineStr"/>
      <c r="AL1131" t="inlineStr"/>
      <c r="AM1131" t="inlineStr"/>
      <c r="AN1131" t="inlineStr"/>
      <c r="AO1131" t="inlineStr"/>
      <c r="AP1131" t="inlineStr">
        <is>
          <t>{"Research &amp; Discovery": [{"indicator_id": "76", "indicator_name": "Academic Reputation", "rank": "595", "score": "14.6"}, {"indicator_id": "73", "indicator_name": "Citations per Faculty", "rank": "701+", "score": "1.2"}], "Learning Experience": [{"indicator_id": "36", "indicator_name": "Faculty Student Ratio", "rank": "585", "score": "25.4"}], "Employability": [{"indicator_id": "77", "indicator_name": "Employer Reputation", "rank": "601+", "score": "8.5"}, {"indicator_id": "3819456", "indicator_name": "Employment Outcomes", "rank": "587", "score": "18.8"}], "Global Engagement": [{"indicator_id": "14", "indicator_name": "International Student Ratio", "rank": "701+", "score": "1.6"}, {"indicator_id": "15", "indicator_name": "International Research Network", "rank": "701+", "score": "15.5"}, {"indicator_id": "18", "indicator_name": "International Faculty Ratio", "rank": "701+", "score": "1.3"}], "Sustainability": [{"indicator_id": "3897497", "indicator_name": "Sustainability Score", "rank": "701+", "score": "1.3"}]}</t>
        </is>
      </c>
      <c r="AQ11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32">
      <c r="A1132" t="n">
        <v>1131</v>
      </c>
      <c r="B1132" t="inlineStr"/>
      <c r="C1132" t="inlineStr">
        <is>
          <t>Universidad de Oviedo</t>
        </is>
      </c>
      <c r="D1132" t="inlineStr">
        <is>
          <t>Oviedo, Spain</t>
        </is>
      </c>
      <c r="E1132" t="inlineStr">
        <is>
          <t>Spain</t>
        </is>
      </c>
      <c r="F1132" t="inlineStr">
        <is>
          <t>Oviedo</t>
        </is>
      </c>
      <c r="G1132" t="inlineStr">
        <is>
          <t>Europe</t>
        </is>
      </c>
      <c r="H1132" t="inlineStr">
        <is>
          <t>https://www.topuniversities.com/sites/default/files/universidad-de-oviedo_592560cf2aeae70239af5070_medium.jpg</t>
        </is>
      </c>
      <c r="I1132" t="inlineStr">
        <is>
          <t>/universities/universidad-de-oviedo</t>
        </is>
      </c>
      <c r="J1132" t="inlineStr">
        <is>
          <t>3996826</t>
        </is>
      </c>
      <c r="K1132" t="inlineStr">
        <is>
          <t>296457</t>
        </is>
      </c>
      <c r="L1132" t="inlineStr">
        <is>
          <t>1516</t>
        </is>
      </c>
      <c r="M1132" t="n">
        <v>0</v>
      </c>
      <c r="N1132" t="inlineStr">
        <is>
          <t>1001-1200</t>
        </is>
      </c>
      <c r="O1132" t="inlineStr"/>
      <c r="P1132" t="b">
        <v>0</v>
      </c>
      <c r="Q1132" t="b">
        <v>0</v>
      </c>
      <c r="R1132" t="n">
        <v>0</v>
      </c>
      <c r="S1132" t="inlineStr">
        <is>
          <t>601+</t>
        </is>
      </c>
      <c r="T1132" t="n">
        <v>12.5</v>
      </c>
      <c r="U1132" t="inlineStr">
        <is>
          <t>701+</t>
        </is>
      </c>
      <c r="V1132" t="n">
        <v>6.5</v>
      </c>
      <c r="W1132" t="inlineStr">
        <is>
          <t>674</t>
        </is>
      </c>
      <c r="X1132" t="n">
        <v>20</v>
      </c>
      <c r="Y1132" t="inlineStr">
        <is>
          <t>601+</t>
        </is>
      </c>
      <c r="Z1132" t="n">
        <v>3.7</v>
      </c>
      <c r="AA1132" t="inlineStr">
        <is>
          <t>701+</t>
        </is>
      </c>
      <c r="AB1132" t="n">
        <v>8.5</v>
      </c>
      <c r="AC1132" t="inlineStr">
        <is>
          <t>701+</t>
        </is>
      </c>
      <c r="AD1132" t="n">
        <v>1.7</v>
      </c>
      <c r="AE1132" t="inlineStr">
        <is>
          <t>473</t>
        </is>
      </c>
      <c r="AF1132" t="n">
        <v>70.7</v>
      </c>
      <c r="AG1132" t="inlineStr">
        <is>
          <t>701+</t>
        </is>
      </c>
      <c r="AH1132" t="n">
        <v>4.1</v>
      </c>
      <c r="AI1132" t="inlineStr">
        <is>
          <t>701+</t>
        </is>
      </c>
      <c r="AJ1132" t="n">
        <v>5.1</v>
      </c>
      <c r="AK1132" t="inlineStr"/>
      <c r="AL1132" t="inlineStr"/>
      <c r="AM1132" t="inlineStr"/>
      <c r="AN1132" t="inlineStr"/>
      <c r="AO1132" t="inlineStr"/>
      <c r="AP1132" t="inlineStr">
        <is>
          <t>{"Research &amp; Discovery": [{"indicator_id": "76", "indicator_name": "Academic Reputation", "rank": "601+", "score": "12.5"}, {"indicator_id": "73", "indicator_name": "Citations per Faculty", "rank": "701+", "score": "6.5"}], "Learning Experience": [{"indicator_id": "36", "indicator_name": "Faculty Student Ratio", "rank": "674", "score": "20"}], "Employability": [{"indicator_id": "77", "indicator_name": "Employer Reputation", "rank": "601+", "score": "3.7"}, {"indicator_id": "3819456", "indicator_name": "Employment Outcomes", "rank": "701+", "score": "8.5"}], "Global Engagement": [{"indicator_id": "14", "indicator_name": "International Student Ratio", "rank": "701+", "score": "1.7"}, {"indicator_id": "15", "indicator_name": "International Research Network", "rank": "473", "score": "70.7"}, {"indicator_id": "18", "indicator_name": "International Faculty Ratio", "rank": "701+", "score": "4.1"}], "Sustainability": [{"indicator_id": "3897497", "indicator_name": "Sustainability Score", "rank": "701+", "score": "5.1"}]}</t>
        </is>
      </c>
      <c r="AQ11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33">
      <c r="A1133" t="n">
        <v>1132</v>
      </c>
      <c r="B1133" t="inlineStr"/>
      <c r="C1133" t="inlineStr">
        <is>
          <t>Universidad de Puerto Rico</t>
        </is>
      </c>
      <c r="D1133" t="inlineStr">
        <is>
          <t>San Juan, Puerto Rico</t>
        </is>
      </c>
      <c r="E1133" t="inlineStr">
        <is>
          <t>Puerto Rico</t>
        </is>
      </c>
      <c r="F1133" t="inlineStr">
        <is>
          <t>San Juan</t>
        </is>
      </c>
      <c r="G1133" t="inlineStr">
        <is>
          <t>Latin America</t>
        </is>
      </c>
      <c r="H1133" t="inlineStr">
        <is>
          <t>https://www.topuniversities.com/sites/default/files/universidad-de-puerto-rico_592560cf2aeae70239af54dd_medium.jpg</t>
        </is>
      </c>
      <c r="I1133" t="inlineStr">
        <is>
          <t>/universities/universidad-de-puerto-rico</t>
        </is>
      </c>
      <c r="J1133" t="inlineStr">
        <is>
          <t>3996830</t>
        </is>
      </c>
      <c r="K1133" t="inlineStr">
        <is>
          <t>293458</t>
        </is>
      </c>
      <c r="L1133" t="inlineStr">
        <is>
          <t>2650</t>
        </is>
      </c>
      <c r="M1133" t="n">
        <v>0</v>
      </c>
      <c r="N1133" t="inlineStr">
        <is>
          <t>1001-1200</t>
        </is>
      </c>
      <c r="O1133" t="inlineStr"/>
      <c r="P1133" t="b">
        <v>0</v>
      </c>
      <c r="Q1133" t="b">
        <v>0</v>
      </c>
      <c r="R1133" t="n">
        <v>0</v>
      </c>
      <c r="S1133" t="inlineStr">
        <is>
          <t>601+</t>
        </is>
      </c>
      <c r="T1133" t="n">
        <v>10.2</v>
      </c>
      <c r="U1133" t="inlineStr">
        <is>
          <t>701+</t>
        </is>
      </c>
      <c r="V1133" t="n">
        <v>2</v>
      </c>
      <c r="W1133" t="inlineStr">
        <is>
          <t>701+</t>
        </is>
      </c>
      <c r="X1133" t="n">
        <v>14.4</v>
      </c>
      <c r="Y1133" t="inlineStr">
        <is>
          <t>601+</t>
        </is>
      </c>
      <c r="Z1133" t="n">
        <v>6.8</v>
      </c>
      <c r="AA1133" t="inlineStr">
        <is>
          <t>192</t>
        </is>
      </c>
      <c r="AB1133" t="n">
        <v>62.2</v>
      </c>
      <c r="AC1133" t="inlineStr">
        <is>
          <t>701+</t>
        </is>
      </c>
      <c r="AD1133" t="n">
        <v>1.5</v>
      </c>
      <c r="AE1133" t="inlineStr">
        <is>
          <t>701+</t>
        </is>
      </c>
      <c r="AF1133" t="n">
        <v>39.4</v>
      </c>
      <c r="AG1133" t="inlineStr">
        <is>
          <t>701+</t>
        </is>
      </c>
      <c r="AH1133" t="n">
        <v>1.3</v>
      </c>
      <c r="AI1133" t="inlineStr">
        <is>
          <t>701+</t>
        </is>
      </c>
      <c r="AJ1133" t="n">
        <v>2.3</v>
      </c>
      <c r="AK1133" t="inlineStr"/>
      <c r="AL1133" t="inlineStr"/>
      <c r="AM1133" t="inlineStr"/>
      <c r="AN1133" t="inlineStr"/>
      <c r="AO1133" t="inlineStr"/>
      <c r="AP1133" t="inlineStr">
        <is>
          <t>{"Research &amp; Discovery": [{"indicator_id": "76", "indicator_name": "Academic Reputation", "rank": "601+", "score": "10.2"}, {"indicator_id": "73", "indicator_name": "Citations per Faculty", "rank": "701+", "score": "2"}], "Learning Experience": [{"indicator_id": "36", "indicator_name": "Faculty Student Ratio", "rank": "701+", "score": "14.4"}], "Employability": [{"indicator_id": "77", "indicator_name": "Employer Reputation", "rank": "601+", "score": "6.8"}, {"indicator_id": "3819456", "indicator_name": "Employment Outcomes", "rank": "192", "score": "62.2"}], "Global Engagement": [{"indicator_id": "14", "indicator_name": "International Student Ratio", "rank": "701+", "score": "1.5"}, {"indicator_id": "15", "indicator_name": "International Research Network", "rank": "701+", "score": "39.4"}, {"indicator_id": "18", "indicator_name": "International Faculty Ratio", "rank": "701+", "score": "1.3"}], "Sustainability": [{"indicator_id": "3897497", "indicator_name": "Sustainability Score", "rank": "701+", "score": "2.3"}]}</t>
        </is>
      </c>
      <c r="AQ11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34">
      <c r="A1134" t="n">
        <v>1133</v>
      </c>
      <c r="B1134" t="inlineStr"/>
      <c r="C1134" t="inlineStr">
        <is>
          <t>Universidad de Talca</t>
        </is>
      </c>
      <c r="D1134" t="inlineStr">
        <is>
          <t>Talca, Chile</t>
        </is>
      </c>
      <c r="E1134" t="inlineStr">
        <is>
          <t>Chile</t>
        </is>
      </c>
      <c r="F1134" t="inlineStr">
        <is>
          <t>Talca</t>
        </is>
      </c>
      <c r="G1134" t="inlineStr">
        <is>
          <t>Latin America</t>
        </is>
      </c>
      <c r="H1134" t="inlineStr">
        <is>
          <t>https://www.topuniversities.com/sites/default/files/universidad-de-talca_592560cf2aeae70239af5129_medium.jpg</t>
        </is>
      </c>
      <c r="I1134" t="inlineStr">
        <is>
          <t>/universities/universidad-de-talca</t>
        </is>
      </c>
      <c r="J1134" t="inlineStr">
        <is>
          <t>3996835</t>
        </is>
      </c>
      <c r="K1134" t="inlineStr">
        <is>
          <t>296836</t>
        </is>
      </c>
      <c r="L1134" t="inlineStr">
        <is>
          <t>1702</t>
        </is>
      </c>
      <c r="M1134" t="n">
        <v>0</v>
      </c>
      <c r="N1134" t="inlineStr">
        <is>
          <t>1001-1200</t>
        </is>
      </c>
      <c r="O1134" t="inlineStr"/>
      <c r="P1134" t="b">
        <v>0</v>
      </c>
      <c r="Q1134" t="b">
        <v>0</v>
      </c>
      <c r="R1134" t="n">
        <v>0</v>
      </c>
      <c r="S1134" t="inlineStr">
        <is>
          <t>601+</t>
        </is>
      </c>
      <c r="T1134" t="n">
        <v>10.8</v>
      </c>
      <c r="U1134" t="inlineStr">
        <is>
          <t>701+</t>
        </is>
      </c>
      <c r="V1134" t="n">
        <v>6.2</v>
      </c>
      <c r="W1134" t="inlineStr">
        <is>
          <t>701+</t>
        </is>
      </c>
      <c r="X1134" t="n">
        <v>6.4</v>
      </c>
      <c r="Y1134" t="inlineStr">
        <is>
          <t>601+</t>
        </is>
      </c>
      <c r="Z1134" t="n">
        <v>5.6</v>
      </c>
      <c r="AA1134" t="inlineStr">
        <is>
          <t>701+</t>
        </is>
      </c>
      <c r="AB1134" t="n">
        <v>2.1</v>
      </c>
      <c r="AC1134" t="inlineStr">
        <is>
          <t>701+</t>
        </is>
      </c>
      <c r="AD1134" t="n">
        <v>1.4</v>
      </c>
      <c r="AE1134" t="inlineStr">
        <is>
          <t>701+</t>
        </is>
      </c>
      <c r="AF1134" t="n">
        <v>35.7</v>
      </c>
      <c r="AG1134" t="inlineStr">
        <is>
          <t>581</t>
        </is>
      </c>
      <c r="AH1134" t="n">
        <v>21.4</v>
      </c>
      <c r="AI1134" t="inlineStr">
        <is>
          <t>701+</t>
        </is>
      </c>
      <c r="AJ1134" t="n">
        <v>1.3</v>
      </c>
      <c r="AK1134" t="inlineStr"/>
      <c r="AL1134" t="inlineStr"/>
      <c r="AM1134" t="inlineStr"/>
      <c r="AN1134" t="inlineStr"/>
      <c r="AO1134" t="inlineStr"/>
      <c r="AP1134" t="inlineStr">
        <is>
          <t>{"Research &amp; Discovery": [{"indicator_id": "76", "indicator_name": "Academic Reputation", "rank": "601+", "score": "10.8"}, {"indicator_id": "73", "indicator_name": "Citations per Faculty", "rank": "701+", "score": "6.2"}], "Learning Experience": [{"indicator_id": "36", "indicator_name": "Faculty Student Ratio", "rank": "701+", "score": "6.4"}], "Employability": [{"indicator_id": "77", "indicator_name": "Employer Reputation", "rank": "601+", "score": "5.6"}, {"indicator_id": "3819456", "indicator_name": "Employment Outcomes", "rank": "701+", "score": "2.1"}], "Global Engagement": [{"indicator_id": "14", "indicator_name": "International Student Ratio", "rank": "701+", "score": "1.4"}, {"indicator_id": "15", "indicator_name": "International Research Network", "rank": "701+", "score": "35.7"}, {"indicator_id": "18", "indicator_name": "International Faculty Ratio", "rank": "581", "score": "21.4"}], "Sustainability": [{"indicator_id": "3897497", "indicator_name": "Sustainability Score", "rank": "701+", "score": "1.3"}]}</t>
        </is>
      </c>
      <c r="AQ11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35">
      <c r="A1135" t="n">
        <v>1134</v>
      </c>
      <c r="B1135" t="inlineStr"/>
      <c r="C1135" t="inlineStr">
        <is>
          <t>Universidad de las Américas Puebla (UDLAP)</t>
        </is>
      </c>
      <c r="D1135" t="inlineStr">
        <is>
          <t>Cholula, Mexico</t>
        </is>
      </c>
      <c r="E1135" t="inlineStr">
        <is>
          <t>Mexico</t>
        </is>
      </c>
      <c r="F1135" t="inlineStr">
        <is>
          <t>Cholula</t>
        </is>
      </c>
      <c r="G1135" t="inlineStr">
        <is>
          <t>Latin America</t>
        </is>
      </c>
      <c r="H1135" t="inlineStr">
        <is>
          <t>https://www.topuniversities.com/sites/default/files/universidad-de-las-amricas-puebla-udlap_2637_medium.jpg</t>
        </is>
      </c>
      <c r="I1135" t="inlineStr">
        <is>
          <t>/universities/universidad-de-las-americas-puebla-udlap</t>
        </is>
      </c>
      <c r="J1135" t="inlineStr">
        <is>
          <t>3996839</t>
        </is>
      </c>
      <c r="K1135" t="inlineStr">
        <is>
          <t>293445</t>
        </is>
      </c>
      <c r="L1135" t="inlineStr">
        <is>
          <t>2637</t>
        </is>
      </c>
      <c r="M1135" t="n">
        <v>0</v>
      </c>
      <c r="N1135" t="inlineStr">
        <is>
          <t>1001-1200</t>
        </is>
      </c>
      <c r="O1135" t="inlineStr">
        <is>
          <t>5</t>
        </is>
      </c>
      <c r="P1135" t="b">
        <v>0</v>
      </c>
      <c r="Q1135" t="b">
        <v>0</v>
      </c>
      <c r="R1135" t="n">
        <v>0</v>
      </c>
      <c r="S1135" t="inlineStr">
        <is>
          <t>601+</t>
        </is>
      </c>
      <c r="T1135" t="n">
        <v>7.9</v>
      </c>
      <c r="U1135" t="inlineStr">
        <is>
          <t>701+</t>
        </is>
      </c>
      <c r="V1135" t="n">
        <v>1.9</v>
      </c>
      <c r="W1135" t="inlineStr">
        <is>
          <t>352</t>
        </is>
      </c>
      <c r="X1135" t="n">
        <v>44.2</v>
      </c>
      <c r="Y1135" t="inlineStr">
        <is>
          <t>601+</t>
        </is>
      </c>
      <c r="Z1135" t="n">
        <v>9.1</v>
      </c>
      <c r="AA1135" t="inlineStr">
        <is>
          <t>701+</t>
        </is>
      </c>
      <c r="AB1135" t="n">
        <v>3.8</v>
      </c>
      <c r="AC1135" t="inlineStr">
        <is>
          <t>701+</t>
        </is>
      </c>
      <c r="AD1135" t="n">
        <v>7.4</v>
      </c>
      <c r="AE1135" t="inlineStr">
        <is>
          <t>701+</t>
        </is>
      </c>
      <c r="AF1135" t="n">
        <v>6.9</v>
      </c>
      <c r="AG1135" t="inlineStr">
        <is>
          <t>578</t>
        </is>
      </c>
      <c r="AH1135" t="n">
        <v>21.5</v>
      </c>
      <c r="AI1135" t="inlineStr">
        <is>
          <t>701+</t>
        </is>
      </c>
      <c r="AJ1135" t="n">
        <v>1</v>
      </c>
      <c r="AK1135" t="inlineStr"/>
      <c r="AL1135" t="inlineStr"/>
      <c r="AM1135" t="inlineStr"/>
      <c r="AN1135" t="inlineStr"/>
      <c r="AO1135" t="inlineStr"/>
      <c r="AP1135" t="inlineStr">
        <is>
          <t>{"Research &amp; Discovery": [{"indicator_id": "76", "indicator_name": "Academic Reputation", "rank": "601+", "score": "7.9"}, {"indicator_id": "73", "indicator_name": "Citations per Faculty", "rank": "701+", "score": "1.9"}], "Learning Experience": [{"indicator_id": "36", "indicator_name": "Faculty Student Ratio", "rank": "352", "score": "44.2"}], "Employability": [{"indicator_id": "77", "indicator_name": "Employer Reputation", "rank": "601+", "score": "9.1"}, {"indicator_id": "3819456", "indicator_name": "Employment Outcomes", "rank": "701+", "score": "3.8"}], "Global Engagement": [{"indicator_id": "14", "indicator_name": "International Student Ratio", "rank": "701+", "score": "7.4"}, {"indicator_id": "15", "indicator_name": "International Research Network", "rank": "701+", "score": "6.9"}, {"indicator_id": "18", "indicator_name": "International Faculty Ratio", "rank": "578", "score": "21.5"}], "Sustainability": [{"indicator_id": "3897497", "indicator_name": "Sustainability Score", "rank": "701+", "score": "1"}]}</t>
        </is>
      </c>
      <c r="AQ11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36">
      <c r="A1136" t="n">
        <v>1135</v>
      </c>
      <c r="B1136" t="inlineStr"/>
      <c r="C1136" t="inlineStr">
        <is>
          <t xml:space="preserve">Universidad del Norte </t>
        </is>
      </c>
      <c r="D1136" t="inlineStr">
        <is>
          <t>Barranquilla, Colombia</t>
        </is>
      </c>
      <c r="E1136" t="inlineStr">
        <is>
          <t>Colombia</t>
        </is>
      </c>
      <c r="F1136" t="inlineStr">
        <is>
          <t>Barranquilla</t>
        </is>
      </c>
      <c r="G1136" t="inlineStr">
        <is>
          <t>Latin America</t>
        </is>
      </c>
      <c r="H1136" t="inlineStr">
        <is>
          <t>https://www.topuniversities.com/sites/default/files/universidad-del-norte-_592560cf2aeae70239af54ec_medium.jpg</t>
        </is>
      </c>
      <c r="I1136" t="inlineStr">
        <is>
          <t>/universities/universidad-del-norte</t>
        </is>
      </c>
      <c r="J1136" t="inlineStr">
        <is>
          <t>3996844</t>
        </is>
      </c>
      <c r="K1136" t="inlineStr">
        <is>
          <t>293472</t>
        </is>
      </c>
      <c r="L1136" t="inlineStr">
        <is>
          <t>2664</t>
        </is>
      </c>
      <c r="M1136" t="n">
        <v>0</v>
      </c>
      <c r="N1136" t="inlineStr">
        <is>
          <t>1001-1200</t>
        </is>
      </c>
      <c r="O1136" t="inlineStr"/>
      <c r="P1136" t="b">
        <v>0</v>
      </c>
      <c r="Q1136" t="b">
        <v>0</v>
      </c>
      <c r="R1136" t="n">
        <v>0</v>
      </c>
      <c r="S1136" t="inlineStr">
        <is>
          <t>601+</t>
        </is>
      </c>
      <c r="T1136" t="n">
        <v>9.6</v>
      </c>
      <c r="U1136" t="inlineStr">
        <is>
          <t>701+</t>
        </is>
      </c>
      <c r="V1136" t="n">
        <v>2.9</v>
      </c>
      <c r="W1136" t="inlineStr">
        <is>
          <t>701+</t>
        </is>
      </c>
      <c r="X1136" t="n">
        <v>10.8</v>
      </c>
      <c r="Y1136" t="inlineStr">
        <is>
          <t>601+</t>
        </is>
      </c>
      <c r="Z1136" t="n">
        <v>11.9</v>
      </c>
      <c r="AA1136" t="inlineStr">
        <is>
          <t>701+</t>
        </is>
      </c>
      <c r="AB1136" t="n">
        <v>7.6</v>
      </c>
      <c r="AC1136" t="inlineStr">
        <is>
          <t>701+</t>
        </is>
      </c>
      <c r="AD1136" t="n">
        <v>1.4</v>
      </c>
      <c r="AE1136" t="inlineStr">
        <is>
          <t>701+</t>
        </is>
      </c>
      <c r="AF1136" t="n">
        <v>29.6</v>
      </c>
      <c r="AG1136" t="inlineStr">
        <is>
          <t>701+</t>
        </is>
      </c>
      <c r="AH1136" t="n">
        <v>7.7</v>
      </c>
      <c r="AI1136">
        <f>521</f>
        <v/>
      </c>
      <c r="AJ1136" t="n">
        <v>21.3</v>
      </c>
      <c r="AK1136" t="inlineStr"/>
      <c r="AL1136" t="inlineStr"/>
      <c r="AM1136" t="inlineStr"/>
      <c r="AN1136" t="inlineStr"/>
      <c r="AO1136" t="inlineStr"/>
      <c r="AP1136" t="inlineStr">
        <is>
          <t>{"Research &amp; Discovery": [{"indicator_id": "76", "indicator_name": "Academic Reputation", "rank": "601+", "score": "9.6"}, {"indicator_id": "73", "indicator_name": "Citations per Faculty", "rank": "701+", "score": "2.9"}], "Learning Experience": [{"indicator_id": "36", "indicator_name": "Faculty Student Ratio", "rank": "701+", "score": "10.8"}], "Employability": [{"indicator_id": "77", "indicator_name": "Employer Reputation", "rank": "601+", "score": "11.9"}, {"indicator_id": "3819456", "indicator_name": "Employment Outcomes", "rank": "701+", "score": "7.6"}], "Global Engagement": [{"indicator_id": "14", "indicator_name": "International Student Ratio", "rank": "701+", "score": "1.4"}, {"indicator_id": "15", "indicator_name": "International Research Network", "rank": "701+", "score": "29.6"}, {"indicator_id": "18", "indicator_name": "International Faculty Ratio", "rank": "701+", "score": "7.7"}], "Sustainability": [{"indicator_id": "3897497", "indicator_name": "Sustainability Score", "rank": "=521", "score": "21.3"}]}</t>
        </is>
      </c>
      <c r="AQ11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37">
      <c r="A1137" t="n">
        <v>1136</v>
      </c>
      <c r="B1137" t="inlineStr"/>
      <c r="C1137" t="inlineStr">
        <is>
          <t>Universidad del Pacífico</t>
        </is>
      </c>
      <c r="D1137" t="inlineStr">
        <is>
          <t>Jesús María, Peru</t>
        </is>
      </c>
      <c r="E1137" t="inlineStr">
        <is>
          <t>Peru</t>
        </is>
      </c>
      <c r="F1137" t="inlineStr">
        <is>
          <t>Jesús María</t>
        </is>
      </c>
      <c r="G1137" t="inlineStr">
        <is>
          <t>Latin America</t>
        </is>
      </c>
      <c r="H1137" t="inlineStr">
        <is>
          <t>https://www.topuniversities.com/sites/default/files/230418045249pm477630profilePic01-90x90.jpg</t>
        </is>
      </c>
      <c r="I1137" t="inlineStr">
        <is>
          <t>/universities/universidad-del-pacifico</t>
        </is>
      </c>
      <c r="J1137" t="inlineStr">
        <is>
          <t>3996845</t>
        </is>
      </c>
      <c r="K1137" t="inlineStr">
        <is>
          <t>293473</t>
        </is>
      </c>
      <c r="L1137" t="inlineStr">
        <is>
          <t>2665</t>
        </is>
      </c>
      <c r="M1137" t="n">
        <v>1</v>
      </c>
      <c r="N1137" t="inlineStr">
        <is>
          <t>1001-1200</t>
        </is>
      </c>
      <c r="O1137" t="inlineStr"/>
      <c r="P1137" t="b">
        <v>0</v>
      </c>
      <c r="Q1137" t="b">
        <v>0</v>
      </c>
      <c r="R1137" t="n">
        <v>0</v>
      </c>
      <c r="S1137" t="inlineStr">
        <is>
          <t>601+</t>
        </is>
      </c>
      <c r="T1137" t="n">
        <v>7</v>
      </c>
      <c r="U1137" t="inlineStr">
        <is>
          <t>701+</t>
        </is>
      </c>
      <c r="V1137" t="n">
        <v>3.1</v>
      </c>
      <c r="W1137" t="inlineStr">
        <is>
          <t>701+</t>
        </is>
      </c>
      <c r="X1137" t="n">
        <v>3</v>
      </c>
      <c r="Y1137" t="inlineStr">
        <is>
          <t>342</t>
        </is>
      </c>
      <c r="Z1137" t="n">
        <v>28</v>
      </c>
      <c r="AA1137" t="inlineStr">
        <is>
          <t>623</t>
        </is>
      </c>
      <c r="AB1137" t="n">
        <v>16.6</v>
      </c>
      <c r="AC1137" t="inlineStr">
        <is>
          <t>701+</t>
        </is>
      </c>
      <c r="AD1137" t="n">
        <v>2.2</v>
      </c>
      <c r="AE1137" t="inlineStr">
        <is>
          <t>701+</t>
        </is>
      </c>
      <c r="AF1137" t="n">
        <v>5.3</v>
      </c>
      <c r="AG1137" t="inlineStr">
        <is>
          <t>701+</t>
        </is>
      </c>
      <c r="AH1137" t="n">
        <v>9.4</v>
      </c>
      <c r="AI1137" t="inlineStr">
        <is>
          <t>701+</t>
        </is>
      </c>
      <c r="AJ1137" t="n">
        <v>1.5</v>
      </c>
      <c r="AK1137" t="inlineStr"/>
      <c r="AL1137" t="inlineStr"/>
      <c r="AM1137" t="inlineStr"/>
      <c r="AN1137" t="inlineStr"/>
      <c r="AO1137" t="inlineStr"/>
      <c r="AP1137" t="inlineStr">
        <is>
          <t>{"Research &amp; Discovery": [{"indicator_id": "76", "indicator_name": "Academic Reputation", "rank": "601+", "score": "7"}, {"indicator_id": "73", "indicator_name": "Citations per Faculty", "rank": "701+", "score": "3.1"}], "Learning Experience": [{"indicator_id": "36", "indicator_name": "Faculty Student Ratio", "rank": "701+", "score": "3"}], "Employability": [{"indicator_id": "77", "indicator_name": "Employer Reputation", "rank": "342", "score": "28"}, {"indicator_id": "3819456", "indicator_name": "Employment Outcomes", "rank": "623", "score": "16.6"}], "Global Engagement": [{"indicator_id": "14", "indicator_name": "International Student Ratio", "rank": "701+", "score": "2.2"}, {"indicator_id": "15", "indicator_name": "International Research Network", "rank": "701+", "score": "5.3"}, {"indicator_id": "18", "indicator_name": "International Faculty Ratio", "rank": "701+", "score": "9.4"}], "Sustainability": [{"indicator_id": "3897497", "indicator_name": "Sustainability Score", "rank": "701+", "score": "1.5"}]}</t>
        </is>
      </c>
      <c r="AQ11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38">
      <c r="A1138" t="n">
        <v>1137</v>
      </c>
      <c r="B1138" t="inlineStr"/>
      <c r="C1138" t="inlineStr">
        <is>
          <t>Universidad del Valle</t>
        </is>
      </c>
      <c r="D1138" t="inlineStr">
        <is>
          <t>Cali, Colombia</t>
        </is>
      </c>
      <c r="E1138" t="inlineStr">
        <is>
          <t>Colombia</t>
        </is>
      </c>
      <c r="F1138" t="inlineStr">
        <is>
          <t>Cali</t>
        </is>
      </c>
      <c r="G1138" t="inlineStr">
        <is>
          <t>Latin America</t>
        </is>
      </c>
      <c r="H1138" t="inlineStr">
        <is>
          <t>https://www.topuniversities.com/sites/default/files/universidad-del-valle_592560cf2aeae70239af54f0_medium.jpg</t>
        </is>
      </c>
      <c r="I1138" t="inlineStr">
        <is>
          <t>/universities/universidad-del-valle</t>
        </is>
      </c>
      <c r="J1138" t="inlineStr">
        <is>
          <t>3996133</t>
        </is>
      </c>
      <c r="K1138" t="inlineStr">
        <is>
          <t>293476</t>
        </is>
      </c>
      <c r="L1138" t="inlineStr">
        <is>
          <t>2668</t>
        </is>
      </c>
      <c r="M1138" t="n">
        <v>1</v>
      </c>
      <c r="N1138" t="inlineStr">
        <is>
          <t>1001-1200</t>
        </is>
      </c>
      <c r="O1138" t="inlineStr"/>
      <c r="P1138" t="b">
        <v>0</v>
      </c>
      <c r="Q1138" t="b">
        <v>0</v>
      </c>
      <c r="R1138" t="n">
        <v>0</v>
      </c>
      <c r="S1138" t="inlineStr">
        <is>
          <t>500</t>
        </is>
      </c>
      <c r="T1138" t="n">
        <v>18.1</v>
      </c>
      <c r="U1138" t="inlineStr">
        <is>
          <t>701+</t>
        </is>
      </c>
      <c r="V1138" t="n">
        <v>1.9</v>
      </c>
      <c r="W1138" t="inlineStr">
        <is>
          <t>701+</t>
        </is>
      </c>
      <c r="X1138" t="n">
        <v>7.7</v>
      </c>
      <c r="Y1138" t="inlineStr">
        <is>
          <t>601+</t>
        </is>
      </c>
      <c r="Z1138" t="n">
        <v>8.199999999999999</v>
      </c>
      <c r="AA1138" t="inlineStr">
        <is>
          <t>535</t>
        </is>
      </c>
      <c r="AB1138" t="n">
        <v>21.4</v>
      </c>
      <c r="AC1138" t="inlineStr">
        <is>
          <t>701+</t>
        </is>
      </c>
      <c r="AD1138" t="n">
        <v>1.3</v>
      </c>
      <c r="AE1138" t="inlineStr">
        <is>
          <t>701+</t>
        </is>
      </c>
      <c r="AF1138" t="n">
        <v>20.5</v>
      </c>
      <c r="AG1138" t="inlineStr">
        <is>
          <t>701+</t>
        </is>
      </c>
      <c r="AH1138" t="n">
        <v>2.1</v>
      </c>
      <c r="AI1138" t="inlineStr">
        <is>
          <t>701+</t>
        </is>
      </c>
      <c r="AJ1138" t="n">
        <v>1.7</v>
      </c>
      <c r="AK1138" t="inlineStr"/>
      <c r="AL1138" t="inlineStr"/>
      <c r="AM1138" t="inlineStr"/>
      <c r="AN1138" t="inlineStr"/>
      <c r="AO1138" t="inlineStr"/>
      <c r="AP1138" t="inlineStr">
        <is>
          <t>{"Research &amp; Discovery": [{"indicator_id": "76", "indicator_name": "Academic Reputation", "rank": "500", "score": "18.1"}, {"indicator_id": "73", "indicator_name": "Citations per Faculty", "rank": "701+", "score": "1.9"}], "Learning Experience": [{"indicator_id": "36", "indicator_name": "Faculty Student Ratio", "rank": "701+", "score": "7.7"}], "Employability": [{"indicator_id": "77", "indicator_name": "Employer Reputation", "rank": "601+", "score": "8.2"}, {"indicator_id": "3819456", "indicator_name": "Employment Outcomes", "rank": "535", "score": "21.4"}], "Global Engagement": [{"indicator_id": "14", "indicator_name": "International Student Ratio", "rank": "701+", "score": "1.3"}, {"indicator_id": "15", "indicator_name": "International Research Network", "rank": "701+", "score": "20.5"}, {"indicator_id": "18", "indicator_name": "International Faculty Ratio", "rank": "701+", "score": "2.1"}], "Sustainability": [{"indicator_id": "3897497", "indicator_name": "Sustainability Score", "rank": "701+", "score": "1.7"}]}</t>
        </is>
      </c>
      <c r="AQ11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39">
      <c r="A1139" t="n">
        <v>1138</v>
      </c>
      <c r="B1139" t="inlineStr"/>
      <c r="C1139" t="inlineStr">
        <is>
          <t xml:space="preserve">Universidade Federal Fluminense </t>
        </is>
      </c>
      <c r="D1139" t="inlineStr">
        <is>
          <t>Rio de Janeiro, Brazil</t>
        </is>
      </c>
      <c r="E1139" t="inlineStr">
        <is>
          <t>Brazil</t>
        </is>
      </c>
      <c r="F1139" t="inlineStr">
        <is>
          <t>Rio de Janeiro</t>
        </is>
      </c>
      <c r="G1139" t="inlineStr">
        <is>
          <t>Latin America</t>
        </is>
      </c>
      <c r="H1139" t="inlineStr">
        <is>
          <t>https://www.topuniversities.com/sites/default/files/universidade-federal-fluminense-_592560cf2aeae70239af5147_medium.jpg</t>
        </is>
      </c>
      <c r="I1139" t="inlineStr">
        <is>
          <t>/universities/universidade-federal-fluminense</t>
        </is>
      </c>
      <c r="J1139" t="inlineStr">
        <is>
          <t>3996851</t>
        </is>
      </c>
      <c r="K1139" t="inlineStr">
        <is>
          <t>296852</t>
        </is>
      </c>
      <c r="L1139" t="inlineStr">
        <is>
          <t>1732</t>
        </is>
      </c>
      <c r="M1139" t="n">
        <v>0</v>
      </c>
      <c r="N1139" t="inlineStr">
        <is>
          <t>1001-1200</t>
        </is>
      </c>
      <c r="O1139" t="inlineStr"/>
      <c r="P1139" t="b">
        <v>0</v>
      </c>
      <c r="Q1139" t="b">
        <v>0</v>
      </c>
      <c r="R1139" t="n">
        <v>0</v>
      </c>
      <c r="S1139" t="inlineStr">
        <is>
          <t>601+</t>
        </is>
      </c>
      <c r="T1139" t="n">
        <v>9.6</v>
      </c>
      <c r="U1139" t="inlineStr">
        <is>
          <t>701+</t>
        </is>
      </c>
      <c r="V1139" t="n">
        <v>3.6</v>
      </c>
      <c r="W1139" t="inlineStr">
        <is>
          <t>701+</t>
        </is>
      </c>
      <c r="X1139" t="n">
        <v>12.8</v>
      </c>
      <c r="Y1139" t="inlineStr">
        <is>
          <t>601+</t>
        </is>
      </c>
      <c r="Z1139" t="n">
        <v>2.5</v>
      </c>
      <c r="AA1139" t="inlineStr">
        <is>
          <t>701+</t>
        </is>
      </c>
      <c r="AB1139" t="n">
        <v>10.9</v>
      </c>
      <c r="AC1139" t="inlineStr">
        <is>
          <t>701+</t>
        </is>
      </c>
      <c r="AD1139" t="n">
        <v>1.2</v>
      </c>
      <c r="AE1139" t="inlineStr">
        <is>
          <t>701+</t>
        </is>
      </c>
      <c r="AF1139" t="n">
        <v>52.2</v>
      </c>
      <c r="AG1139" t="inlineStr">
        <is>
          <t>701+</t>
        </is>
      </c>
      <c r="AH1139" t="n">
        <v>6.3</v>
      </c>
      <c r="AI1139">
        <f>613</f>
        <v/>
      </c>
      <c r="AJ1139" t="n">
        <v>13.1</v>
      </c>
      <c r="AK1139" t="inlineStr"/>
      <c r="AL1139" t="inlineStr"/>
      <c r="AM1139" t="inlineStr"/>
      <c r="AN1139" t="inlineStr"/>
      <c r="AO1139" t="inlineStr"/>
      <c r="AP1139" t="inlineStr">
        <is>
          <t>{"Research &amp; Discovery": [{"indicator_id": "76", "indicator_name": "Academic Reputation", "rank": "601+", "score": "9.6"}, {"indicator_id": "73", "indicator_name": "Citations per Faculty", "rank": "701+", "score": "3.6"}], "Learning Experience": [{"indicator_id": "36", "indicator_name": "Faculty Student Ratio", "rank": "701+", "score": "12.8"}], "Employability": [{"indicator_id": "77", "indicator_name": "Employer Reputation", "rank": "601+", "score": "2.5"}, {"indicator_id": "3819456", "indicator_name": "Employment Outcomes", "rank": "701+", "score": "10.9"}], "Global Engagement": [{"indicator_id": "14", "indicator_name": "International Student Ratio", "rank": "701+", "score": "1.2"}, {"indicator_id": "15", "indicator_name": "International Research Network", "rank": "701+", "score": "52.2"}, {"indicator_id": "18", "indicator_name": "International Faculty Ratio", "rank": "701+", "score": "6.3"}], "Sustainability": [{"indicator_id": "3897497", "indicator_name": "Sustainability Score", "rank": "=613", "score": "13.1"}]}</t>
        </is>
      </c>
      <c r="AQ11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40">
      <c r="A1140" t="n">
        <v>1139</v>
      </c>
      <c r="B1140" t="inlineStr"/>
      <c r="C1140" t="inlineStr">
        <is>
          <t xml:space="preserve">Universidade Federal de Pernambuco (UFPE) </t>
        </is>
      </c>
      <c r="D1140" t="inlineStr">
        <is>
          <t>Recife, Brazil</t>
        </is>
      </c>
      <c r="E1140" t="inlineStr">
        <is>
          <t>Brazil</t>
        </is>
      </c>
      <c r="F1140" t="inlineStr">
        <is>
          <t>Recife</t>
        </is>
      </c>
      <c r="G1140" t="inlineStr">
        <is>
          <t>Latin America</t>
        </is>
      </c>
      <c r="H1140" t="inlineStr">
        <is>
          <t>https://www.topuniversities.com/sites/default/files/universidade-federal-de-pernambuco-ufpe-_592560cf2aeae70239af5143_medium.jpg</t>
        </is>
      </c>
      <c r="I1140" t="inlineStr">
        <is>
          <t>/universities/universidade-federal-de-pernambuco-ufpe</t>
        </is>
      </c>
      <c r="J1140" t="inlineStr">
        <is>
          <t>3996857</t>
        </is>
      </c>
      <c r="K1140" t="inlineStr">
        <is>
          <t>296866</t>
        </is>
      </c>
      <c r="L1140" t="inlineStr">
        <is>
          <t>1728</t>
        </is>
      </c>
      <c r="M1140" t="n">
        <v>0</v>
      </c>
      <c r="N1140" t="inlineStr">
        <is>
          <t>1001-1200</t>
        </is>
      </c>
      <c r="O1140" t="inlineStr"/>
      <c r="P1140" t="b">
        <v>0</v>
      </c>
      <c r="Q1140" t="b">
        <v>0</v>
      </c>
      <c r="R1140" t="n">
        <v>0</v>
      </c>
      <c r="S1140" t="inlineStr">
        <is>
          <t>601+</t>
        </is>
      </c>
      <c r="T1140" t="n">
        <v>11.6</v>
      </c>
      <c r="U1140" t="inlineStr">
        <is>
          <t>701+</t>
        </is>
      </c>
      <c r="V1140" t="n">
        <v>4.1</v>
      </c>
      <c r="W1140" t="inlineStr">
        <is>
          <t>701+</t>
        </is>
      </c>
      <c r="X1140" t="n">
        <v>15.5</v>
      </c>
      <c r="Y1140" t="inlineStr">
        <is>
          <t>601+</t>
        </is>
      </c>
      <c r="Z1140" t="n">
        <v>2.4</v>
      </c>
      <c r="AA1140" t="inlineStr">
        <is>
          <t>701+</t>
        </is>
      </c>
      <c r="AB1140" t="n">
        <v>3.7</v>
      </c>
      <c r="AC1140" t="inlineStr">
        <is>
          <t>701+</t>
        </is>
      </c>
      <c r="AD1140" t="n">
        <v>1.2</v>
      </c>
      <c r="AE1140" t="inlineStr">
        <is>
          <t>696</t>
        </is>
      </c>
      <c r="AF1140" t="n">
        <v>55.1</v>
      </c>
      <c r="AG1140" t="inlineStr">
        <is>
          <t>701+</t>
        </is>
      </c>
      <c r="AH1140" t="n">
        <v>1.5</v>
      </c>
      <c r="AI1140" t="inlineStr">
        <is>
          <t>701+</t>
        </is>
      </c>
      <c r="AJ1140" t="n">
        <v>1.2</v>
      </c>
      <c r="AK1140" t="inlineStr"/>
      <c r="AL1140" t="inlineStr"/>
      <c r="AM1140" t="inlineStr"/>
      <c r="AN1140" t="inlineStr"/>
      <c r="AO1140" t="inlineStr"/>
      <c r="AP1140" t="inlineStr">
        <is>
          <t>{"Research &amp; Discovery": [{"indicator_id": "76", "indicator_name": "Academic Reputation", "rank": "601+", "score": "11.6"}, {"indicator_id": "73", "indicator_name": "Citations per Faculty", "rank": "701+", "score": "4.1"}], "Learning Experience": [{"indicator_id": "36", "indicator_name": "Faculty Student Ratio", "rank": "701+", "score": "15.5"}], "Employability": [{"indicator_id": "77", "indicator_name": "Employer Reputation", "rank": "601+", "score": "2.4"}, {"indicator_id": "3819456", "indicator_name": "Employment Outcomes", "rank": "701+", "score": "3.7"}], "Global Engagement": [{"indicator_id": "14", "indicator_name": "International Student Ratio", "rank": "701+", "score": "1.2"}, {"indicator_id": "15", "indicator_name": "International Research Network", "rank": "696", "score": "55.1"}, {"indicator_id": "18", "indicator_name": "International Faculty Ratio", "rank": "701+", "score": "1.5"}], "Sustainability": [{"indicator_id": "3897497", "indicator_name": "Sustainability Score", "rank": "701+", "score": "1.2"}]}</t>
        </is>
      </c>
      <c r="AQ11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41">
      <c r="A1141" t="n">
        <v>1140</v>
      </c>
      <c r="B1141" t="inlineStr"/>
      <c r="C1141" t="inlineStr">
        <is>
          <t>Universidade Federal de São Carlos (UFSCar)</t>
        </is>
      </c>
      <c r="D1141" t="inlineStr">
        <is>
          <t>São Paulo, Brazil</t>
        </is>
      </c>
      <c r="E1141" t="inlineStr">
        <is>
          <t>Brazil</t>
        </is>
      </c>
      <c r="F1141" t="inlineStr">
        <is>
          <t>São Paulo</t>
        </is>
      </c>
      <c r="G1141" t="inlineStr">
        <is>
          <t>Latin America</t>
        </is>
      </c>
      <c r="H1141" t="inlineStr">
        <is>
          <t>https://www.topuniversities.com/sites/default/files/universidade-federal-de-so-carlos-ufscar_2748_medium.jpg</t>
        </is>
      </c>
      <c r="I1141" t="inlineStr">
        <is>
          <t>/universities/universidade-federal-de-sao-carlos-ufscar</t>
        </is>
      </c>
      <c r="J1141" t="inlineStr">
        <is>
          <t>3996859</t>
        </is>
      </c>
      <c r="K1141" t="inlineStr">
        <is>
          <t>293556</t>
        </is>
      </c>
      <c r="L1141" t="inlineStr">
        <is>
          <t>2748</t>
        </is>
      </c>
      <c r="M1141" t="n">
        <v>0</v>
      </c>
      <c r="N1141" t="inlineStr">
        <is>
          <t>1001-1200</t>
        </is>
      </c>
      <c r="O1141" t="inlineStr"/>
      <c r="P1141" t="b">
        <v>0</v>
      </c>
      <c r="Q1141" t="b">
        <v>0</v>
      </c>
      <c r="R1141" t="n">
        <v>0</v>
      </c>
      <c r="S1141" t="inlineStr">
        <is>
          <t>601+</t>
        </is>
      </c>
      <c r="T1141" t="n">
        <v>11.8</v>
      </c>
      <c r="U1141" t="inlineStr">
        <is>
          <t>585</t>
        </is>
      </c>
      <c r="V1141" t="n">
        <v>17.8</v>
      </c>
      <c r="W1141" t="inlineStr">
        <is>
          <t>701+</t>
        </is>
      </c>
      <c r="X1141" t="n">
        <v>15.5</v>
      </c>
      <c r="Y1141" t="inlineStr">
        <is>
          <t>601+</t>
        </is>
      </c>
      <c r="Z1141" t="n">
        <v>6.4</v>
      </c>
      <c r="AA1141" t="inlineStr">
        <is>
          <t>701+</t>
        </is>
      </c>
      <c r="AB1141" t="n">
        <v>1.8</v>
      </c>
      <c r="AC1141" t="inlineStr">
        <is>
          <t>701+</t>
        </is>
      </c>
      <c r="AD1141" t="n">
        <v>1.6</v>
      </c>
      <c r="AE1141" t="inlineStr">
        <is>
          <t>701+</t>
        </is>
      </c>
      <c r="AF1141" t="n">
        <v>45.5</v>
      </c>
      <c r="AG1141" t="inlineStr">
        <is>
          <t>701+</t>
        </is>
      </c>
      <c r="AH1141" t="n">
        <v>2.6</v>
      </c>
      <c r="AI1141" t="inlineStr">
        <is>
          <t>701+</t>
        </is>
      </c>
      <c r="AJ1141" t="n">
        <v>2.7</v>
      </c>
      <c r="AK1141" t="inlineStr"/>
      <c r="AL1141" t="inlineStr"/>
      <c r="AM1141" t="inlineStr"/>
      <c r="AN1141" t="inlineStr"/>
      <c r="AO1141" t="inlineStr"/>
      <c r="AP1141" t="inlineStr">
        <is>
          <t>{"Research &amp; Discovery": [{"indicator_id": "76", "indicator_name": "Academic Reputation", "rank": "601+", "score": "11.8"}, {"indicator_id": "73", "indicator_name": "Citations per Faculty", "rank": "585", "score": "17.8"}], "Learning Experience": [{"indicator_id": "36", "indicator_name": "Faculty Student Ratio", "rank": "701+", "score": "15.5"}], "Employability": [{"indicator_id": "77", "indicator_name": "Employer Reputation", "rank": "601+", "score": "6.4"}, {"indicator_id": "3819456", "indicator_name": "Employment Outcomes", "rank": "701+", "score": "1.8"}], "Global Engagement": [{"indicator_id": "14", "indicator_name": "International Student Ratio", "rank": "701+", "score": "1.6"}, {"indicator_id": "15", "indicator_name": "International Research Network", "rank": "701+", "score": "45.5"}, {"indicator_id": "18", "indicator_name": "International Faculty Ratio", "rank": "701+", "score": "2.6"}], "Sustainability": [{"indicator_id": "3897497", "indicator_name": "Sustainability Score", "rank": "701+", "score": "2.7"}]}</t>
        </is>
      </c>
      <c r="AQ11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42">
      <c r="A1142" t="n">
        <v>1141</v>
      </c>
      <c r="B1142" t="inlineStr"/>
      <c r="C1142" t="inlineStr">
        <is>
          <t>Universidade Federal do Paraná - UFPR</t>
        </is>
      </c>
      <c r="D1142" t="inlineStr">
        <is>
          <t>Curitiba, Brazil</t>
        </is>
      </c>
      <c r="E1142" t="inlineStr">
        <is>
          <t>Brazil</t>
        </is>
      </c>
      <c r="F1142" t="inlineStr">
        <is>
          <t>Curitiba</t>
        </is>
      </c>
      <c r="G1142" t="inlineStr">
        <is>
          <t>Latin America</t>
        </is>
      </c>
      <c r="H1142" t="inlineStr">
        <is>
          <t>https://www.topuniversities.com/sites/default/files/universidade-federal-do-paran-ufpr_1730_medium.jpg</t>
        </is>
      </c>
      <c r="I1142" t="inlineStr">
        <is>
          <t>/universities/universidade-federal-do-parana-ufpr</t>
        </is>
      </c>
      <c r="J1142" t="inlineStr">
        <is>
          <t>3996865</t>
        </is>
      </c>
      <c r="K1142" t="inlineStr">
        <is>
          <t>296868</t>
        </is>
      </c>
      <c r="L1142" t="inlineStr">
        <is>
          <t>1730</t>
        </is>
      </c>
      <c r="M1142" t="n">
        <v>0</v>
      </c>
      <c r="N1142" t="inlineStr">
        <is>
          <t>1001-1200</t>
        </is>
      </c>
      <c r="O1142" t="inlineStr"/>
      <c r="P1142" t="b">
        <v>0</v>
      </c>
      <c r="Q1142" t="b">
        <v>0</v>
      </c>
      <c r="R1142" t="n">
        <v>0</v>
      </c>
      <c r="S1142" t="inlineStr">
        <is>
          <t>601+</t>
        </is>
      </c>
      <c r="T1142" t="n">
        <v>13</v>
      </c>
      <c r="U1142" t="inlineStr">
        <is>
          <t>701+</t>
        </is>
      </c>
      <c r="V1142" t="n">
        <v>5.2</v>
      </c>
      <c r="W1142" t="inlineStr">
        <is>
          <t>669</t>
        </is>
      </c>
      <c r="X1142" t="n">
        <v>20.1</v>
      </c>
      <c r="Y1142" t="inlineStr">
        <is>
          <t>601+</t>
        </is>
      </c>
      <c r="Z1142" t="n">
        <v>5.8</v>
      </c>
      <c r="AA1142" t="inlineStr">
        <is>
          <t>701+</t>
        </is>
      </c>
      <c r="AB1142" t="n">
        <v>9.6</v>
      </c>
      <c r="AC1142" t="inlineStr">
        <is>
          <t>701+</t>
        </is>
      </c>
      <c r="AD1142" t="n">
        <v>6</v>
      </c>
      <c r="AE1142" t="inlineStr">
        <is>
          <t>701+</t>
        </is>
      </c>
      <c r="AF1142" t="n">
        <v>52.6</v>
      </c>
      <c r="AG1142" t="inlineStr">
        <is>
          <t>701+</t>
        </is>
      </c>
      <c r="AH1142" t="n">
        <v>2.9</v>
      </c>
      <c r="AI1142" t="inlineStr">
        <is>
          <t>701+</t>
        </is>
      </c>
      <c r="AJ1142" t="n">
        <v>2</v>
      </c>
      <c r="AK1142" t="inlineStr"/>
      <c r="AL1142" t="inlineStr"/>
      <c r="AM1142" t="inlineStr"/>
      <c r="AN1142" t="inlineStr"/>
      <c r="AO1142" t="inlineStr"/>
      <c r="AP1142" t="inlineStr">
        <is>
          <t>{"Research &amp; Discovery": [{"indicator_id": "76", "indicator_name": "Academic Reputation", "rank": "601+", "score": "13"}, {"indicator_id": "73", "indicator_name": "Citations per Faculty", "rank": "701+", "score": "5.2"}], "Learning Experience": [{"indicator_id": "36", "indicator_name": "Faculty Student Ratio", "rank": "669", "score": "20.1"}], "Employability": [{"indicator_id": "77", "indicator_name": "Employer Reputation", "rank": "601+", "score": "5.8"}, {"indicator_id": "3819456", "indicator_name": "Employment Outcomes", "rank": "701+", "score": "9.6"}], "Global Engagement": [{"indicator_id": "14", "indicator_name": "International Student Ratio", "rank": "701+", "score": "6"}, {"indicator_id": "15", "indicator_name": "International Research Network", "rank": "701+", "score": "52.6"}, {"indicator_id": "18", "indicator_name": "International Faculty Ratio", "rank": "701+", "score": "2.9"}], "Sustainability": [{"indicator_id": "3897497", "indicator_name": "Sustainability Score", "rank": "701+", "score": "2"}]}</t>
        </is>
      </c>
      <c r="AQ11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43">
      <c r="A1143" t="n">
        <v>1142</v>
      </c>
      <c r="B1143" t="inlineStr"/>
      <c r="C1143" t="inlineStr">
        <is>
          <t xml:space="preserve">Universidade da Coruña </t>
        </is>
      </c>
      <c r="D1143" t="inlineStr">
        <is>
          <t>A Coruña, Spain</t>
        </is>
      </c>
      <c r="E1143" t="inlineStr">
        <is>
          <t>Spain</t>
        </is>
      </c>
      <c r="F1143" t="inlineStr">
        <is>
          <t>A Coruña</t>
        </is>
      </c>
      <c r="G1143" t="inlineStr">
        <is>
          <t>Europe</t>
        </is>
      </c>
      <c r="H1143" t="inlineStr">
        <is>
          <t>https://www.topuniversities.com/sites/default/files/universidade-da-corua-_592560cf2aeae70239af5069_medium.jpg</t>
        </is>
      </c>
      <c r="I1143" t="inlineStr">
        <is>
          <t>/universities/universidade-da-coruna</t>
        </is>
      </c>
      <c r="J1143" t="inlineStr">
        <is>
          <t>3996869</t>
        </is>
      </c>
      <c r="K1143" t="inlineStr">
        <is>
          <t>296462</t>
        </is>
      </c>
      <c r="L1143" t="inlineStr">
        <is>
          <t>1510</t>
        </is>
      </c>
      <c r="M1143" t="n">
        <v>0</v>
      </c>
      <c r="N1143" t="inlineStr">
        <is>
          <t>1001-1200</t>
        </is>
      </c>
      <c r="O1143" t="inlineStr"/>
      <c r="P1143" t="b">
        <v>0</v>
      </c>
      <c r="Q1143" t="b">
        <v>0</v>
      </c>
      <c r="R1143" t="n">
        <v>0</v>
      </c>
      <c r="S1143" t="inlineStr">
        <is>
          <t>601+</t>
        </is>
      </c>
      <c r="T1143" t="n">
        <v>5.9</v>
      </c>
      <c r="U1143" t="inlineStr">
        <is>
          <t>701+</t>
        </is>
      </c>
      <c r="V1143" t="n">
        <v>7.3</v>
      </c>
      <c r="W1143" t="inlineStr">
        <is>
          <t>606</t>
        </is>
      </c>
      <c r="X1143" t="n">
        <v>24.2</v>
      </c>
      <c r="Y1143" t="inlineStr">
        <is>
          <t>601+</t>
        </is>
      </c>
      <c r="Z1143" t="n">
        <v>4.8</v>
      </c>
      <c r="AA1143" t="inlineStr">
        <is>
          <t>701+</t>
        </is>
      </c>
      <c r="AB1143" t="n">
        <v>1.8</v>
      </c>
      <c r="AC1143" t="inlineStr">
        <is>
          <t>701+</t>
        </is>
      </c>
      <c r="AD1143" t="n">
        <v>4.5</v>
      </c>
      <c r="AE1143" t="inlineStr">
        <is>
          <t>676</t>
        </is>
      </c>
      <c r="AF1143" t="n">
        <v>56.1</v>
      </c>
      <c r="AG1143" t="inlineStr">
        <is>
          <t>701+</t>
        </is>
      </c>
      <c r="AH1143" t="n">
        <v>2.9</v>
      </c>
      <c r="AI1143">
        <f>505</f>
        <v/>
      </c>
      <c r="AJ1143" t="n">
        <v>23.2</v>
      </c>
      <c r="AK1143" t="inlineStr"/>
      <c r="AL1143" t="inlineStr"/>
      <c r="AM1143" t="inlineStr"/>
      <c r="AN1143" t="inlineStr"/>
      <c r="AO1143" t="inlineStr"/>
      <c r="AP1143" t="inlineStr">
        <is>
          <t>{"Research &amp; Discovery": [{"indicator_id": "76", "indicator_name": "Academic Reputation", "rank": "601+", "score": "5.9"}, {"indicator_id": "73", "indicator_name": "Citations per Faculty", "rank": "701+", "score": "7.3"}], "Learning Experience": [{"indicator_id": "36", "indicator_name": "Faculty Student Ratio", "rank": "606", "score": "24.2"}], "Employability": [{"indicator_id": "77", "indicator_name": "Employer Reputation", "rank": "601+", "score": "4.8"}, {"indicator_id": "3819456", "indicator_name": "Employment Outcomes", "rank": "701+", "score": "1.8"}], "Global Engagement": [{"indicator_id": "14", "indicator_name": "International Student Ratio", "rank": "701+", "score": "4.5"}, {"indicator_id": "15", "indicator_name": "International Research Network", "rank": "676", "score": "56.1"}, {"indicator_id": "18", "indicator_name": "International Faculty Ratio", "rank": "701+", "score": "2.9"}], "Sustainability": [{"indicator_id": "3897497", "indicator_name": "Sustainability Score", "rank": "=505", "score": "23.2"}]}</t>
        </is>
      </c>
      <c r="AQ11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44">
      <c r="A1144" t="n">
        <v>1143</v>
      </c>
      <c r="B1144" t="inlineStr"/>
      <c r="C1144" t="inlineStr">
        <is>
          <t>Universita' degli Studi "G. d'Annunzio" Chieti Pescara</t>
        </is>
      </c>
      <c r="D1144" t="inlineStr">
        <is>
          <t>Chieti, Italy</t>
        </is>
      </c>
      <c r="E1144" t="inlineStr">
        <is>
          <t>Italy</t>
        </is>
      </c>
      <c r="F1144" t="inlineStr">
        <is>
          <t>Chieti</t>
        </is>
      </c>
      <c r="G1144" t="inlineStr">
        <is>
          <t>Europe</t>
        </is>
      </c>
      <c r="H1144" t="inlineStr">
        <is>
          <t>https://www.topuniversities.com/sites/default/files/universita-degli-studi-g.-dannunzio-chieti-pescara_592560cf2aeae70239af4ffe_medium.jpg</t>
        </is>
      </c>
      <c r="I1144" t="inlineStr">
        <is>
          <t>/universities/universita-degli-studi-g-dannunzio-chieti-pescara</t>
        </is>
      </c>
      <c r="J1144" t="inlineStr">
        <is>
          <t>3996874</t>
        </is>
      </c>
      <c r="K1144" t="inlineStr">
        <is>
          <t>296560</t>
        </is>
      </c>
      <c r="L1144" t="inlineStr">
        <is>
          <t>1403</t>
        </is>
      </c>
      <c r="M1144" t="n">
        <v>0</v>
      </c>
      <c r="N1144" t="inlineStr">
        <is>
          <t>1001-1200</t>
        </is>
      </c>
      <c r="O1144" t="inlineStr"/>
      <c r="P1144" t="b">
        <v>0</v>
      </c>
      <c r="Q1144" t="b">
        <v>0</v>
      </c>
      <c r="R1144" t="n">
        <v>0</v>
      </c>
      <c r="S1144" t="inlineStr">
        <is>
          <t>601+</t>
        </is>
      </c>
      <c r="T1144" t="n">
        <v>3.7</v>
      </c>
      <c r="U1144" t="inlineStr">
        <is>
          <t>443</t>
        </is>
      </c>
      <c r="V1144" t="n">
        <v>29.3</v>
      </c>
      <c r="W1144" t="inlineStr">
        <is>
          <t>701+</t>
        </is>
      </c>
      <c r="X1144" t="n">
        <v>3.3</v>
      </c>
      <c r="Y1144" t="inlineStr">
        <is>
          <t>601+</t>
        </is>
      </c>
      <c r="Z1144" t="n">
        <v>1.6</v>
      </c>
      <c r="AA1144" t="inlineStr">
        <is>
          <t>701+</t>
        </is>
      </c>
      <c r="AB1144" t="n">
        <v>1.2</v>
      </c>
      <c r="AC1144" t="inlineStr">
        <is>
          <t>701+</t>
        </is>
      </c>
      <c r="AD1144" t="n">
        <v>2.8</v>
      </c>
      <c r="AE1144" t="inlineStr">
        <is>
          <t>651</t>
        </is>
      </c>
      <c r="AF1144" t="n">
        <v>58.5</v>
      </c>
      <c r="AG1144" t="inlineStr">
        <is>
          <t>701+</t>
        </is>
      </c>
      <c r="AH1144" t="n">
        <v>3.8</v>
      </c>
      <c r="AI1144" t="inlineStr">
        <is>
          <t>701+</t>
        </is>
      </c>
      <c r="AJ1144" t="n">
        <v>1.2</v>
      </c>
      <c r="AK1144" t="inlineStr"/>
      <c r="AL1144" t="inlineStr"/>
      <c r="AM1144" t="inlineStr"/>
      <c r="AN1144" t="inlineStr"/>
      <c r="AO1144" t="inlineStr"/>
      <c r="AP1144" t="inlineStr">
        <is>
          <t>{"Research &amp; Discovery": [{"indicator_id": "76", "indicator_name": "Academic Reputation", "rank": "601+", "score": "3.7"}, {"indicator_id": "73", "indicator_name": "Citations per Faculty", "rank": "443", "score": "29.3"}], "Learning Experience": [{"indicator_id": "36", "indicator_name": "Faculty Student Ratio", "rank": "701+", "score": "3.3"}], "Employability": [{"indicator_id": "77", "indicator_name": "Employer Reputation", "rank": "601+", "score": "1.6"}, {"indicator_id": "3819456", "indicator_name": "Employment Outcomes", "rank": "701+", "score": "1.2"}], "Global Engagement": [{"indicator_id": "14", "indicator_name": "International Student Ratio", "rank": "701+", "score": "2.8"}, {"indicator_id": "15", "indicator_name": "International Research Network", "rank": "651", "score": "58.5"}, {"indicator_id": "18", "indicator_name": "International Faculty Ratio", "rank": "701+", "score": "3.8"}], "Sustainability": [{"indicator_id": "3897497", "indicator_name": "Sustainability Score", "rank": "701+", "score": "1.2"}]}</t>
        </is>
      </c>
      <c r="AQ11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45">
      <c r="A1145" t="n">
        <v>1144</v>
      </c>
      <c r="B1145" t="inlineStr"/>
      <c r="C1145" t="inlineStr">
        <is>
          <t>Universitas Hasanuddin</t>
        </is>
      </c>
      <c r="D1145" t="inlineStr">
        <is>
          <t>Makassar, Indonesia</t>
        </is>
      </c>
      <c r="E1145" t="inlineStr">
        <is>
          <t>Indonesia</t>
        </is>
      </c>
      <c r="F1145" t="inlineStr">
        <is>
          <t>Makassar</t>
        </is>
      </c>
      <c r="G1145" t="inlineStr">
        <is>
          <t>Asia</t>
        </is>
      </c>
      <c r="H1145" t="inlineStr">
        <is>
          <t>https://www.topuniversities.com/sites/default/files/hasanuddin-university_592560cf2aeae70239af5384_medium.jpg</t>
        </is>
      </c>
      <c r="I1145" t="inlineStr">
        <is>
          <t>/universities/universitas-hasanuddin</t>
        </is>
      </c>
      <c r="J1145" t="inlineStr">
        <is>
          <t>3996877</t>
        </is>
      </c>
      <c r="K1145" t="inlineStr">
        <is>
          <t>295264</t>
        </is>
      </c>
      <c r="L1145" t="inlineStr">
        <is>
          <t>2304</t>
        </is>
      </c>
      <c r="M1145" t="n">
        <v>0</v>
      </c>
      <c r="N1145" t="inlineStr">
        <is>
          <t>1001-1200</t>
        </is>
      </c>
      <c r="O1145" t="inlineStr"/>
      <c r="P1145" t="b">
        <v>0</v>
      </c>
      <c r="Q1145" t="b">
        <v>0</v>
      </c>
      <c r="R1145" t="n">
        <v>0</v>
      </c>
      <c r="S1145" t="inlineStr">
        <is>
          <t>601+</t>
        </is>
      </c>
      <c r="T1145" t="n">
        <v>14.3</v>
      </c>
      <c r="U1145" t="inlineStr">
        <is>
          <t>701+</t>
        </is>
      </c>
      <c r="V1145" t="n">
        <v>1.3</v>
      </c>
      <c r="W1145" t="inlineStr">
        <is>
          <t>633</t>
        </is>
      </c>
      <c r="X1145" t="n">
        <v>22.2</v>
      </c>
      <c r="Y1145" t="inlineStr">
        <is>
          <t>601+</t>
        </is>
      </c>
      <c r="Z1145" t="n">
        <v>13</v>
      </c>
      <c r="AA1145" t="inlineStr">
        <is>
          <t>661</t>
        </is>
      </c>
      <c r="AB1145" t="n">
        <v>15</v>
      </c>
      <c r="AC1145" t="inlineStr">
        <is>
          <t>701+</t>
        </is>
      </c>
      <c r="AD1145" t="n">
        <v>1.4</v>
      </c>
      <c r="AE1145" t="inlineStr">
        <is>
          <t>701+</t>
        </is>
      </c>
      <c r="AF1145" t="n">
        <v>15.9</v>
      </c>
      <c r="AG1145" t="inlineStr">
        <is>
          <t>701+</t>
        </is>
      </c>
      <c r="AH1145" t="n">
        <v>8.800000000000001</v>
      </c>
      <c r="AI1145" t="inlineStr">
        <is>
          <t>701+</t>
        </is>
      </c>
      <c r="AJ1145" t="n">
        <v>1.1</v>
      </c>
      <c r="AK1145" t="inlineStr"/>
      <c r="AL1145" t="inlineStr"/>
      <c r="AM1145" t="inlineStr"/>
      <c r="AN1145" t="inlineStr"/>
      <c r="AO1145" t="inlineStr"/>
      <c r="AP1145" t="inlineStr">
        <is>
          <t>{"Research &amp; Discovery": [{"indicator_id": "76", "indicator_name": "Academic Reputation", "rank": "601+", "score": "14.3"}, {"indicator_id": "73", "indicator_name": "Citations per Faculty", "rank": "701+", "score": "1.3"}], "Learning Experience": [{"indicator_id": "36", "indicator_name": "Faculty Student Ratio", "rank": "633", "score": "22.2"}], "Employability": [{"indicator_id": "77", "indicator_name": "Employer Reputation", "rank": "601+", "score": "13"}, {"indicator_id": "3819456", "indicator_name": "Employment Outcomes", "rank": "661", "score": "15"}], "Global Engagement": [{"indicator_id": "14", "indicator_name": "International Student Ratio", "rank": "701+", "score": "1.4"}, {"indicator_id": "15", "indicator_name": "International Research Network", "rank": "701+", "score": "15.9"}, {"indicator_id": "18", "indicator_name": "International Faculty Ratio", "rank": "701+", "score": "8.8"}], "Sustainability": [{"indicator_id": "3897497", "indicator_name": "Sustainability Score", "rank": "701+", "score": "1.1"}]}</t>
        </is>
      </c>
      <c r="AQ11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46">
      <c r="A1146" t="n">
        <v>1145</v>
      </c>
      <c r="B1146" t="inlineStr"/>
      <c r="C1146" t="inlineStr">
        <is>
          <t>Universitas Sebelas Maret</t>
        </is>
      </c>
      <c r="D1146" t="inlineStr">
        <is>
          <t>Surakarta, Indonesia</t>
        </is>
      </c>
      <c r="E1146" t="inlineStr">
        <is>
          <t>Indonesia</t>
        </is>
      </c>
      <c r="F1146" t="inlineStr">
        <is>
          <t>Surakarta</t>
        </is>
      </c>
      <c r="G1146" t="inlineStr">
        <is>
          <t>Asia</t>
        </is>
      </c>
      <c r="H1146" t="inlineStr">
        <is>
          <t>https://www.topuniversities.com/sites/default/files/universitas-sebelas-maret_592560cf2aeae70239af4e43_medium.jpg</t>
        </is>
      </c>
      <c r="I1146" t="inlineStr">
        <is>
          <t>/universities/universitas-sebelas-maret</t>
        </is>
      </c>
      <c r="J1146" t="inlineStr">
        <is>
          <t>3996883</t>
        </is>
      </c>
      <c r="K1146" t="inlineStr">
        <is>
          <t>296939</t>
        </is>
      </c>
      <c r="L1146" t="inlineStr">
        <is>
          <t>960</t>
        </is>
      </c>
      <c r="M1146" t="n">
        <v>0</v>
      </c>
      <c r="N1146" t="inlineStr">
        <is>
          <t>1001-1200</t>
        </is>
      </c>
      <c r="O1146" t="inlineStr"/>
      <c r="P1146" t="b">
        <v>0</v>
      </c>
      <c r="Q1146" t="b">
        <v>0</v>
      </c>
      <c r="R1146" t="n">
        <v>0</v>
      </c>
      <c r="S1146" t="inlineStr">
        <is>
          <t>601+</t>
        </is>
      </c>
      <c r="T1146" t="n">
        <v>12.9</v>
      </c>
      <c r="U1146" t="inlineStr">
        <is>
          <t>701+</t>
        </is>
      </c>
      <c r="V1146" t="n">
        <v>1.5</v>
      </c>
      <c r="W1146" t="inlineStr">
        <is>
          <t>701+</t>
        </is>
      </c>
      <c r="X1146" t="n">
        <v>16</v>
      </c>
      <c r="Y1146" t="inlineStr">
        <is>
          <t>520</t>
        </is>
      </c>
      <c r="Z1146" t="n">
        <v>16.3</v>
      </c>
      <c r="AA1146" t="inlineStr">
        <is>
          <t>701+</t>
        </is>
      </c>
      <c r="AB1146" t="n">
        <v>2.4</v>
      </c>
      <c r="AC1146" t="inlineStr">
        <is>
          <t>701+</t>
        </is>
      </c>
      <c r="AD1146" t="n">
        <v>2.8</v>
      </c>
      <c r="AE1146" t="inlineStr">
        <is>
          <t>701+</t>
        </is>
      </c>
      <c r="AF1146" t="n">
        <v>14.9</v>
      </c>
      <c r="AG1146" t="inlineStr">
        <is>
          <t>640</t>
        </is>
      </c>
      <c r="AH1146" t="n">
        <v>17.1</v>
      </c>
      <c r="AI1146">
        <f>683</f>
        <v/>
      </c>
      <c r="AJ1146" t="n">
        <v>9.300000000000001</v>
      </c>
      <c r="AK1146" t="inlineStr"/>
      <c r="AL1146" t="inlineStr"/>
      <c r="AM1146" t="inlineStr"/>
      <c r="AN1146" t="inlineStr"/>
      <c r="AO1146" t="inlineStr"/>
      <c r="AP1146" t="inlineStr">
        <is>
          <t>{"Research &amp; Discovery": [{"indicator_id": "76", "indicator_name": "Academic Reputation", "rank": "601+", "score": "12.9"}, {"indicator_id": "73", "indicator_name": "Citations per Faculty", "rank": "701+", "score": "1.5"}], "Learning Experience": [{"indicator_id": "36", "indicator_name": "Faculty Student Ratio", "rank": "701+", "score": "16"}], "Employability": [{"indicator_id": "77", "indicator_name": "Employer Reputation", "rank": "520", "score": "16.3"}, {"indicator_id": "3819456", "indicator_name": "Employment Outcomes", "rank": "701+", "score": "2.4"}], "Global Engagement": [{"indicator_id": "14", "indicator_name": "International Student Ratio", "rank": "701+", "score": "2.8"}, {"indicator_id": "15", "indicator_name": "International Research Network", "rank": "701+", "score": "14.9"}, {"indicator_id": "18", "indicator_name": "International Faculty Ratio", "rank": "640", "score": "17.1"}], "Sustainability": [{"indicator_id": "3897497", "indicator_name": "Sustainability Score", "rank": "=683", "score": "9.3"}]}</t>
        </is>
      </c>
      <c r="AQ11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47">
      <c r="A1147" t="n">
        <v>1146</v>
      </c>
      <c r="B1147" t="inlineStr"/>
      <c r="C1147" t="inlineStr">
        <is>
          <t>Universitat de Lleida (University of Lleida)</t>
        </is>
      </c>
      <c r="D1147" t="inlineStr">
        <is>
          <t>Lleida, Spain</t>
        </is>
      </c>
      <c r="E1147" t="inlineStr">
        <is>
          <t>Spain</t>
        </is>
      </c>
      <c r="F1147" t="inlineStr">
        <is>
          <t>Lleida</t>
        </is>
      </c>
      <c r="G1147" t="inlineStr">
        <is>
          <t>Europe</t>
        </is>
      </c>
      <c r="H1147" t="inlineStr">
        <is>
          <t>https://www.topuniversities.com/sites/default/files/210910085933am232005M-UdL-90x90.jpg</t>
        </is>
      </c>
      <c r="I1147" t="inlineStr">
        <is>
          <t>/universities/universitat-de-lleida-university-lleida</t>
        </is>
      </c>
      <c r="J1147" t="inlineStr">
        <is>
          <t>3996887</t>
        </is>
      </c>
      <c r="K1147" t="inlineStr">
        <is>
          <t>296402</t>
        </is>
      </c>
      <c r="L1147" t="inlineStr">
        <is>
          <t>1520</t>
        </is>
      </c>
      <c r="M1147" t="n">
        <v>1</v>
      </c>
      <c r="N1147" t="inlineStr">
        <is>
          <t>1001-1200</t>
        </is>
      </c>
      <c r="O1147" t="inlineStr"/>
      <c r="P1147" t="b">
        <v>0</v>
      </c>
      <c r="Q1147" t="b">
        <v>0</v>
      </c>
      <c r="R1147" t="n">
        <v>0</v>
      </c>
      <c r="S1147" t="inlineStr">
        <is>
          <t>601+</t>
        </is>
      </c>
      <c r="T1147" t="n">
        <v>6</v>
      </c>
      <c r="U1147" t="inlineStr">
        <is>
          <t>666</t>
        </is>
      </c>
      <c r="V1147" t="n">
        <v>13</v>
      </c>
      <c r="W1147" t="inlineStr">
        <is>
          <t>691</t>
        </is>
      </c>
      <c r="X1147" t="n">
        <v>19.2</v>
      </c>
      <c r="Y1147" t="inlineStr">
        <is>
          <t>601+</t>
        </is>
      </c>
      <c r="Z1147" t="n">
        <v>2</v>
      </c>
      <c r="AA1147" t="inlineStr">
        <is>
          <t>701+</t>
        </is>
      </c>
      <c r="AB1147" t="n">
        <v>3</v>
      </c>
      <c r="AC1147" t="inlineStr">
        <is>
          <t>701+</t>
        </is>
      </c>
      <c r="AD1147" t="n">
        <v>9.6</v>
      </c>
      <c r="AE1147" t="inlineStr">
        <is>
          <t>701+</t>
        </is>
      </c>
      <c r="AF1147" t="n">
        <v>51.8</v>
      </c>
      <c r="AG1147" t="inlineStr">
        <is>
          <t>701+</t>
        </is>
      </c>
      <c r="AH1147" t="n">
        <v>5.5</v>
      </c>
      <c r="AI1147">
        <f>381</f>
        <v/>
      </c>
      <c r="AJ1147" t="n">
        <v>38.5</v>
      </c>
      <c r="AK1147" t="inlineStr"/>
      <c r="AL1147" t="inlineStr"/>
      <c r="AM1147" t="inlineStr"/>
      <c r="AN1147" t="inlineStr"/>
      <c r="AO1147" t="inlineStr"/>
      <c r="AP1147" t="inlineStr">
        <is>
          <t>{"Research &amp; Discovery": [{"indicator_id": "76", "indicator_name": "Academic Reputation", "rank": "601+", "score": "6"}, {"indicator_id": "73", "indicator_name": "Citations per Faculty", "rank": "666", "score": "13"}], "Learning Experience": [{"indicator_id": "36", "indicator_name": "Faculty Student Ratio", "rank": "691", "score": "19.2"}], "Employability": [{"indicator_id": "77", "indicator_name": "Employer Reputation", "rank": "601+", "score": "2"}, {"indicator_id": "3819456", "indicator_name": "Employment Outcomes", "rank": "701+", "score": "3"}], "Global Engagement": [{"indicator_id": "14", "indicator_name": "International Student Ratio", "rank": "701+", "score": "9.6"}, {"indicator_id": "15", "indicator_name": "International Research Network", "rank": "701+", "score": "51.8"}, {"indicator_id": "18", "indicator_name": "International Faculty Ratio", "rank": "701+", "score": "5.5"}], "Sustainability": [{"indicator_id": "3897497", "indicator_name": "Sustainability Score", "rank": "=381", "score": "38.5"}]}</t>
        </is>
      </c>
      <c r="AQ11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48">
      <c r="A1148" t="n">
        <v>1147</v>
      </c>
      <c r="B1148" t="inlineStr"/>
      <c r="C1148" t="inlineStr">
        <is>
          <t>Universiti Malaysia Sabah (UMS)</t>
        </is>
      </c>
      <c r="D1148" t="inlineStr">
        <is>
          <t>Kota Kinabalu, Malaysia</t>
        </is>
      </c>
      <c r="E1148" t="inlineStr">
        <is>
          <t>Malaysia</t>
        </is>
      </c>
      <c r="F1148" t="inlineStr">
        <is>
          <t>Kota Kinabalu</t>
        </is>
      </c>
      <c r="G1148" t="inlineStr">
        <is>
          <t>Asia</t>
        </is>
      </c>
      <c r="H1148" t="inlineStr">
        <is>
          <t>https://www.topuniversities.com/sites/default/files/universiti-malaysia-sabah-ums_592560cf2aeae70239af4ef1_medium.jpg</t>
        </is>
      </c>
      <c r="I1148" t="inlineStr">
        <is>
          <t>/universities/universiti-malaysia-sabah-ums</t>
        </is>
      </c>
      <c r="J1148" t="inlineStr">
        <is>
          <t>3996225</t>
        </is>
      </c>
      <c r="K1148" t="inlineStr">
        <is>
          <t>297141</t>
        </is>
      </c>
      <c r="L1148" t="inlineStr">
        <is>
          <t>1133</t>
        </is>
      </c>
      <c r="M1148" t="n">
        <v>0</v>
      </c>
      <c r="N1148" t="inlineStr">
        <is>
          <t>1001-1200</t>
        </is>
      </c>
      <c r="O1148" t="inlineStr"/>
      <c r="P1148" t="b">
        <v>0</v>
      </c>
      <c r="Q1148" t="b">
        <v>0</v>
      </c>
      <c r="R1148" t="n">
        <v>0</v>
      </c>
      <c r="S1148" t="inlineStr">
        <is>
          <t>592</t>
        </is>
      </c>
      <c r="T1148" t="n">
        <v>14.7</v>
      </c>
      <c r="U1148" t="inlineStr">
        <is>
          <t>701+</t>
        </is>
      </c>
      <c r="V1148" t="n">
        <v>3.7</v>
      </c>
      <c r="W1148" t="inlineStr">
        <is>
          <t>701+</t>
        </is>
      </c>
      <c r="X1148" t="n">
        <v>8.5</v>
      </c>
      <c r="Y1148" t="inlineStr">
        <is>
          <t>601+</t>
        </is>
      </c>
      <c r="Z1148" t="n">
        <v>8.9</v>
      </c>
      <c r="AA1148" t="inlineStr">
        <is>
          <t>701+</t>
        </is>
      </c>
      <c r="AB1148" t="n">
        <v>3.8</v>
      </c>
      <c r="AC1148" t="inlineStr">
        <is>
          <t>701+</t>
        </is>
      </c>
      <c r="AD1148" t="n">
        <v>4.7</v>
      </c>
      <c r="AE1148" t="inlineStr">
        <is>
          <t>701+</t>
        </is>
      </c>
      <c r="AF1148" t="n">
        <v>28.2</v>
      </c>
      <c r="AG1148" t="inlineStr">
        <is>
          <t>701+</t>
        </is>
      </c>
      <c r="AH1148" t="n">
        <v>10.2</v>
      </c>
      <c r="AI1148" t="inlineStr">
        <is>
          <t>701+</t>
        </is>
      </c>
      <c r="AJ1148" t="n">
        <v>1.4</v>
      </c>
      <c r="AK1148" t="inlineStr"/>
      <c r="AL1148" t="inlineStr"/>
      <c r="AM1148" t="inlineStr"/>
      <c r="AN1148" t="inlineStr"/>
      <c r="AO1148" t="inlineStr"/>
      <c r="AP1148" t="inlineStr">
        <is>
          <t>{"Research &amp; Discovery": [{"indicator_id": "76", "indicator_name": "Academic Reputation", "rank": "592", "score": "14.7"}, {"indicator_id": "73", "indicator_name": "Citations per Faculty", "rank": "701+", "score": "3.7"}], "Learning Experience": [{"indicator_id": "36", "indicator_name": "Faculty Student Ratio", "rank": "701+", "score": "8.5"}], "Employability": [{"indicator_id": "77", "indicator_name": "Employer Reputation", "rank": "601+", "score": "8.9"}, {"indicator_id": "3819456", "indicator_name": "Employment Outcomes", "rank": "701+", "score": "3.8"}], "Global Engagement": [{"indicator_id": "14", "indicator_name": "International Student Ratio", "rank": "701+", "score": "4.7"}, {"indicator_id": "15", "indicator_name": "International Research Network", "rank": "701+", "score": "28.2"}, {"indicator_id": "18", "indicator_name": "International Faculty Ratio", "rank": "701+", "score": "10.2"}], "Sustainability": [{"indicator_id": "3897497", "indicator_name": "Sustainability Score", "rank": "701+", "score": "1.4"}]}</t>
        </is>
      </c>
      <c r="AQ11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49">
      <c r="A1149" t="n">
        <v>1148</v>
      </c>
      <c r="B1149" t="inlineStr"/>
      <c r="C1149" t="inlineStr">
        <is>
          <t>Universiti Malaysia Sarawak (UNIMAS)</t>
        </is>
      </c>
      <c r="D1149" t="inlineStr">
        <is>
          <t>Kuching, Malaysia</t>
        </is>
      </c>
      <c r="E1149" t="inlineStr">
        <is>
          <t>Malaysia</t>
        </is>
      </c>
      <c r="F1149" t="inlineStr">
        <is>
          <t>Kuching</t>
        </is>
      </c>
      <c r="G1149" t="inlineStr">
        <is>
          <t>Asia</t>
        </is>
      </c>
      <c r="H1149" t="inlineStr">
        <is>
          <t>https://www.topuniversities.com/sites/default/files/universiti-malaysia-sarawak-unimas_592560cf2aeae70239af523e_medium.jpg</t>
        </is>
      </c>
      <c r="I1149" t="inlineStr">
        <is>
          <t>/universities/universiti-malaysia-sarawak-unimas</t>
        </is>
      </c>
      <c r="J1149" t="inlineStr">
        <is>
          <t>3996892</t>
        </is>
      </c>
      <c r="K1149" t="inlineStr">
        <is>
          <t>294949</t>
        </is>
      </c>
      <c r="L1149" t="inlineStr">
        <is>
          <t>1979</t>
        </is>
      </c>
      <c r="M1149" t="n">
        <v>0</v>
      </c>
      <c r="N1149" t="inlineStr">
        <is>
          <t>1001-1200</t>
        </is>
      </c>
      <c r="O1149" t="inlineStr"/>
      <c r="P1149" t="b">
        <v>0</v>
      </c>
      <c r="Q1149" t="b">
        <v>0</v>
      </c>
      <c r="R1149" t="n">
        <v>0</v>
      </c>
      <c r="S1149" t="inlineStr">
        <is>
          <t>601+</t>
        </is>
      </c>
      <c r="T1149" t="n">
        <v>13.2</v>
      </c>
      <c r="U1149" t="inlineStr">
        <is>
          <t>701+</t>
        </is>
      </c>
      <c r="V1149" t="n">
        <v>3.2</v>
      </c>
      <c r="W1149" t="inlineStr">
        <is>
          <t>701+</t>
        </is>
      </c>
      <c r="X1149" t="n">
        <v>13.1</v>
      </c>
      <c r="Y1149" t="inlineStr">
        <is>
          <t>601+</t>
        </is>
      </c>
      <c r="Z1149" t="n">
        <v>7.3</v>
      </c>
      <c r="AA1149" t="inlineStr">
        <is>
          <t>701+</t>
        </is>
      </c>
      <c r="AB1149" t="n">
        <v>3.7</v>
      </c>
      <c r="AC1149" t="inlineStr">
        <is>
          <t>701+</t>
        </is>
      </c>
      <c r="AD1149" t="n">
        <v>10.5</v>
      </c>
      <c r="AE1149" t="inlineStr">
        <is>
          <t>701+</t>
        </is>
      </c>
      <c r="AF1149" t="n">
        <v>28.9</v>
      </c>
      <c r="AG1149" t="inlineStr">
        <is>
          <t>461</t>
        </is>
      </c>
      <c r="AH1149" t="n">
        <v>34.8</v>
      </c>
      <c r="AI1149">
        <f>686</f>
        <v/>
      </c>
      <c r="AJ1149" t="n">
        <v>9.1</v>
      </c>
      <c r="AK1149" t="inlineStr"/>
      <c r="AL1149" t="inlineStr"/>
      <c r="AM1149" t="inlineStr"/>
      <c r="AN1149" t="inlineStr"/>
      <c r="AO1149" t="inlineStr"/>
      <c r="AP1149" t="inlineStr">
        <is>
          <t>{"Research &amp; Discovery": [{"indicator_id": "76", "indicator_name": "Academic Reputation", "rank": "601+", "score": "13.2"}, {"indicator_id": "73", "indicator_name": "Citations per Faculty", "rank": "701+", "score": "3.2"}], "Learning Experience": [{"indicator_id": "36", "indicator_name": "Faculty Student Ratio", "rank": "701+", "score": "13.1"}], "Employability": [{"indicator_id": "77", "indicator_name": "Employer Reputation", "rank": "601+", "score": "7.3"}, {"indicator_id": "3819456", "indicator_name": "Employment Outcomes", "rank": "701+", "score": "3.7"}], "Global Engagement": [{"indicator_id": "14", "indicator_name": "International Student Ratio", "rank": "701+", "score": "10.5"}, {"indicator_id": "15", "indicator_name": "International Research Network", "rank": "701+", "score": "28.9"}, {"indicator_id": "18", "indicator_name": "International Faculty Ratio", "rank": "461", "score": "34.8"}], "Sustainability": [{"indicator_id": "3897497", "indicator_name": "Sustainability Score", "rank": "=686", "score": "9.1"}]}</t>
        </is>
      </c>
      <c r="AQ11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50">
      <c r="A1150" t="n">
        <v>1149</v>
      </c>
      <c r="B1150" t="inlineStr"/>
      <c r="C1150" t="inlineStr">
        <is>
          <t>Universiti Malaysia Terengganu (UMT)</t>
        </is>
      </c>
      <c r="D1150" t="inlineStr">
        <is>
          <t>Kuala Terengganu, Malaysia</t>
        </is>
      </c>
      <c r="E1150" t="inlineStr">
        <is>
          <t>Malaysia</t>
        </is>
      </c>
      <c r="F1150" t="inlineStr">
        <is>
          <t>Kuala Terengganu</t>
        </is>
      </c>
      <c r="G1150" t="inlineStr">
        <is>
          <t>Asia</t>
        </is>
      </c>
      <c r="H1150" t="inlineStr">
        <is>
          <t>https://www.topuniversities.com/sites/default/files/universiti-malaysia-terengganu-umt_1987_medium.jpg</t>
        </is>
      </c>
      <c r="I1150" t="inlineStr">
        <is>
          <t>/universities/universiti-malaysia-terengganu-umt</t>
        </is>
      </c>
      <c r="J1150" t="inlineStr">
        <is>
          <t>3996893</t>
        </is>
      </c>
      <c r="K1150" t="inlineStr">
        <is>
          <t>294957</t>
        </is>
      </c>
      <c r="L1150" t="inlineStr">
        <is>
          <t>1987</t>
        </is>
      </c>
      <c r="M1150" t="n">
        <v>0</v>
      </c>
      <c r="N1150" t="inlineStr">
        <is>
          <t>1001-1200</t>
        </is>
      </c>
      <c r="O1150" t="inlineStr"/>
      <c r="P1150" t="b">
        <v>0</v>
      </c>
      <c r="Q1150" t="b">
        <v>0</v>
      </c>
      <c r="R1150" t="n">
        <v>0</v>
      </c>
      <c r="S1150" t="inlineStr">
        <is>
          <t>601+</t>
        </is>
      </c>
      <c r="T1150" t="n">
        <v>10.5</v>
      </c>
      <c r="U1150" t="inlineStr">
        <is>
          <t>685</t>
        </is>
      </c>
      <c r="V1150" t="n">
        <v>12.2</v>
      </c>
      <c r="W1150" t="inlineStr">
        <is>
          <t>701+</t>
        </is>
      </c>
      <c r="X1150" t="n">
        <v>12</v>
      </c>
      <c r="Y1150" t="inlineStr">
        <is>
          <t>601+</t>
        </is>
      </c>
      <c r="Z1150" t="n">
        <v>4.3</v>
      </c>
      <c r="AA1150" t="inlineStr">
        <is>
          <t>701+</t>
        </is>
      </c>
      <c r="AB1150" t="n">
        <v>3.7</v>
      </c>
      <c r="AC1150" t="inlineStr">
        <is>
          <t>676</t>
        </is>
      </c>
      <c r="AD1150" t="n">
        <v>12.1</v>
      </c>
      <c r="AE1150" t="inlineStr">
        <is>
          <t>701+</t>
        </is>
      </c>
      <c r="AF1150" t="n">
        <v>50.2</v>
      </c>
      <c r="AG1150" t="inlineStr">
        <is>
          <t>701+</t>
        </is>
      </c>
      <c r="AH1150" t="n">
        <v>11.1</v>
      </c>
      <c r="AI1150">
        <f>553</f>
        <v/>
      </c>
      <c r="AJ1150" t="n">
        <v>18.2</v>
      </c>
      <c r="AK1150" t="inlineStr"/>
      <c r="AL1150" t="inlineStr"/>
      <c r="AM1150" t="inlineStr"/>
      <c r="AN1150" t="inlineStr"/>
      <c r="AO1150" t="inlineStr"/>
      <c r="AP1150" t="inlineStr">
        <is>
          <t>{"Research &amp; Discovery": [{"indicator_id": "76", "indicator_name": "Academic Reputation", "rank": "601+", "score": "10.5"}, {"indicator_id": "73", "indicator_name": "Citations per Faculty", "rank": "685", "score": "12.2"}], "Learning Experience": [{"indicator_id": "36", "indicator_name": "Faculty Student Ratio", "rank": "701+", "score": "12"}], "Employability": [{"indicator_id": "77", "indicator_name": "Employer Reputation", "rank": "601+", "score": "4.3"}, {"indicator_id": "3819456", "indicator_name": "Employment Outcomes", "rank": "701+", "score": "3.7"}], "Global Engagement": [{"indicator_id": "14", "indicator_name": "International Student Ratio", "rank": "676", "score": "12.1"}, {"indicator_id": "15", "indicator_name": "International Research Network", "rank": "701+", "score": "50.2"}, {"indicator_id": "18", "indicator_name": "International Faculty Ratio", "rank": "701+", "score": "11.1"}], "Sustainability": [{"indicator_id": "3897497", "indicator_name": "Sustainability Score", "rank": "=553", "score": "18.2"}]}</t>
        </is>
      </c>
      <c r="AQ11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51">
      <c r="A1151" t="n">
        <v>1150</v>
      </c>
      <c r="B1151" t="inlineStr"/>
      <c r="C1151" t="inlineStr">
        <is>
          <t>Universiti Tun Hussein Onn  Malaysia (UTHM)</t>
        </is>
      </c>
      <c r="D1151" t="inlineStr">
        <is>
          <t>Batu Pahat, Malaysia</t>
        </is>
      </c>
      <c r="E1151" t="inlineStr">
        <is>
          <t>Malaysia</t>
        </is>
      </c>
      <c r="F1151" t="inlineStr">
        <is>
          <t>Batu Pahat</t>
        </is>
      </c>
      <c r="G1151" t="inlineStr">
        <is>
          <t>Asia</t>
        </is>
      </c>
      <c r="H1151" t="inlineStr">
        <is>
          <t>https://www.topuniversities.com/sites/default/files/universiti-tun-hussein-onn-malaysia-uthm_1986_medium.jpg</t>
        </is>
      </c>
      <c r="I1151" t="inlineStr">
        <is>
          <t>/universities/universiti-tun-hussein-onn-malaysia-uthm</t>
        </is>
      </c>
      <c r="J1151" t="inlineStr">
        <is>
          <t>3996898</t>
        </is>
      </c>
      <c r="K1151" t="inlineStr">
        <is>
          <t>294956</t>
        </is>
      </c>
      <c r="L1151" t="inlineStr">
        <is>
          <t>1986</t>
        </is>
      </c>
      <c r="M1151" t="n">
        <v>0</v>
      </c>
      <c r="N1151" t="inlineStr">
        <is>
          <t>1001-1200</t>
        </is>
      </c>
      <c r="O1151" t="inlineStr"/>
      <c r="P1151" t="b">
        <v>0</v>
      </c>
      <c r="Q1151" t="b">
        <v>0</v>
      </c>
      <c r="R1151" t="n">
        <v>0</v>
      </c>
      <c r="S1151" t="inlineStr">
        <is>
          <t>601+</t>
        </is>
      </c>
      <c r="T1151" t="n">
        <v>10.3</v>
      </c>
      <c r="U1151" t="inlineStr">
        <is>
          <t>701+</t>
        </is>
      </c>
      <c r="V1151" t="n">
        <v>8.6</v>
      </c>
      <c r="W1151" t="inlineStr">
        <is>
          <t>701+</t>
        </is>
      </c>
      <c r="X1151" t="n">
        <v>9.9</v>
      </c>
      <c r="Y1151" t="inlineStr">
        <is>
          <t>601+</t>
        </is>
      </c>
      <c r="Z1151" t="n">
        <v>6.2</v>
      </c>
      <c r="AA1151" t="inlineStr">
        <is>
          <t>701+</t>
        </is>
      </c>
      <c r="AB1151" t="n">
        <v>3.8</v>
      </c>
      <c r="AC1151" t="inlineStr">
        <is>
          <t>701+</t>
        </is>
      </c>
      <c r="AD1151" t="n">
        <v>6.5</v>
      </c>
      <c r="AE1151" t="inlineStr">
        <is>
          <t>701+</t>
        </is>
      </c>
      <c r="AF1151" t="n">
        <v>43.8</v>
      </c>
      <c r="AG1151" t="inlineStr">
        <is>
          <t>701+</t>
        </is>
      </c>
      <c r="AH1151" t="n">
        <v>6.3</v>
      </c>
      <c r="AI1151">
        <f>658</f>
        <v/>
      </c>
      <c r="AJ1151" t="n">
        <v>10.3</v>
      </c>
      <c r="AK1151" t="inlineStr"/>
      <c r="AL1151" t="inlineStr"/>
      <c r="AM1151" t="inlineStr"/>
      <c r="AN1151" t="inlineStr"/>
      <c r="AO1151" t="inlineStr"/>
      <c r="AP1151" t="inlineStr">
        <is>
          <t>{"Research &amp; Discovery": [{"indicator_id": "76", "indicator_name": "Academic Reputation", "rank": "601+", "score": "10.3"}, {"indicator_id": "73", "indicator_name": "Citations per Faculty", "rank": "701+", "score": "8.6"}], "Learning Experience": [{"indicator_id": "36", "indicator_name": "Faculty Student Ratio", "rank": "701+", "score": "9.9"}], "Employability": [{"indicator_id": "77", "indicator_name": "Employer Reputation", "rank": "601+", "score": "6.2"}, {"indicator_id": "3819456", "indicator_name": "Employment Outcomes", "rank": "701+", "score": "3.8"}], "Global Engagement": [{"indicator_id": "14", "indicator_name": "International Student Ratio", "rank": "701+", "score": "6.5"}, {"indicator_id": "15", "indicator_name": "International Research Network", "rank": "701+", "score": "43.8"}, {"indicator_id": "18", "indicator_name": "International Faculty Ratio", "rank": "701+", "score": "6.3"}], "Sustainability": [{"indicator_id": "3897497", "indicator_name": "Sustainability Score", "rank": "=658", "score": "10.3"}]}</t>
        </is>
      </c>
      <c r="AQ11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52">
      <c r="A1152" t="n">
        <v>1151</v>
      </c>
      <c r="B1152" t="inlineStr"/>
      <c r="C1152" t="inlineStr">
        <is>
          <t>University of Arkansas Fayetteville</t>
        </is>
      </c>
      <c r="D1152" t="inlineStr">
        <is>
          <t>Fayetteville, United States</t>
        </is>
      </c>
      <c r="E1152" t="inlineStr">
        <is>
          <t>United States</t>
        </is>
      </c>
      <c r="F1152" t="inlineStr">
        <is>
          <t>Fayetteville</t>
        </is>
      </c>
      <c r="G1152" t="inlineStr">
        <is>
          <t>North America</t>
        </is>
      </c>
      <c r="H1152" t="inlineStr">
        <is>
          <t>https://www.topuniversities.com/sites/default/files/university-of-arkansas-fayetteville-_592560cf2aeae70239af534e_medium.jpg</t>
        </is>
      </c>
      <c r="I1152" t="inlineStr">
        <is>
          <t>/universities/university-arkansas-fayetteville</t>
        </is>
      </c>
      <c r="J1152" t="inlineStr">
        <is>
          <t>3996910</t>
        </is>
      </c>
      <c r="K1152" t="inlineStr">
        <is>
          <t>295212</t>
        </is>
      </c>
      <c r="L1152" t="inlineStr">
        <is>
          <t>2251</t>
        </is>
      </c>
      <c r="M1152" t="n">
        <v>0</v>
      </c>
      <c r="N1152" t="inlineStr">
        <is>
          <t>1001-1200</t>
        </is>
      </c>
      <c r="O1152" t="inlineStr"/>
      <c r="P1152" t="b">
        <v>0</v>
      </c>
      <c r="Q1152" t="b">
        <v>0</v>
      </c>
      <c r="R1152" t="n">
        <v>0</v>
      </c>
      <c r="S1152" t="inlineStr">
        <is>
          <t>601+</t>
        </is>
      </c>
      <c r="T1152" t="n">
        <v>5.8</v>
      </c>
      <c r="U1152" t="inlineStr">
        <is>
          <t>696</t>
        </is>
      </c>
      <c r="V1152" t="n">
        <v>11.9</v>
      </c>
      <c r="W1152" t="inlineStr">
        <is>
          <t>701+</t>
        </is>
      </c>
      <c r="X1152" t="n">
        <v>6.3</v>
      </c>
      <c r="Y1152" t="inlineStr">
        <is>
          <t>601+</t>
        </is>
      </c>
      <c r="Z1152" t="n">
        <v>3.5</v>
      </c>
      <c r="AA1152" t="inlineStr">
        <is>
          <t>646</t>
        </is>
      </c>
      <c r="AB1152" t="n">
        <v>15.4</v>
      </c>
      <c r="AC1152" t="inlineStr">
        <is>
          <t>701+</t>
        </is>
      </c>
      <c r="AD1152" t="n">
        <v>3</v>
      </c>
      <c r="AE1152" t="inlineStr">
        <is>
          <t>701+</t>
        </is>
      </c>
      <c r="AF1152" t="n">
        <v>51.6</v>
      </c>
      <c r="AG1152" t="inlineStr">
        <is>
          <t>701+</t>
        </is>
      </c>
      <c r="AH1152" t="n">
        <v>4.8</v>
      </c>
      <c r="AI1152" t="inlineStr">
        <is>
          <t>701+</t>
        </is>
      </c>
      <c r="AJ1152" t="n">
        <v>3.8</v>
      </c>
      <c r="AK1152" t="inlineStr"/>
      <c r="AL1152" t="inlineStr"/>
      <c r="AM1152" t="inlineStr"/>
      <c r="AN1152" t="inlineStr"/>
      <c r="AO1152" t="inlineStr"/>
      <c r="AP1152" t="inlineStr">
        <is>
          <t>{"Research &amp; Discovery": [{"indicator_id": "76", "indicator_name": "Academic Reputation", "rank": "601+", "score": "5.8"}, {"indicator_id": "73", "indicator_name": "Citations per Faculty", "rank": "696", "score": "11.9"}], "Learning Experience": [{"indicator_id": "36", "indicator_name": "Faculty Student Ratio", "rank": "701+", "score": "6.3"}], "Employability": [{"indicator_id": "77", "indicator_name": "Employer Reputation", "rank": "601+", "score": "3.5"}, {"indicator_id": "3819456", "indicator_name": "Employment Outcomes", "rank": "646", "score": "15.4"}], "Global Engagement": [{"indicator_id": "14", "indicator_name": "International Student Ratio", "rank": "701+", "score": "3"}, {"indicator_id": "15", "indicator_name": "International Research Network", "rank": "701+", "score": "51.6"}, {"indicator_id": "18", "indicator_name": "International Faculty Ratio", "rank": "701+", "score": "4.8"}], "Sustainability": [{"indicator_id": "3897497", "indicator_name": "Sustainability Score", "rank": "701+", "score": "3.8"}]}</t>
        </is>
      </c>
      <c r="AQ11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53">
      <c r="A1153" t="n">
        <v>1152</v>
      </c>
      <c r="B1153" t="inlineStr"/>
      <c r="C1153" t="inlineStr">
        <is>
          <t>University of Derby</t>
        </is>
      </c>
      <c r="D1153" t="inlineStr">
        <is>
          <t>Derby, United Kingdom</t>
        </is>
      </c>
      <c r="E1153" t="inlineStr">
        <is>
          <t>United Kingdom</t>
        </is>
      </c>
      <c r="F1153" t="inlineStr">
        <is>
          <t>Derby</t>
        </is>
      </c>
      <c r="G1153" t="inlineStr">
        <is>
          <t>Europe</t>
        </is>
      </c>
      <c r="H1153" t="inlineStr">
        <is>
          <t>https://www.topuniversities.com/sites/default/files/university-of-derby_592560cf2aeae70239af4d46_medium.jpg</t>
        </is>
      </c>
      <c r="I1153" t="inlineStr">
        <is>
          <t>/universities/university-derby</t>
        </is>
      </c>
      <c r="J1153" t="inlineStr">
        <is>
          <t>3996936</t>
        </is>
      </c>
      <c r="K1153" t="inlineStr">
        <is>
          <t>297360</t>
        </is>
      </c>
      <c r="L1153" t="inlineStr">
        <is>
          <t>707</t>
        </is>
      </c>
      <c r="M1153" t="n">
        <v>0</v>
      </c>
      <c r="N1153" t="inlineStr">
        <is>
          <t>1001-1200</t>
        </is>
      </c>
      <c r="O1153" t="inlineStr"/>
      <c r="P1153" t="b">
        <v>0</v>
      </c>
      <c r="Q1153" t="b">
        <v>0</v>
      </c>
      <c r="R1153" t="n">
        <v>0</v>
      </c>
      <c r="S1153" t="inlineStr">
        <is>
          <t>601+</t>
        </is>
      </c>
      <c r="T1153" t="n">
        <v>4.8</v>
      </c>
      <c r="U1153" t="inlineStr">
        <is>
          <t>701+</t>
        </is>
      </c>
      <c r="V1153" t="n">
        <v>5.1</v>
      </c>
      <c r="W1153" t="inlineStr">
        <is>
          <t>701+</t>
        </is>
      </c>
      <c r="X1153" t="n">
        <v>10.7</v>
      </c>
      <c r="Y1153" t="inlineStr">
        <is>
          <t>601+</t>
        </is>
      </c>
      <c r="Z1153" t="n">
        <v>4.8</v>
      </c>
      <c r="AA1153" t="inlineStr">
        <is>
          <t>701+</t>
        </is>
      </c>
      <c r="AB1153" t="n">
        <v>2.1</v>
      </c>
      <c r="AC1153" t="inlineStr">
        <is>
          <t>322</t>
        </is>
      </c>
      <c r="AD1153" t="n">
        <v>45.5</v>
      </c>
      <c r="AE1153" t="inlineStr">
        <is>
          <t>701+</t>
        </is>
      </c>
      <c r="AF1153" t="n">
        <v>45.7</v>
      </c>
      <c r="AG1153" t="inlineStr">
        <is>
          <t>501</t>
        </is>
      </c>
      <c r="AH1153" t="n">
        <v>29.1</v>
      </c>
      <c r="AI1153" t="inlineStr">
        <is>
          <t>701+</t>
        </is>
      </c>
      <c r="AJ1153" t="n">
        <v>2.4</v>
      </c>
      <c r="AK1153" t="inlineStr"/>
      <c r="AL1153" t="inlineStr"/>
      <c r="AM1153" t="inlineStr"/>
      <c r="AN1153" t="inlineStr"/>
      <c r="AO1153" t="inlineStr"/>
      <c r="AP1153" t="inlineStr">
        <is>
          <t>{"Research &amp; Discovery": [{"indicator_id": "76", "indicator_name": "Academic Reputation", "rank": "601+", "score": "4.8"}, {"indicator_id": "73", "indicator_name": "Citations per Faculty", "rank": "701+", "score": "5.1"}], "Learning Experience": [{"indicator_id": "36", "indicator_name": "Faculty Student Ratio", "rank": "701+", "score": "10.7"}], "Employability": [{"indicator_id": "77", "indicator_name": "Employer Reputation", "rank": "601+", "score": "4.8"}, {"indicator_id": "3819456", "indicator_name": "Employment Outcomes", "rank": "701+", "score": "2.1"}], "Global Engagement": [{"indicator_id": "14", "indicator_name": "International Student Ratio", "rank": "322", "score": "45.5"}, {"indicator_id": "15", "indicator_name": "International Research Network", "rank": "701+", "score": "45.7"}, {"indicator_id": "18", "indicator_name": "International Faculty Ratio", "rank": "501", "score": "29.1"}], "Sustainability": [{"indicator_id": "3897497", "indicator_name": "Sustainability Score", "rank": "701+", "score": "2.4"}]}</t>
        </is>
      </c>
      <c r="AQ11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54">
      <c r="A1154" t="n">
        <v>1153</v>
      </c>
      <c r="B1154" t="inlineStr"/>
      <c r="C1154" t="inlineStr">
        <is>
          <t>University of Deusto</t>
        </is>
      </c>
      <c r="D1154" t="inlineStr">
        <is>
          <t>Bilbao, Spain</t>
        </is>
      </c>
      <c r="E1154" t="inlineStr">
        <is>
          <t>Spain</t>
        </is>
      </c>
      <c r="F1154" t="inlineStr">
        <is>
          <t>Bilbao</t>
        </is>
      </c>
      <c r="G1154" t="inlineStr">
        <is>
          <t>Europe</t>
        </is>
      </c>
      <c r="H1154" t="inlineStr">
        <is>
          <t>https://www.topuniversities.com/sites/default/files/university-of-deusto_592560cf2aeae70239af57cd_medium.jpg</t>
        </is>
      </c>
      <c r="I1154" t="inlineStr">
        <is>
          <t>/universities/university-deusto</t>
        </is>
      </c>
      <c r="J1154" t="inlineStr">
        <is>
          <t>3996937</t>
        </is>
      </c>
      <c r="K1154" t="inlineStr">
        <is>
          <t>293897</t>
        </is>
      </c>
      <c r="L1154" t="inlineStr">
        <is>
          <t>14757</t>
        </is>
      </c>
      <c r="M1154" t="n">
        <v>0</v>
      </c>
      <c r="N1154" t="inlineStr">
        <is>
          <t>1001-1200</t>
        </is>
      </c>
      <c r="O1154" t="inlineStr"/>
      <c r="P1154" t="b">
        <v>0</v>
      </c>
      <c r="Q1154" t="b">
        <v>0</v>
      </c>
      <c r="R1154" t="n">
        <v>0</v>
      </c>
      <c r="S1154" t="inlineStr">
        <is>
          <t>601+</t>
        </is>
      </c>
      <c r="T1154" t="n">
        <v>6.3</v>
      </c>
      <c r="U1154" t="inlineStr">
        <is>
          <t>701+</t>
        </is>
      </c>
      <c r="V1154" t="n">
        <v>7.8</v>
      </c>
      <c r="W1154" t="inlineStr">
        <is>
          <t>701+</t>
        </is>
      </c>
      <c r="X1154" t="n">
        <v>4.6</v>
      </c>
      <c r="Y1154" t="inlineStr">
        <is>
          <t>381</t>
        </is>
      </c>
      <c r="Z1154" t="n">
        <v>24.9</v>
      </c>
      <c r="AA1154" t="inlineStr">
        <is>
          <t>283</t>
        </is>
      </c>
      <c r="AB1154" t="n">
        <v>45</v>
      </c>
      <c r="AC1154" t="inlineStr">
        <is>
          <t>633</t>
        </is>
      </c>
      <c r="AD1154" t="n">
        <v>14.5</v>
      </c>
      <c r="AE1154" t="inlineStr">
        <is>
          <t>701+</t>
        </is>
      </c>
      <c r="AF1154" t="n">
        <v>24.2</v>
      </c>
      <c r="AG1154" t="inlineStr">
        <is>
          <t>701+</t>
        </is>
      </c>
      <c r="AH1154" t="n">
        <v>4.7</v>
      </c>
      <c r="AI1154" t="inlineStr">
        <is>
          <t>701+</t>
        </is>
      </c>
      <c r="AJ1154" t="n">
        <v>1.1</v>
      </c>
      <c r="AK1154" t="inlineStr"/>
      <c r="AL1154" t="inlineStr"/>
      <c r="AM1154" t="inlineStr"/>
      <c r="AN1154" t="inlineStr"/>
      <c r="AO1154" t="inlineStr"/>
      <c r="AP1154" t="inlineStr">
        <is>
          <t>{"Research &amp; Discovery": [{"indicator_id": "76", "indicator_name": "Academic Reputation", "rank": "601+", "score": "6.3"}, {"indicator_id": "73", "indicator_name": "Citations per Faculty", "rank": "701+", "score": "7.8"}], "Learning Experience": [{"indicator_id": "36", "indicator_name": "Faculty Student Ratio", "rank": "701+", "score": "4.6"}], "Employability": [{"indicator_id": "77", "indicator_name": "Employer Reputation", "rank": "381", "score": "24.9"}, {"indicator_id": "3819456", "indicator_name": "Employment Outcomes", "rank": "283", "score": "45"}], "Global Engagement": [{"indicator_id": "14", "indicator_name": "International Student Ratio", "rank": "633", "score": "14.5"}, {"indicator_id": "15", "indicator_name": "International Research Network", "rank": "701+", "score": "24.2"}, {"indicator_id": "18", "indicator_name": "International Faculty Ratio", "rank": "701+", "score": "4.7"}], "Sustainability": [{"indicator_id": "3897497", "indicator_name": "Sustainability Score", "rank": "701+", "score": "1.1"}]}</t>
        </is>
      </c>
      <c r="AQ11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55">
      <c r="A1155" t="n">
        <v>1154</v>
      </c>
      <c r="B1155" t="inlineStr"/>
      <c r="C1155" t="inlineStr">
        <is>
          <t>University of Hradec Kralove</t>
        </is>
      </c>
      <c r="D1155" t="inlineStr">
        <is>
          <t>Hradec Králové, Czechia</t>
        </is>
      </c>
      <c r="E1155" t="inlineStr">
        <is>
          <t>Czechia</t>
        </is>
      </c>
      <c r="F1155" t="inlineStr">
        <is>
          <t>Hradec Králové</t>
        </is>
      </c>
      <c r="G1155" t="inlineStr">
        <is>
          <t>Europe</t>
        </is>
      </c>
      <c r="H1155" t="inlineStr">
        <is>
          <t>https://www.topuniversities.com/sites/default/files/uhk-abb_xs_rgb-90x90.jpg</t>
        </is>
      </c>
      <c r="I1155" t="inlineStr">
        <is>
          <t>/universities/university-hradec-kralove</t>
        </is>
      </c>
      <c r="J1155" t="inlineStr">
        <is>
          <t>3996951</t>
        </is>
      </c>
      <c r="K1155" t="inlineStr">
        <is>
          <t>297523</t>
        </is>
      </c>
      <c r="L1155" t="inlineStr">
        <is>
          <t>1233</t>
        </is>
      </c>
      <c r="M1155" t="n">
        <v>0</v>
      </c>
      <c r="N1155" t="inlineStr">
        <is>
          <t>1001-1200</t>
        </is>
      </c>
      <c r="O1155" t="inlineStr"/>
      <c r="P1155" t="b">
        <v>0</v>
      </c>
      <c r="Q1155" t="b">
        <v>0</v>
      </c>
      <c r="R1155" t="n">
        <v>0</v>
      </c>
      <c r="S1155" t="inlineStr">
        <is>
          <t>601+</t>
        </is>
      </c>
      <c r="T1155" t="n">
        <v>5</v>
      </c>
      <c r="U1155" t="inlineStr">
        <is>
          <t>701+</t>
        </is>
      </c>
      <c r="V1155" t="n">
        <v>5.4</v>
      </c>
      <c r="W1155" t="inlineStr">
        <is>
          <t>626</t>
        </is>
      </c>
      <c r="X1155" t="n">
        <v>22.4</v>
      </c>
      <c r="Y1155" t="inlineStr">
        <is>
          <t>601+</t>
        </is>
      </c>
      <c r="Z1155" t="n">
        <v>2.5</v>
      </c>
      <c r="AA1155" t="inlineStr">
        <is>
          <t>701+</t>
        </is>
      </c>
      <c r="AB1155" t="n">
        <v>4.2</v>
      </c>
      <c r="AC1155" t="inlineStr">
        <is>
          <t>701+</t>
        </is>
      </c>
      <c r="AD1155" t="n">
        <v>3.2</v>
      </c>
      <c r="AE1155" t="inlineStr">
        <is>
          <t>701+</t>
        </is>
      </c>
      <c r="AF1155" t="n">
        <v>41.3</v>
      </c>
      <c r="AG1155" t="inlineStr">
        <is>
          <t>361</t>
        </is>
      </c>
      <c r="AH1155" t="n">
        <v>51.4</v>
      </c>
      <c r="AI1155" t="inlineStr">
        <is>
          <t>701+</t>
        </is>
      </c>
      <c r="AJ1155" t="n">
        <v>1</v>
      </c>
      <c r="AK1155" t="inlineStr"/>
      <c r="AL1155" t="inlineStr"/>
      <c r="AM1155" t="inlineStr"/>
      <c r="AN1155" t="inlineStr"/>
      <c r="AO1155" t="inlineStr"/>
      <c r="AP1155" t="inlineStr">
        <is>
          <t>{"Research &amp; Discovery": [{"indicator_id": "76", "indicator_name": "Academic Reputation", "rank": "601+", "score": "5"}, {"indicator_id": "73", "indicator_name": "Citations per Faculty", "rank": "701+", "score": "5.4"}], "Learning Experience": [{"indicator_id": "36", "indicator_name": "Faculty Student Ratio", "rank": "626", "score": "22.4"}], "Employability": [{"indicator_id": "77", "indicator_name": "Employer Reputation", "rank": "601+", "score": "2.5"}, {"indicator_id": "3819456", "indicator_name": "Employment Outcomes", "rank": "701+", "score": "4.2"}], "Global Engagement": [{"indicator_id": "14", "indicator_name": "International Student Ratio", "rank": "701+", "score": "3.2"}, {"indicator_id": "15", "indicator_name": "International Research Network", "rank": "701+", "score": "41.3"}, {"indicator_id": "18", "indicator_name": "International Faculty Ratio", "rank": "361", "score": "51.4"}], "Sustainability": [{"indicator_id": "3897497", "indicator_name": "Sustainability Score", "rank": "701+", "score": "1"}]}</t>
        </is>
      </c>
      <c r="AQ11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56">
      <c r="A1156" t="n">
        <v>1155</v>
      </c>
      <c r="B1156" t="inlineStr"/>
      <c r="C1156" t="inlineStr">
        <is>
          <t>University of Ibadan</t>
        </is>
      </c>
      <c r="D1156" t="inlineStr">
        <is>
          <t>Ibadan, Nigeria</t>
        </is>
      </c>
      <c r="E1156" t="inlineStr">
        <is>
          <t>Nigeria</t>
        </is>
      </c>
      <c r="F1156" t="inlineStr">
        <is>
          <t>Ibadan</t>
        </is>
      </c>
      <c r="G1156" t="inlineStr">
        <is>
          <t>Africa</t>
        </is>
      </c>
      <c r="H1156" t="inlineStr">
        <is>
          <t>https://www.topuniversities.com/sites/default/files/university-of-ibadan_592560cf2aeae70239af4b95_medium.jpg</t>
        </is>
      </c>
      <c r="I1156" t="inlineStr">
        <is>
          <t>/universities/university-ibadan</t>
        </is>
      </c>
      <c r="J1156" t="inlineStr">
        <is>
          <t>3996955</t>
        </is>
      </c>
      <c r="K1156" t="inlineStr">
        <is>
          <t>294250</t>
        </is>
      </c>
      <c r="L1156" t="inlineStr">
        <is>
          <t>274</t>
        </is>
      </c>
      <c r="M1156" t="n">
        <v>0</v>
      </c>
      <c r="N1156" t="inlineStr">
        <is>
          <t>1001-1200</t>
        </is>
      </c>
      <c r="O1156" t="inlineStr"/>
      <c r="P1156" t="b">
        <v>0</v>
      </c>
      <c r="Q1156" t="b">
        <v>0</v>
      </c>
      <c r="R1156" t="n">
        <v>0</v>
      </c>
      <c r="S1156" t="inlineStr">
        <is>
          <t>601+</t>
        </is>
      </c>
      <c r="T1156" t="n">
        <v>9.9</v>
      </c>
      <c r="U1156" t="inlineStr">
        <is>
          <t>701+</t>
        </is>
      </c>
      <c r="V1156" t="n">
        <v>3.5</v>
      </c>
      <c r="W1156" t="inlineStr">
        <is>
          <t>701+</t>
        </is>
      </c>
      <c r="X1156" t="n">
        <v>5.2</v>
      </c>
      <c r="Y1156" t="inlineStr">
        <is>
          <t>601+</t>
        </is>
      </c>
      <c r="Z1156" t="n">
        <v>7.8</v>
      </c>
      <c r="AA1156" t="inlineStr">
        <is>
          <t>164</t>
        </is>
      </c>
      <c r="AB1156" t="n">
        <v>69.3</v>
      </c>
      <c r="AC1156" t="inlineStr">
        <is>
          <t>n/a</t>
        </is>
      </c>
      <c r="AD1156" t="inlineStr"/>
      <c r="AE1156" t="inlineStr">
        <is>
          <t>545</t>
        </is>
      </c>
      <c r="AF1156" t="n">
        <v>65.8</v>
      </c>
      <c r="AG1156" t="inlineStr">
        <is>
          <t>n/a</t>
        </is>
      </c>
      <c r="AH1156" t="inlineStr"/>
      <c r="AI1156" t="inlineStr">
        <is>
          <t>701+</t>
        </is>
      </c>
      <c r="AJ1156" t="n">
        <v>2.2</v>
      </c>
      <c r="AK1156" t="inlineStr"/>
      <c r="AL1156" t="inlineStr"/>
      <c r="AM1156" t="inlineStr"/>
      <c r="AN1156" t="inlineStr"/>
      <c r="AO1156" t="inlineStr"/>
      <c r="AP1156" t="inlineStr">
        <is>
          <t>{"Research &amp; Discovery": [{"indicator_id": "76", "indicator_name": "Academic Reputation", "rank": "601+", "score": "9.9"}, {"indicator_id": "73", "indicator_name": "Citations per Faculty", "rank": "701+", "score": "3.5"}], "Learning Experience": [{"indicator_id": "36", "indicator_name": "Faculty Student Ratio", "rank": "701+", "score": "5.2"}], "Employability": [{"indicator_id": "77", "indicator_name": "Employer Reputation", "rank": "601+", "score": "7.8"}, {"indicator_id": "3819456", "indicator_name": "Employment Outcomes", "rank": "164", "score": "69.3"}], "Global Engagement": [{"indicator_id": "14", "indicator_name": "International Student Ratio", "rank": "n/a", "score": "n/a"}, {"indicator_id": "15", "indicator_name": "International Research Network", "rank": "545", "score": "65.8"}, {"indicator_id": "18", "indicator_name": "International Faculty Ratio", "rank": "n/a", "score": "n/a"}], "Sustainability": [{"indicator_id": "3897497", "indicator_name": "Sustainability Score", "rank": "701+", "score": "2.2"}]}</t>
        </is>
      </c>
      <c r="AQ11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57">
      <c r="A1157" t="n">
        <v>1156</v>
      </c>
      <c r="B1157" t="inlineStr"/>
      <c r="C1157" t="inlineStr">
        <is>
          <t xml:space="preserve">University of Idaho </t>
        </is>
      </c>
      <c r="D1157" t="inlineStr">
        <is>
          <t>Moscow, United States</t>
        </is>
      </c>
      <c r="E1157" t="inlineStr">
        <is>
          <t>United States</t>
        </is>
      </c>
      <c r="F1157" t="inlineStr">
        <is>
          <t>Moscow</t>
        </is>
      </c>
      <c r="G1157" t="inlineStr">
        <is>
          <t>North America</t>
        </is>
      </c>
      <c r="H1157" t="inlineStr">
        <is>
          <t>https://www.topuniversities.com/sites/default/files/university-of-idaho_1847_medium.jpg</t>
        </is>
      </c>
      <c r="I1157" t="inlineStr">
        <is>
          <t>/universities/university-idaho</t>
        </is>
      </c>
      <c r="J1157" t="inlineStr">
        <is>
          <t>3996957</t>
        </is>
      </c>
      <c r="K1157" t="inlineStr">
        <is>
          <t>294739</t>
        </is>
      </c>
      <c r="L1157" t="inlineStr">
        <is>
          <t>1847</t>
        </is>
      </c>
      <c r="M1157" t="n">
        <v>0</v>
      </c>
      <c r="N1157" t="inlineStr">
        <is>
          <t>1001-1200</t>
        </is>
      </c>
      <c r="O1157" t="inlineStr"/>
      <c r="P1157" t="b">
        <v>0</v>
      </c>
      <c r="Q1157" t="b">
        <v>0</v>
      </c>
      <c r="R1157" t="n">
        <v>0</v>
      </c>
      <c r="S1157" t="inlineStr">
        <is>
          <t>601+</t>
        </is>
      </c>
      <c r="T1157" t="n">
        <v>3.1</v>
      </c>
      <c r="U1157" t="inlineStr">
        <is>
          <t>403</t>
        </is>
      </c>
      <c r="V1157" t="n">
        <v>32.6</v>
      </c>
      <c r="W1157" t="inlineStr">
        <is>
          <t>701+</t>
        </is>
      </c>
      <c r="X1157" t="n">
        <v>9.9</v>
      </c>
      <c r="Y1157" t="inlineStr">
        <is>
          <t>601+</t>
        </is>
      </c>
      <c r="Z1157" t="n">
        <v>1.4</v>
      </c>
      <c r="AA1157" t="inlineStr">
        <is>
          <t>701+</t>
        </is>
      </c>
      <c r="AB1157" t="n">
        <v>3.5</v>
      </c>
      <c r="AC1157" t="inlineStr">
        <is>
          <t>701+</t>
        </is>
      </c>
      <c r="AD1157" t="n">
        <v>5.9</v>
      </c>
      <c r="AE1157" t="inlineStr">
        <is>
          <t>701+</t>
        </is>
      </c>
      <c r="AF1157" t="n">
        <v>32.5</v>
      </c>
      <c r="AG1157" t="inlineStr">
        <is>
          <t>701+</t>
        </is>
      </c>
      <c r="AH1157" t="n">
        <v>4.6</v>
      </c>
      <c r="AI1157" t="inlineStr">
        <is>
          <t>701+</t>
        </is>
      </c>
      <c r="AJ1157" t="n">
        <v>3.4</v>
      </c>
      <c r="AK1157" t="inlineStr"/>
      <c r="AL1157" t="inlineStr"/>
      <c r="AM1157" t="inlineStr"/>
      <c r="AN1157" t="inlineStr"/>
      <c r="AO1157" t="inlineStr"/>
      <c r="AP1157" t="inlineStr">
        <is>
          <t>{"Research &amp; Discovery": [{"indicator_id": "76", "indicator_name": "Academic Reputation", "rank": "601+", "score": "3.1"}, {"indicator_id": "73", "indicator_name": "Citations per Faculty", "rank": "403", "score": "32.6"}], "Learning Experience": [{"indicator_id": "36", "indicator_name": "Faculty Student Ratio", "rank": "701+", "score": "9.9"}], "Employability": [{"indicator_id": "77", "indicator_name": "Employer Reputation", "rank": "601+", "score": "1.4"}, {"indicator_id": "3819456", "indicator_name": "Employment Outcomes", "rank": "701+", "score": "3.5"}], "Global Engagement": [{"indicator_id": "14", "indicator_name": "International Student Ratio", "rank": "701+", "score": "5.9"}, {"indicator_id": "15", "indicator_name": "International Research Network", "rank": "701+", "score": "32.5"}, {"indicator_id": "18", "indicator_name": "International Faculty Ratio", "rank": "701+", "score": "4.6"}], "Sustainability": [{"indicator_id": "3897497", "indicator_name": "Sustainability Score", "rank": "701+", "score": "3.4"}]}</t>
        </is>
      </c>
      <c r="AQ11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58">
      <c r="A1158" t="n">
        <v>1157</v>
      </c>
      <c r="B1158" t="inlineStr"/>
      <c r="C1158" t="inlineStr">
        <is>
          <t>University of Ioannina</t>
        </is>
      </c>
      <c r="D1158" t="inlineStr">
        <is>
          <t>Ioannina, Greece</t>
        </is>
      </c>
      <c r="E1158" t="inlineStr">
        <is>
          <t>Greece</t>
        </is>
      </c>
      <c r="F1158" t="inlineStr">
        <is>
          <t>Ioannina</t>
        </is>
      </c>
      <c r="G1158" t="inlineStr">
        <is>
          <t>Europe</t>
        </is>
      </c>
      <c r="H1158" t="inlineStr">
        <is>
          <t>https://www.topuniversities.com/sites/default/files/university-of-ioannina_592560dd9988f300e23205ee_medium.jpg</t>
        </is>
      </c>
      <c r="I1158" t="inlineStr">
        <is>
          <t>/universities/university-ioannina</t>
        </is>
      </c>
      <c r="J1158" t="inlineStr">
        <is>
          <t>3996959</t>
        </is>
      </c>
      <c r="K1158" t="inlineStr">
        <is>
          <t>293756</t>
        </is>
      </c>
      <c r="L1158" t="inlineStr">
        <is>
          <t>14307</t>
        </is>
      </c>
      <c r="M1158" t="n">
        <v>0</v>
      </c>
      <c r="N1158" t="inlineStr">
        <is>
          <t>1001-1200</t>
        </is>
      </c>
      <c r="O1158" t="inlineStr"/>
      <c r="P1158" t="b">
        <v>0</v>
      </c>
      <c r="Q1158" t="b">
        <v>0</v>
      </c>
      <c r="R1158" t="n">
        <v>0</v>
      </c>
      <c r="S1158" t="inlineStr">
        <is>
          <t>601+</t>
        </is>
      </c>
      <c r="T1158" t="n">
        <v>7.2</v>
      </c>
      <c r="U1158" t="inlineStr">
        <is>
          <t>561</t>
        </is>
      </c>
      <c r="V1158" t="n">
        <v>19.5</v>
      </c>
      <c r="W1158" t="inlineStr">
        <is>
          <t>701+</t>
        </is>
      </c>
      <c r="X1158" t="n">
        <v>1.5</v>
      </c>
      <c r="Y1158" t="inlineStr">
        <is>
          <t>601+</t>
        </is>
      </c>
      <c r="Z1158" t="n">
        <v>3.8</v>
      </c>
      <c r="AA1158" t="inlineStr">
        <is>
          <t>701+</t>
        </is>
      </c>
      <c r="AB1158" t="n">
        <v>3.6</v>
      </c>
      <c r="AC1158" t="inlineStr">
        <is>
          <t>701+</t>
        </is>
      </c>
      <c r="AD1158" t="n">
        <v>2.5</v>
      </c>
      <c r="AE1158" t="inlineStr">
        <is>
          <t>612</t>
        </is>
      </c>
      <c r="AF1158" t="n">
        <v>61.3</v>
      </c>
      <c r="AG1158" t="inlineStr">
        <is>
          <t>701+</t>
        </is>
      </c>
      <c r="AH1158" t="n">
        <v>1.7</v>
      </c>
      <c r="AI1158" t="inlineStr">
        <is>
          <t>701+</t>
        </is>
      </c>
      <c r="AJ1158" t="n">
        <v>2</v>
      </c>
      <c r="AK1158" t="inlineStr"/>
      <c r="AL1158" t="inlineStr"/>
      <c r="AM1158" t="inlineStr"/>
      <c r="AN1158" t="inlineStr"/>
      <c r="AO1158" t="inlineStr"/>
      <c r="AP1158" t="inlineStr">
        <is>
          <t>{"Research &amp; Discovery": [{"indicator_id": "76", "indicator_name": "Academic Reputation", "rank": "601+", "score": "7.2"}, {"indicator_id": "73", "indicator_name": "Citations per Faculty", "rank": "561", "score": "19.5"}], "Learning Experience": [{"indicator_id": "36", "indicator_name": "Faculty Student Ratio", "rank": "701+", "score": "1.5"}], "Employability": [{"indicator_id": "77", "indicator_name": "Employer Reputation", "rank": "601+", "score": "3.8"}, {"indicator_id": "3819456", "indicator_name": "Employment Outcomes", "rank": "701+", "score": "3.6"}], "Global Engagement": [{"indicator_id": "14", "indicator_name": "International Student Ratio", "rank": "701+", "score": "2.5"}, {"indicator_id": "15", "indicator_name": "International Research Network", "rank": "612", "score": "61.3"}, {"indicator_id": "18", "indicator_name": "International Faculty Ratio", "rank": "701+", "score": "1.7"}], "Sustainability": [{"indicator_id": "3897497", "indicator_name": "Sustainability Score", "rank": "701+", "score": "2"}]}</t>
        </is>
      </c>
      <c r="AQ11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59">
      <c r="A1159" t="n">
        <v>1158</v>
      </c>
      <c r="B1159" t="inlineStr"/>
      <c r="C1159" t="inlineStr">
        <is>
          <t>University of Karachi</t>
        </is>
      </c>
      <c r="D1159" t="inlineStr">
        <is>
          <t>Karachi, Pakistan</t>
        </is>
      </c>
      <c r="E1159" t="inlineStr">
        <is>
          <t>Pakistan</t>
        </is>
      </c>
      <c r="F1159" t="inlineStr">
        <is>
          <t>Karachi</t>
        </is>
      </c>
      <c r="G1159" t="inlineStr">
        <is>
          <t>Asia</t>
        </is>
      </c>
      <c r="H1159" t="inlineStr">
        <is>
          <t>https://www.topuniversities.com/sites/default/files/university-of-karachi_592560cf2aeae70239af4d40_medium.jpg</t>
        </is>
      </c>
      <c r="I1159" t="inlineStr">
        <is>
          <t>/universities/university-karachi</t>
        </is>
      </c>
      <c r="J1159" t="inlineStr">
        <is>
          <t>3996961</t>
        </is>
      </c>
      <c r="K1159" t="inlineStr">
        <is>
          <t>297411</t>
        </is>
      </c>
      <c r="L1159" t="inlineStr">
        <is>
          <t>701</t>
        </is>
      </c>
      <c r="M1159" t="n">
        <v>0</v>
      </c>
      <c r="N1159" t="inlineStr">
        <is>
          <t>1001-1200</t>
        </is>
      </c>
      <c r="O1159" t="inlineStr"/>
      <c r="P1159" t="b">
        <v>0</v>
      </c>
      <c r="Q1159" t="b">
        <v>0</v>
      </c>
      <c r="R1159" t="n">
        <v>0</v>
      </c>
      <c r="S1159" t="inlineStr">
        <is>
          <t>601+</t>
        </is>
      </c>
      <c r="T1159" t="n">
        <v>11.6</v>
      </c>
      <c r="U1159" t="inlineStr">
        <is>
          <t>701+</t>
        </is>
      </c>
      <c r="V1159" t="n">
        <v>4.9</v>
      </c>
      <c r="W1159" t="inlineStr">
        <is>
          <t>701+</t>
        </is>
      </c>
      <c r="X1159" t="n">
        <v>1.6</v>
      </c>
      <c r="Y1159" t="inlineStr">
        <is>
          <t>529</t>
        </is>
      </c>
      <c r="Z1159" t="n">
        <v>16.1</v>
      </c>
      <c r="AA1159" t="inlineStr">
        <is>
          <t>299</t>
        </is>
      </c>
      <c r="AB1159" t="n">
        <v>42.8</v>
      </c>
      <c r="AC1159" t="inlineStr">
        <is>
          <t>701+</t>
        </is>
      </c>
      <c r="AD1159" t="n">
        <v>1.1</v>
      </c>
      <c r="AE1159" t="inlineStr">
        <is>
          <t>701+</t>
        </is>
      </c>
      <c r="AF1159" t="n">
        <v>36.8</v>
      </c>
      <c r="AG1159" t="inlineStr">
        <is>
          <t>701+</t>
        </is>
      </c>
      <c r="AH1159" t="n">
        <v>3.5</v>
      </c>
      <c r="AI1159" t="inlineStr">
        <is>
          <t>701+</t>
        </is>
      </c>
      <c r="AJ1159" t="n">
        <v>1.2</v>
      </c>
      <c r="AK1159" t="inlineStr"/>
      <c r="AL1159" t="inlineStr"/>
      <c r="AM1159" t="inlineStr"/>
      <c r="AN1159" t="inlineStr"/>
      <c r="AO1159" t="inlineStr"/>
      <c r="AP1159" t="inlineStr">
        <is>
          <t>{"Research &amp; Discovery": [{"indicator_id": "76", "indicator_name": "Academic Reputation", "rank": "601+", "score": "11.6"}, {"indicator_id": "73", "indicator_name": "Citations per Faculty", "rank": "701+", "score": "4.9"}], "Learning Experience": [{"indicator_id": "36", "indicator_name": "Faculty Student Ratio", "rank": "701+", "score": "1.6"}], "Employability": [{"indicator_id": "77", "indicator_name": "Employer Reputation", "rank": "529", "score": "16.1"}, {"indicator_id": "3819456", "indicator_name": "Employment Outcomes", "rank": "299", "score": "42.8"}], "Global Engagement": [{"indicator_id": "14", "indicator_name": "International Student Ratio", "rank": "701+", "score": "1.1"}, {"indicator_id": "15", "indicator_name": "International Research Network", "rank": "701+", "score": "36.8"}, {"indicator_id": "18", "indicator_name": "International Faculty Ratio", "rank": "701+", "score": "3.5"}], "Sustainability": [{"indicator_id": "3897497", "indicator_name": "Sustainability Score", "rank": "701+", "score": "1.2"}]}</t>
        </is>
      </c>
      <c r="AQ11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60">
      <c r="A1160" t="n">
        <v>1159</v>
      </c>
      <c r="B1160" t="inlineStr"/>
      <c r="C1160" t="inlineStr">
        <is>
          <t>University of Khartoum</t>
        </is>
      </c>
      <c r="D1160" t="inlineStr">
        <is>
          <t>Khartoum, Sudan</t>
        </is>
      </c>
      <c r="E1160" t="inlineStr">
        <is>
          <t>Sudan</t>
        </is>
      </c>
      <c r="F1160" t="inlineStr">
        <is>
          <t>Khartoum</t>
        </is>
      </c>
      <c r="G1160" t="inlineStr">
        <is>
          <t>Africa</t>
        </is>
      </c>
      <c r="H1160" t="inlineStr">
        <is>
          <t>https://www.topuniversities.com/sites/default/files/university-of-khartoum_592560cf2aeae70239af583c_medium.jpg</t>
        </is>
      </c>
      <c r="I1160" t="inlineStr">
        <is>
          <t>/universities/university-khartoum</t>
        </is>
      </c>
      <c r="J1160" t="inlineStr">
        <is>
          <t>3996963</t>
        </is>
      </c>
      <c r="K1160" t="inlineStr">
        <is>
          <t>294213</t>
        </is>
      </c>
      <c r="L1160" t="inlineStr">
        <is>
          <t>15054</t>
        </is>
      </c>
      <c r="M1160" t="n">
        <v>0</v>
      </c>
      <c r="N1160" t="inlineStr">
        <is>
          <t>1001-1200</t>
        </is>
      </c>
      <c r="O1160" t="inlineStr"/>
      <c r="P1160" t="b">
        <v>0</v>
      </c>
      <c r="Q1160" t="b">
        <v>0</v>
      </c>
      <c r="R1160" t="n">
        <v>0</v>
      </c>
      <c r="S1160" t="inlineStr">
        <is>
          <t>601+</t>
        </is>
      </c>
      <c r="T1160" t="n">
        <v>6.1</v>
      </c>
      <c r="U1160" t="inlineStr">
        <is>
          <t>701+</t>
        </is>
      </c>
      <c r="V1160" t="n">
        <v>2.6</v>
      </c>
      <c r="W1160" t="inlineStr">
        <is>
          <t>701+</t>
        </is>
      </c>
      <c r="X1160" t="n">
        <v>6.7</v>
      </c>
      <c r="Y1160" t="inlineStr">
        <is>
          <t>601+</t>
        </is>
      </c>
      <c r="Z1160" t="n">
        <v>4</v>
      </c>
      <c r="AA1160" t="inlineStr">
        <is>
          <t>143</t>
        </is>
      </c>
      <c r="AB1160" t="n">
        <v>74.09999999999999</v>
      </c>
      <c r="AC1160" t="inlineStr">
        <is>
          <t>701+</t>
        </is>
      </c>
      <c r="AD1160" t="n">
        <v>1.4</v>
      </c>
      <c r="AE1160" t="inlineStr">
        <is>
          <t>701+</t>
        </is>
      </c>
      <c r="AF1160" t="n">
        <v>45</v>
      </c>
      <c r="AG1160" t="inlineStr">
        <is>
          <t>n/a</t>
        </is>
      </c>
      <c r="AH1160" t="inlineStr"/>
      <c r="AI1160" t="inlineStr">
        <is>
          <t>701+</t>
        </is>
      </c>
      <c r="AJ1160" t="n">
        <v>1</v>
      </c>
      <c r="AK1160" t="inlineStr"/>
      <c r="AL1160" t="inlineStr"/>
      <c r="AM1160" t="inlineStr"/>
      <c r="AN1160" t="inlineStr"/>
      <c r="AO1160" t="inlineStr"/>
      <c r="AP1160" t="inlineStr">
        <is>
          <t>{"Research &amp; Discovery": [{"indicator_id": "76", "indicator_name": "Academic Reputation", "rank": "601+", "score": "6.1"}, {"indicator_id": "73", "indicator_name": "Citations per Faculty", "rank": "701+", "score": "2.6"}], "Learning Experience": [{"indicator_id": "36", "indicator_name": "Faculty Student Ratio", "rank": "701+", "score": "6.7"}], "Employability": [{"indicator_id": "77", "indicator_name": "Employer Reputation", "rank": "601+", "score": "4"}, {"indicator_id": "3819456", "indicator_name": "Employment Outcomes", "rank": "143", "score": "74.1"}], "Global Engagement": [{"indicator_id": "14", "indicator_name": "International Student Ratio", "rank": "701+", "score": "1.4"}, {"indicator_id": "15", "indicator_name": "International Research Network", "rank": "701+", "score": "45"}, {"indicator_id": "18", "indicator_name": "International Faculty Ratio", "rank": "n/a", "score": "n/a"}], "Sustainability": [{"indicator_id": "3897497", "indicator_name": "Sustainability Score", "rank": "701+", "score": "1"}]}</t>
        </is>
      </c>
      <c r="AQ11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61">
      <c r="A1161" t="n">
        <v>1160</v>
      </c>
      <c r="B1161" t="inlineStr"/>
      <c r="C1161" t="inlineStr">
        <is>
          <t>University of Lagos</t>
        </is>
      </c>
      <c r="D1161" t="inlineStr">
        <is>
          <t>Lagos, Nigeria</t>
        </is>
      </c>
      <c r="E1161" t="inlineStr">
        <is>
          <t>Nigeria</t>
        </is>
      </c>
      <c r="F1161" t="inlineStr">
        <is>
          <t>Lagos</t>
        </is>
      </c>
      <c r="G1161" t="inlineStr">
        <is>
          <t>Africa</t>
        </is>
      </c>
      <c r="H1161" t="inlineStr">
        <is>
          <t>https://www.topuniversities.com/sites/default/files/220318014704pm414721lagos-90x90.jpg</t>
        </is>
      </c>
      <c r="I1161" t="inlineStr">
        <is>
          <t>/universities/university-lagos</t>
        </is>
      </c>
      <c r="J1161" t="inlineStr">
        <is>
          <t>3996968</t>
        </is>
      </c>
      <c r="K1161" t="inlineStr">
        <is>
          <t>294218</t>
        </is>
      </c>
      <c r="L1161" t="inlineStr">
        <is>
          <t>15058</t>
        </is>
      </c>
      <c r="M1161" t="n">
        <v>0</v>
      </c>
      <c r="N1161" t="inlineStr">
        <is>
          <t>1001-1200</t>
        </is>
      </c>
      <c r="O1161" t="inlineStr"/>
      <c r="P1161" t="b">
        <v>0</v>
      </c>
      <c r="Q1161" t="b">
        <v>0</v>
      </c>
      <c r="R1161" t="n">
        <v>0</v>
      </c>
      <c r="S1161" t="inlineStr">
        <is>
          <t>601+</t>
        </is>
      </c>
      <c r="T1161" t="n">
        <v>8.4</v>
      </c>
      <c r="U1161" t="inlineStr">
        <is>
          <t>701+</t>
        </is>
      </c>
      <c r="V1161" t="n">
        <v>2.6</v>
      </c>
      <c r="W1161" t="inlineStr">
        <is>
          <t>701+</t>
        </is>
      </c>
      <c r="X1161" t="n">
        <v>2.2</v>
      </c>
      <c r="Y1161" t="inlineStr">
        <is>
          <t>601+</t>
        </is>
      </c>
      <c r="Z1161" t="n">
        <v>7.5</v>
      </c>
      <c r="AA1161" t="inlineStr">
        <is>
          <t>91</t>
        </is>
      </c>
      <c r="AB1161" t="n">
        <v>87.59999999999999</v>
      </c>
      <c r="AC1161" t="inlineStr">
        <is>
          <t>n/a</t>
        </is>
      </c>
      <c r="AD1161" t="inlineStr"/>
      <c r="AE1161" t="inlineStr">
        <is>
          <t>701+</t>
        </is>
      </c>
      <c r="AF1161" t="n">
        <v>34</v>
      </c>
      <c r="AG1161" t="inlineStr">
        <is>
          <t>n/a</t>
        </is>
      </c>
      <c r="AH1161" t="inlineStr"/>
      <c r="AI1161" t="inlineStr">
        <is>
          <t>701+</t>
        </is>
      </c>
      <c r="AJ1161" t="n">
        <v>1.3</v>
      </c>
      <c r="AK1161" t="inlineStr"/>
      <c r="AL1161" t="inlineStr"/>
      <c r="AM1161" t="inlineStr"/>
      <c r="AN1161" t="inlineStr"/>
      <c r="AO1161" t="inlineStr"/>
      <c r="AP1161" t="inlineStr">
        <is>
          <t>{"Research &amp; Discovery": [{"indicator_id": "76", "indicator_name": "Academic Reputation", "rank": "601+", "score": "8.4"}, {"indicator_id": "73", "indicator_name": "Citations per Faculty", "rank": "701+", "score": "2.6"}], "Learning Experience": [{"indicator_id": "36", "indicator_name": "Faculty Student Ratio", "rank": "701+", "score": "2.2"}], "Employability": [{"indicator_id": "77", "indicator_name": "Employer Reputation", "rank": "601+", "score": "7.5"}, {"indicator_id": "3819456", "indicator_name": "Employment Outcomes", "rank": "91", "score": "87.6"}], "Global Engagement": [{"indicator_id": "14", "indicator_name": "International Student Ratio", "rank": "n/a", "score": "n/a"}, {"indicator_id": "15", "indicator_name": "International Research Network", "rank": "701+", "score": "34"}, {"indicator_id": "18", "indicator_name": "International Faculty Ratio", "rank": "n/a", "score": "n/a"}], "Sustainability": [{"indicator_id": "3897497", "indicator_name": "Sustainability Score", "rank": "701+", "score": "1.3"}]}</t>
        </is>
      </c>
      <c r="AQ11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62">
      <c r="A1162" t="n">
        <v>1161</v>
      </c>
      <c r="B1162" t="inlineStr"/>
      <c r="C1162" t="inlineStr">
        <is>
          <t>University of Louisville</t>
        </is>
      </c>
      <c r="D1162" t="inlineStr">
        <is>
          <t>Louisville, United States</t>
        </is>
      </c>
      <c r="E1162" t="inlineStr">
        <is>
          <t>United States</t>
        </is>
      </c>
      <c r="F1162" t="inlineStr">
        <is>
          <t>Louisville</t>
        </is>
      </c>
      <c r="G1162" t="inlineStr">
        <is>
          <t>North America</t>
        </is>
      </c>
      <c r="H1162" t="inlineStr">
        <is>
          <t>https://www.topuniversities.com/sites/default/files/louisville-90x90.jpg</t>
        </is>
      </c>
      <c r="I1162" t="inlineStr">
        <is>
          <t>/universities/university-louisville</t>
        </is>
      </c>
      <c r="J1162" t="inlineStr">
        <is>
          <t>3996973</t>
        </is>
      </c>
      <c r="K1162" t="inlineStr">
        <is>
          <t>295242</t>
        </is>
      </c>
      <c r="L1162" t="inlineStr">
        <is>
          <t>2282</t>
        </is>
      </c>
      <c r="M1162" t="n">
        <v>0</v>
      </c>
      <c r="N1162" t="inlineStr">
        <is>
          <t>1001-1200</t>
        </is>
      </c>
      <c r="O1162" t="inlineStr"/>
      <c r="P1162" t="b">
        <v>0</v>
      </c>
      <c r="Q1162" t="b">
        <v>0</v>
      </c>
      <c r="R1162" t="n">
        <v>0</v>
      </c>
      <c r="S1162" t="inlineStr">
        <is>
          <t>601+</t>
        </is>
      </c>
      <c r="T1162" t="n">
        <v>3.5</v>
      </c>
      <c r="U1162" t="inlineStr">
        <is>
          <t>701+</t>
        </is>
      </c>
      <c r="V1162" t="n">
        <v>7.7</v>
      </c>
      <c r="W1162" t="inlineStr">
        <is>
          <t>513</t>
        </is>
      </c>
      <c r="X1162" t="n">
        <v>30.5</v>
      </c>
      <c r="Y1162" t="inlineStr">
        <is>
          <t>601+</t>
        </is>
      </c>
      <c r="Z1162" t="n">
        <v>3.2</v>
      </c>
      <c r="AA1162" t="inlineStr">
        <is>
          <t>701+</t>
        </is>
      </c>
      <c r="AB1162" t="n">
        <v>5.1</v>
      </c>
      <c r="AC1162" t="inlineStr">
        <is>
          <t>701+</t>
        </is>
      </c>
      <c r="AD1162" t="n">
        <v>3.2</v>
      </c>
      <c r="AE1162" t="inlineStr">
        <is>
          <t>644</t>
        </is>
      </c>
      <c r="AF1162" t="n">
        <v>59</v>
      </c>
      <c r="AG1162" t="inlineStr">
        <is>
          <t>539</t>
        </is>
      </c>
      <c r="AH1162" t="n">
        <v>24.8</v>
      </c>
      <c r="AI1162" t="inlineStr">
        <is>
          <t>701+</t>
        </is>
      </c>
      <c r="AJ1162" t="n">
        <v>2.4</v>
      </c>
      <c r="AK1162" t="inlineStr"/>
      <c r="AL1162" t="inlineStr"/>
      <c r="AM1162" t="inlineStr"/>
      <c r="AN1162" t="inlineStr"/>
      <c r="AO1162" t="inlineStr"/>
      <c r="AP1162" t="inlineStr">
        <is>
          <t>{"Research &amp; Discovery": [{"indicator_id": "76", "indicator_name": "Academic Reputation", "rank": "601+", "score": "3.5"}, {"indicator_id": "73", "indicator_name": "Citations per Faculty", "rank": "701+", "score": "7.7"}], "Learning Experience": [{"indicator_id": "36", "indicator_name": "Faculty Student Ratio", "rank": "513", "score": "30.5"}], "Employability": [{"indicator_id": "77", "indicator_name": "Employer Reputation", "rank": "601+", "score": "3.2"}, {"indicator_id": "3819456", "indicator_name": "Employment Outcomes", "rank": "701+", "score": "5.1"}], "Global Engagement": [{"indicator_id": "14", "indicator_name": "International Student Ratio", "rank": "701+", "score": "3.2"}, {"indicator_id": "15", "indicator_name": "International Research Network", "rank": "644", "score": "59"}, {"indicator_id": "18", "indicator_name": "International Faculty Ratio", "rank": "539", "score": "24.8"}], "Sustainability": [{"indicator_id": "3897497", "indicator_name": "Sustainability Score", "rank": "701+", "score": "2.4"}]}</t>
        </is>
      </c>
      <c r="AQ11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63">
      <c r="A1163" t="n">
        <v>1162</v>
      </c>
      <c r="B1163" t="inlineStr"/>
      <c r="C1163" t="inlineStr">
        <is>
          <t>University of Massachusetts Boston</t>
        </is>
      </c>
      <c r="D1163" t="inlineStr">
        <is>
          <t>Boston, United States</t>
        </is>
      </c>
      <c r="E1163" t="inlineStr">
        <is>
          <t>United States</t>
        </is>
      </c>
      <c r="F1163" t="inlineStr">
        <is>
          <t>Boston</t>
        </is>
      </c>
      <c r="G1163" t="inlineStr">
        <is>
          <t>North America</t>
        </is>
      </c>
      <c r="H1163" t="inlineStr">
        <is>
          <t>https://www.topuniversities.com/sites/default/files/university-of-massachusetts-boston_592560cf2aeae70239af566b_medium.jpg</t>
        </is>
      </c>
      <c r="I1163" t="inlineStr">
        <is>
          <t>/universities/university-massachusetts-boston</t>
        </is>
      </c>
      <c r="J1163" t="inlineStr">
        <is>
          <t>3996980</t>
        </is>
      </c>
      <c r="K1163" t="inlineStr">
        <is>
          <t>293778</t>
        </is>
      </c>
      <c r="L1163" t="inlineStr">
        <is>
          <t>14331</t>
        </is>
      </c>
      <c r="M1163" t="n">
        <v>0</v>
      </c>
      <c r="N1163" t="inlineStr">
        <is>
          <t>1001-1200</t>
        </is>
      </c>
      <c r="O1163" t="inlineStr"/>
      <c r="P1163" t="b">
        <v>0</v>
      </c>
      <c r="Q1163" t="b">
        <v>0</v>
      </c>
      <c r="R1163" t="n">
        <v>0</v>
      </c>
      <c r="S1163" t="inlineStr">
        <is>
          <t>601+</t>
        </is>
      </c>
      <c r="T1163" t="n">
        <v>11</v>
      </c>
      <c r="U1163" t="inlineStr">
        <is>
          <t>558</t>
        </is>
      </c>
      <c r="V1163" t="n">
        <v>19.7</v>
      </c>
      <c r="W1163" t="inlineStr">
        <is>
          <t>701+</t>
        </is>
      </c>
      <c r="X1163" t="n">
        <v>9.800000000000001</v>
      </c>
      <c r="Y1163" t="inlineStr">
        <is>
          <t>601+</t>
        </is>
      </c>
      <c r="Z1163" t="n">
        <v>7.7</v>
      </c>
      <c r="AA1163" t="inlineStr">
        <is>
          <t>701+</t>
        </is>
      </c>
      <c r="AB1163" t="n">
        <v>2.9</v>
      </c>
      <c r="AC1163" t="inlineStr">
        <is>
          <t>629</t>
        </is>
      </c>
      <c r="AD1163" t="n">
        <v>14.8</v>
      </c>
      <c r="AE1163" t="inlineStr">
        <is>
          <t>701+</t>
        </is>
      </c>
      <c r="AF1163" t="n">
        <v>32.2</v>
      </c>
      <c r="AG1163" t="inlineStr">
        <is>
          <t>701+</t>
        </is>
      </c>
      <c r="AH1163" t="n">
        <v>4.5</v>
      </c>
      <c r="AI1163">
        <f>698</f>
        <v/>
      </c>
      <c r="AJ1163" t="n">
        <v>8.4</v>
      </c>
      <c r="AK1163" t="inlineStr"/>
      <c r="AL1163" t="inlineStr"/>
      <c r="AM1163" t="inlineStr"/>
      <c r="AN1163" t="inlineStr"/>
      <c r="AO1163" t="inlineStr"/>
      <c r="AP1163" t="inlineStr">
        <is>
          <t>{"Research &amp; Discovery": [{"indicator_id": "76", "indicator_name": "Academic Reputation", "rank": "601+", "score": "11"}, {"indicator_id": "73", "indicator_name": "Citations per Faculty", "rank": "558", "score": "19.7"}], "Learning Experience": [{"indicator_id": "36", "indicator_name": "Faculty Student Ratio", "rank": "701+", "score": "9.8"}], "Employability": [{"indicator_id": "77", "indicator_name": "Employer Reputation", "rank": "601+", "score": "7.7"}, {"indicator_id": "3819456", "indicator_name": "Employment Outcomes", "rank": "701+", "score": "2.9"}], "Global Engagement": [{"indicator_id": "14", "indicator_name": "International Student Ratio", "rank": "629", "score": "14.8"}, {"indicator_id": "15", "indicator_name": "International Research Network", "rank": "701+", "score": "32.2"}, {"indicator_id": "18", "indicator_name": "International Faculty Ratio", "rank": "701+", "score": "4.5"}], "Sustainability": [{"indicator_id": "3897497", "indicator_name": "Sustainability Score", "rank": "=698", "score": "8.4"}]}</t>
        </is>
      </c>
      <c r="AQ11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64">
      <c r="A1164" t="n">
        <v>1163</v>
      </c>
      <c r="B1164" t="inlineStr"/>
      <c r="C1164" t="inlineStr">
        <is>
          <t>University of Missouri, Kansas City</t>
        </is>
      </c>
      <c r="D1164" t="inlineStr">
        <is>
          <t>Kansas City, United States</t>
        </is>
      </c>
      <c r="E1164" t="inlineStr">
        <is>
          <t>United States</t>
        </is>
      </c>
      <c r="F1164" t="inlineStr">
        <is>
          <t>Kansas City</t>
        </is>
      </c>
      <c r="G1164" t="inlineStr">
        <is>
          <t>North America</t>
        </is>
      </c>
      <c r="H1164" t="inlineStr">
        <is>
          <t>https://www.topuniversities.com/sites/default/files/university-of-missouri-kansas-city_592560cf2aeae70239af52c8_medium.jpg</t>
        </is>
      </c>
      <c r="I1164" t="inlineStr">
        <is>
          <t>/universities/university-missouri-kansas-city</t>
        </is>
      </c>
      <c r="J1164" t="inlineStr">
        <is>
          <t>3996988</t>
        </is>
      </c>
      <c r="K1164" t="inlineStr">
        <is>
          <t>295083</t>
        </is>
      </c>
      <c r="L1164" t="inlineStr">
        <is>
          <t>2117</t>
        </is>
      </c>
      <c r="M1164" t="n">
        <v>0</v>
      </c>
      <c r="N1164" t="inlineStr">
        <is>
          <t>1001-1200</t>
        </is>
      </c>
      <c r="O1164" t="inlineStr"/>
      <c r="P1164" t="b">
        <v>0</v>
      </c>
      <c r="Q1164" t="b">
        <v>0</v>
      </c>
      <c r="R1164" t="n">
        <v>0</v>
      </c>
      <c r="S1164" t="inlineStr">
        <is>
          <t>601+</t>
        </is>
      </c>
      <c r="T1164" t="n">
        <v>4.4</v>
      </c>
      <c r="U1164" t="inlineStr">
        <is>
          <t>606</t>
        </is>
      </c>
      <c r="V1164" t="n">
        <v>16.9</v>
      </c>
      <c r="W1164" t="inlineStr">
        <is>
          <t>701+</t>
        </is>
      </c>
      <c r="X1164" t="n">
        <v>14.3</v>
      </c>
      <c r="Y1164" t="inlineStr">
        <is>
          <t>601+</t>
        </is>
      </c>
      <c r="Z1164" t="n">
        <v>4.4</v>
      </c>
      <c r="AA1164" t="inlineStr">
        <is>
          <t>701+</t>
        </is>
      </c>
      <c r="AB1164" t="n">
        <v>6.6</v>
      </c>
      <c r="AC1164" t="inlineStr">
        <is>
          <t>542</t>
        </is>
      </c>
      <c r="AD1164" t="n">
        <v>20</v>
      </c>
      <c r="AE1164" t="inlineStr">
        <is>
          <t>701+</t>
        </is>
      </c>
      <c r="AF1164" t="n">
        <v>29.3</v>
      </c>
      <c r="AG1164" t="inlineStr">
        <is>
          <t>701+</t>
        </is>
      </c>
      <c r="AH1164" t="n">
        <v>4.1</v>
      </c>
      <c r="AI1164" t="inlineStr">
        <is>
          <t>701+</t>
        </is>
      </c>
      <c r="AJ1164" t="n">
        <v>1.8</v>
      </c>
      <c r="AK1164" t="inlineStr"/>
      <c r="AL1164" t="inlineStr"/>
      <c r="AM1164" t="inlineStr"/>
      <c r="AN1164" t="inlineStr"/>
      <c r="AO1164" t="inlineStr"/>
      <c r="AP1164" t="inlineStr">
        <is>
          <t>{"Research &amp; Discovery": [{"indicator_id": "76", "indicator_name": "Academic Reputation", "rank": "601+", "score": "4.4"}, {"indicator_id": "73", "indicator_name": "Citations per Faculty", "rank": "606", "score": "16.9"}], "Learning Experience": [{"indicator_id": "36", "indicator_name": "Faculty Student Ratio", "rank": "701+", "score": "14.3"}], "Employability": [{"indicator_id": "77", "indicator_name": "Employer Reputation", "rank": "601+", "score": "4.4"}, {"indicator_id": "3819456", "indicator_name": "Employment Outcomes", "rank": "701+", "score": "6.6"}], "Global Engagement": [{"indicator_id": "14", "indicator_name": "International Student Ratio", "rank": "542", "score": "20"}, {"indicator_id": "15", "indicator_name": "International Research Network", "rank": "701+", "score": "29.3"}, {"indicator_id": "18", "indicator_name": "International Faculty Ratio", "rank": "701+", "score": "4.1"}], "Sustainability": [{"indicator_id": "3897497", "indicator_name": "Sustainability Score", "rank": "701+", "score": "1.8"}]}</t>
        </is>
      </c>
      <c r="AQ11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65">
      <c r="A1165" t="n">
        <v>1164</v>
      </c>
      <c r="B1165" t="inlineStr"/>
      <c r="C1165" t="inlineStr">
        <is>
          <t>University of Naples Parthenope</t>
        </is>
      </c>
      <c r="D1165" t="inlineStr">
        <is>
          <t>Naples, Italy</t>
        </is>
      </c>
      <c r="E1165" t="inlineStr">
        <is>
          <t>Italy</t>
        </is>
      </c>
      <c r="F1165" t="inlineStr">
        <is>
          <t>Naples</t>
        </is>
      </c>
      <c r="G1165" t="inlineStr">
        <is>
          <t>Europe</t>
        </is>
      </c>
      <c r="H1165" t="inlineStr">
        <is>
          <t>https://www.topuniversities.com/sites/default/files/naples90.jpg</t>
        </is>
      </c>
      <c r="I1165" t="inlineStr">
        <is>
          <t>/universities/university-naples-parthenope</t>
        </is>
      </c>
      <c r="J1165" t="inlineStr">
        <is>
          <t>3996995</t>
        </is>
      </c>
      <c r="K1165" t="inlineStr">
        <is>
          <t>296535</t>
        </is>
      </c>
      <c r="L1165" t="inlineStr">
        <is>
          <t>1428</t>
        </is>
      </c>
      <c r="M1165" t="n">
        <v>0</v>
      </c>
      <c r="N1165" t="inlineStr">
        <is>
          <t>1001-1200</t>
        </is>
      </c>
      <c r="O1165" t="inlineStr"/>
      <c r="P1165" t="b">
        <v>0</v>
      </c>
      <c r="Q1165" t="b">
        <v>0</v>
      </c>
      <c r="R1165" t="n">
        <v>0</v>
      </c>
      <c r="S1165" t="inlineStr">
        <is>
          <t>601+</t>
        </is>
      </c>
      <c r="T1165" t="n">
        <v>3.8</v>
      </c>
      <c r="U1165" t="inlineStr">
        <is>
          <t>325</t>
        </is>
      </c>
      <c r="V1165" t="n">
        <v>42.4</v>
      </c>
      <c r="W1165" t="inlineStr">
        <is>
          <t>701+</t>
        </is>
      </c>
      <c r="X1165" t="n">
        <v>3.3</v>
      </c>
      <c r="Y1165" t="inlineStr">
        <is>
          <t>601+</t>
        </is>
      </c>
      <c r="Z1165" t="n">
        <v>1.9</v>
      </c>
      <c r="AA1165" t="inlineStr">
        <is>
          <t>701+</t>
        </is>
      </c>
      <c r="AB1165" t="n">
        <v>1.7</v>
      </c>
      <c r="AC1165" t="inlineStr">
        <is>
          <t>701+</t>
        </is>
      </c>
      <c r="AD1165" t="n">
        <v>2.1</v>
      </c>
      <c r="AE1165" t="inlineStr">
        <is>
          <t>701+</t>
        </is>
      </c>
      <c r="AF1165" t="n">
        <v>30.8</v>
      </c>
      <c r="AG1165" t="inlineStr">
        <is>
          <t>701+</t>
        </is>
      </c>
      <c r="AH1165" t="n">
        <v>1.7</v>
      </c>
      <c r="AI1165" t="inlineStr">
        <is>
          <t>701+</t>
        </is>
      </c>
      <c r="AJ1165" t="n">
        <v>3</v>
      </c>
      <c r="AK1165" t="inlineStr"/>
      <c r="AL1165" t="inlineStr"/>
      <c r="AM1165" t="inlineStr"/>
      <c r="AN1165" t="inlineStr"/>
      <c r="AO1165" t="inlineStr"/>
      <c r="AP1165" t="inlineStr">
        <is>
          <t>{"Research &amp; Discovery": [{"indicator_id": "76", "indicator_name": "Academic Reputation", "rank": "601+", "score": "3.8"}, {"indicator_id": "73", "indicator_name": "Citations per Faculty", "rank": "325", "score": "42.4"}], "Learning Experience": [{"indicator_id": "36", "indicator_name": "Faculty Student Ratio", "rank": "701+", "score": "3.3"}], "Employability": [{"indicator_id": "77", "indicator_name": "Employer Reputation", "rank": "601+", "score": "1.9"}, {"indicator_id": "3819456", "indicator_name": "Employment Outcomes", "rank": "701+", "score": "1.7"}], "Global Engagement": [{"indicator_id": "14", "indicator_name": "International Student Ratio", "rank": "701+", "score": "2.1"}, {"indicator_id": "15", "indicator_name": "International Research Network", "rank": "701+", "score": "30.8"}, {"indicator_id": "18", "indicator_name": "International Faculty Ratio", "rank": "701+", "score": "1.7"}], "Sustainability": [{"indicator_id": "3897497", "indicator_name": "Sustainability Score", "rank": "701+", "score": "3"}]}</t>
        </is>
      </c>
      <c r="AQ11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66">
      <c r="A1166" t="n">
        <v>1165</v>
      </c>
      <c r="B1166" t="inlineStr"/>
      <c r="C1166" t="inlineStr">
        <is>
          <t>University of New England Australia</t>
        </is>
      </c>
      <c r="D1166" t="inlineStr">
        <is>
          <t>Armidale, Australia</t>
        </is>
      </c>
      <c r="E1166" t="inlineStr">
        <is>
          <t>Australia</t>
        </is>
      </c>
      <c r="F1166" t="inlineStr">
        <is>
          <t>Armidale</t>
        </is>
      </c>
      <c r="G1166" t="inlineStr">
        <is>
          <t>Oceania</t>
        </is>
      </c>
      <c r="H1166" t="inlineStr">
        <is>
          <t>https://www.topuniversities.com/sites/default/files/university-of-new-england-australia_592560cf2aeae70239af4dd3_medium.jpg</t>
        </is>
      </c>
      <c r="I1166" t="inlineStr">
        <is>
          <t>/universities/university-new-england-australia</t>
        </is>
      </c>
      <c r="J1166" t="inlineStr">
        <is>
          <t>3996998</t>
        </is>
      </c>
      <c r="K1166" t="inlineStr">
        <is>
          <t>297044</t>
        </is>
      </c>
      <c r="L1166" t="inlineStr">
        <is>
          <t>845</t>
        </is>
      </c>
      <c r="M1166" t="n">
        <v>0</v>
      </c>
      <c r="N1166" t="inlineStr">
        <is>
          <t>1001-1200</t>
        </is>
      </c>
      <c r="O1166" t="inlineStr"/>
      <c r="P1166" t="b">
        <v>0</v>
      </c>
      <c r="Q1166" t="b">
        <v>0</v>
      </c>
      <c r="R1166" t="n">
        <v>0</v>
      </c>
      <c r="S1166" t="inlineStr">
        <is>
          <t>601+</t>
        </is>
      </c>
      <c r="T1166" t="n">
        <v>10.7</v>
      </c>
      <c r="U1166" t="inlineStr">
        <is>
          <t>641</t>
        </is>
      </c>
      <c r="V1166" t="n">
        <v>14.7</v>
      </c>
      <c r="W1166" t="inlineStr">
        <is>
          <t>701+</t>
        </is>
      </c>
      <c r="X1166" t="n">
        <v>3.7</v>
      </c>
      <c r="Y1166" t="inlineStr">
        <is>
          <t>601+</t>
        </is>
      </c>
      <c r="Z1166" t="n">
        <v>7.2</v>
      </c>
      <c r="AA1166" t="inlineStr">
        <is>
          <t>701+</t>
        </is>
      </c>
      <c r="AB1166" t="n">
        <v>9.800000000000001</v>
      </c>
      <c r="AC1166" t="inlineStr">
        <is>
          <t>701+</t>
        </is>
      </c>
      <c r="AD1166" t="n">
        <v>3.3</v>
      </c>
      <c r="AE1166" t="inlineStr">
        <is>
          <t>587</t>
        </is>
      </c>
      <c r="AF1166" t="n">
        <v>62.9</v>
      </c>
      <c r="AG1166" t="inlineStr">
        <is>
          <t>701+</t>
        </is>
      </c>
      <c r="AH1166" t="n">
        <v>4.6</v>
      </c>
      <c r="AI1166">
        <f>650</f>
        <v/>
      </c>
      <c r="AJ1166" t="n">
        <v>10.8</v>
      </c>
      <c r="AK1166" t="inlineStr"/>
      <c r="AL1166" t="inlineStr"/>
      <c r="AM1166" t="inlineStr"/>
      <c r="AN1166" t="inlineStr"/>
      <c r="AO1166" t="inlineStr"/>
      <c r="AP1166" t="inlineStr">
        <is>
          <t>{"Research &amp; Discovery": [{"indicator_id": "76", "indicator_name": "Academic Reputation", "rank": "601+", "score": "10.7"}, {"indicator_id": "73", "indicator_name": "Citations per Faculty", "rank": "641", "score": "14.7"}], "Learning Experience": [{"indicator_id": "36", "indicator_name": "Faculty Student Ratio", "rank": "701+", "score": "3.7"}], "Employability": [{"indicator_id": "77", "indicator_name": "Employer Reputation", "rank": "601+", "score": "7.2"}, {"indicator_id": "3819456", "indicator_name": "Employment Outcomes", "rank": "701+", "score": "9.8"}], "Global Engagement": [{"indicator_id": "14", "indicator_name": "International Student Ratio", "rank": "701+", "score": "3.3"}, {"indicator_id": "15", "indicator_name": "International Research Network", "rank": "587", "score": "62.9"}, {"indicator_id": "18", "indicator_name": "International Faculty Ratio", "rank": "701+", "score": "4.6"}], "Sustainability": [{"indicator_id": "3897497", "indicator_name": "Sustainability Score", "rank": "=650", "score": "10.8"}]}</t>
        </is>
      </c>
      <c r="AQ11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67">
      <c r="A1167" t="n">
        <v>1166</v>
      </c>
      <c r="B1167" t="inlineStr"/>
      <c r="C1167" t="inlineStr">
        <is>
          <t>University of New Hampshire</t>
        </is>
      </c>
      <c r="D1167" t="inlineStr">
        <is>
          <t>Durham, United States</t>
        </is>
      </c>
      <c r="E1167" t="inlineStr">
        <is>
          <t>United States</t>
        </is>
      </c>
      <c r="F1167" t="inlineStr">
        <is>
          <t>Durham</t>
        </is>
      </c>
      <c r="G1167" t="inlineStr">
        <is>
          <t>North America</t>
        </is>
      </c>
      <c r="H1167" t="inlineStr">
        <is>
          <t>https://www.topuniversities.com/sites/default/files/university-of-new-hampshire_592560cf2aeae70239af51c1_medium.jpg</t>
        </is>
      </c>
      <c r="I1167" t="inlineStr">
        <is>
          <t>/universities/university-new-hampshire</t>
        </is>
      </c>
      <c r="J1167" t="inlineStr">
        <is>
          <t>3996999</t>
        </is>
      </c>
      <c r="K1167" t="inlineStr">
        <is>
          <t>294748</t>
        </is>
      </c>
      <c r="L1167" t="inlineStr">
        <is>
          <t>1853</t>
        </is>
      </c>
      <c r="M1167" t="n">
        <v>0</v>
      </c>
      <c r="N1167" t="inlineStr">
        <is>
          <t>1001-1200</t>
        </is>
      </c>
      <c r="O1167" t="inlineStr"/>
      <c r="P1167" t="b">
        <v>0</v>
      </c>
      <c r="Q1167" t="b">
        <v>0</v>
      </c>
      <c r="R1167" t="n">
        <v>0</v>
      </c>
      <c r="S1167" t="inlineStr">
        <is>
          <t>601+</t>
        </is>
      </c>
      <c r="T1167" t="n">
        <v>5</v>
      </c>
      <c r="U1167" t="inlineStr">
        <is>
          <t>605</t>
        </is>
      </c>
      <c r="V1167" t="n">
        <v>16.9</v>
      </c>
      <c r="W1167" t="inlineStr">
        <is>
          <t>701+</t>
        </is>
      </c>
      <c r="X1167" t="n">
        <v>12.2</v>
      </c>
      <c r="Y1167" t="inlineStr">
        <is>
          <t>601+</t>
        </is>
      </c>
      <c r="Z1167" t="n">
        <v>4.1</v>
      </c>
      <c r="AA1167" t="inlineStr">
        <is>
          <t>701+</t>
        </is>
      </c>
      <c r="AB1167" t="n">
        <v>7.1</v>
      </c>
      <c r="AC1167" t="inlineStr">
        <is>
          <t>701+</t>
        </is>
      </c>
      <c r="AD1167" t="n">
        <v>2.5</v>
      </c>
      <c r="AE1167" t="inlineStr">
        <is>
          <t>701+</t>
        </is>
      </c>
      <c r="AF1167" t="n">
        <v>41.7</v>
      </c>
      <c r="AG1167" t="inlineStr">
        <is>
          <t>701+</t>
        </is>
      </c>
      <c r="AH1167" t="n">
        <v>7</v>
      </c>
      <c r="AI1167" t="inlineStr">
        <is>
          <t>701+</t>
        </is>
      </c>
      <c r="AJ1167" t="n">
        <v>5.5</v>
      </c>
      <c r="AK1167" t="inlineStr"/>
      <c r="AL1167" t="inlineStr"/>
      <c r="AM1167" t="inlineStr"/>
      <c r="AN1167" t="inlineStr"/>
      <c r="AO1167" t="inlineStr"/>
      <c r="AP1167" t="inlineStr">
        <is>
          <t>{"Research &amp; Discovery": [{"indicator_id": "76", "indicator_name": "Academic Reputation", "rank": "601+", "score": "5"}, {"indicator_id": "73", "indicator_name": "Citations per Faculty", "rank": "605", "score": "16.9"}], "Learning Experience": [{"indicator_id": "36", "indicator_name": "Faculty Student Ratio", "rank": "701+", "score": "12.2"}], "Employability": [{"indicator_id": "77", "indicator_name": "Employer Reputation", "rank": "601+", "score": "4.1"}, {"indicator_id": "3819456", "indicator_name": "Employment Outcomes", "rank": "701+", "score": "7.1"}], "Global Engagement": [{"indicator_id": "14", "indicator_name": "International Student Ratio", "rank": "701+", "score": "2.5"}, {"indicator_id": "15", "indicator_name": "International Research Network", "rank": "701+", "score": "41.7"}, {"indicator_id": "18", "indicator_name": "International Faculty Ratio", "rank": "701+", "score": "7"}], "Sustainability": [{"indicator_id": "3897497", "indicator_name": "Sustainability Score", "rank": "701+", "score": "5.5"}]}</t>
        </is>
      </c>
      <c r="AQ11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68">
      <c r="A1168" t="n">
        <v>1167</v>
      </c>
      <c r="B1168" t="inlineStr"/>
      <c r="C1168" t="inlineStr">
        <is>
          <t>University of North Carolina at Charlotte</t>
        </is>
      </c>
      <c r="D1168" t="inlineStr">
        <is>
          <t>Charlotte, United States</t>
        </is>
      </c>
      <c r="E1168" t="inlineStr">
        <is>
          <t>United States</t>
        </is>
      </c>
      <c r="F1168" t="inlineStr">
        <is>
          <t>Charlotte</t>
        </is>
      </c>
      <c r="G1168" t="inlineStr">
        <is>
          <t>North America</t>
        </is>
      </c>
      <c r="H1168" t="inlineStr">
        <is>
          <t>https://www.topuniversities.com/sites/default/files/240510123850pm126161UNC-Charlotte-logo-90x90.jpg</t>
        </is>
      </c>
      <c r="I1168" t="inlineStr">
        <is>
          <t>/universities/university-north-carolina-charlotte</t>
        </is>
      </c>
      <c r="J1168" t="inlineStr">
        <is>
          <t>3997002</t>
        </is>
      </c>
      <c r="K1168" t="inlineStr">
        <is>
          <t>295196</t>
        </is>
      </c>
      <c r="L1168" t="inlineStr">
        <is>
          <t>2235</t>
        </is>
      </c>
      <c r="M1168" t="n">
        <v>0</v>
      </c>
      <c r="N1168" t="inlineStr">
        <is>
          <t>1001-1200</t>
        </is>
      </c>
      <c r="O1168" t="inlineStr"/>
      <c r="P1168" t="b">
        <v>0</v>
      </c>
      <c r="Q1168" t="b">
        <v>0</v>
      </c>
      <c r="R1168" t="n">
        <v>0</v>
      </c>
      <c r="S1168" t="inlineStr">
        <is>
          <t>601+</t>
        </is>
      </c>
      <c r="T1168" t="n">
        <v>5.1</v>
      </c>
      <c r="U1168" t="inlineStr">
        <is>
          <t>662</t>
        </is>
      </c>
      <c r="V1168" t="n">
        <v>13.4</v>
      </c>
      <c r="W1168" t="inlineStr">
        <is>
          <t>701+</t>
        </is>
      </c>
      <c r="X1168" t="n">
        <v>5</v>
      </c>
      <c r="Y1168" t="inlineStr">
        <is>
          <t>601+</t>
        </is>
      </c>
      <c r="Z1168" t="n">
        <v>5.8</v>
      </c>
      <c r="AA1168" t="inlineStr">
        <is>
          <t>701+</t>
        </is>
      </c>
      <c r="AB1168" t="n">
        <v>7.8</v>
      </c>
      <c r="AC1168" t="inlineStr">
        <is>
          <t>701+</t>
        </is>
      </c>
      <c r="AD1168" t="n">
        <v>6.2</v>
      </c>
      <c r="AE1168" t="inlineStr">
        <is>
          <t>556</t>
        </is>
      </c>
      <c r="AF1168" t="n">
        <v>65</v>
      </c>
      <c r="AG1168" t="inlineStr">
        <is>
          <t>701+</t>
        </is>
      </c>
      <c r="AH1168" t="n">
        <v>8.699999999999999</v>
      </c>
      <c r="AI1168" t="inlineStr">
        <is>
          <t>701+</t>
        </is>
      </c>
      <c r="AJ1168" t="n">
        <v>4.2</v>
      </c>
      <c r="AK1168" t="inlineStr"/>
      <c r="AL1168" t="inlineStr"/>
      <c r="AM1168" t="inlineStr"/>
      <c r="AN1168" t="inlineStr"/>
      <c r="AO1168" t="inlineStr"/>
      <c r="AP1168" t="inlineStr">
        <is>
          <t>{"Research &amp; Discovery": [{"indicator_id": "76", "indicator_name": "Academic Reputation", "rank": "601+", "score": "5.1"}, {"indicator_id": "73", "indicator_name": "Citations per Faculty", "rank": "662", "score": "13.4"}], "Learning Experience": [{"indicator_id": "36", "indicator_name": "Faculty Student Ratio", "rank": "701+", "score": "5"}], "Employability": [{"indicator_id": "77", "indicator_name": "Employer Reputation", "rank": "601+", "score": "5.8"}, {"indicator_id": "3819456", "indicator_name": "Employment Outcomes", "rank": "701+", "score": "7.8"}], "Global Engagement": [{"indicator_id": "14", "indicator_name": "International Student Ratio", "rank": "701+", "score": "6.2"}, {"indicator_id": "15", "indicator_name": "International Research Network", "rank": "556", "score": "65"}, {"indicator_id": "18", "indicator_name": "International Faculty Ratio", "rank": "701+", "score": "8.7"}], "Sustainability": [{"indicator_id": "3897497", "indicator_name": "Sustainability Score", "rank": "701+", "score": "4.2"}]}</t>
        </is>
      </c>
      <c r="AQ11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69">
      <c r="A1169" t="n">
        <v>1168</v>
      </c>
      <c r="B1169" t="inlineStr"/>
      <c r="C1169" t="inlineStr">
        <is>
          <t>University of North Texas</t>
        </is>
      </c>
      <c r="D1169" t="inlineStr">
        <is>
          <t>Denton, United States</t>
        </is>
      </c>
      <c r="E1169" t="inlineStr">
        <is>
          <t>United States</t>
        </is>
      </c>
      <c r="F1169" t="inlineStr">
        <is>
          <t>Denton</t>
        </is>
      </c>
      <c r="G1169" t="inlineStr">
        <is>
          <t>North America</t>
        </is>
      </c>
      <c r="H1169" t="inlineStr">
        <is>
          <t>https://www.topuniversities.com/sites/default/files/university-of-north-texas_592560cf2aeae70239af51c3_medium.jpg</t>
        </is>
      </c>
      <c r="I1169" t="inlineStr">
        <is>
          <t>/universities/university-north-texas</t>
        </is>
      </c>
      <c r="J1169" t="inlineStr">
        <is>
          <t>3997004</t>
        </is>
      </c>
      <c r="K1169" t="inlineStr">
        <is>
          <t>294753</t>
        </is>
      </c>
      <c r="L1169" t="inlineStr">
        <is>
          <t>1856</t>
        </is>
      </c>
      <c r="M1169" t="n">
        <v>0</v>
      </c>
      <c r="N1169" t="inlineStr">
        <is>
          <t>1001-1200</t>
        </is>
      </c>
      <c r="O1169" t="inlineStr"/>
      <c r="P1169" t="b">
        <v>0</v>
      </c>
      <c r="Q1169" t="b">
        <v>0</v>
      </c>
      <c r="R1169" t="n">
        <v>0</v>
      </c>
      <c r="S1169" t="inlineStr">
        <is>
          <t>601+</t>
        </is>
      </c>
      <c r="T1169" t="n">
        <v>6.9</v>
      </c>
      <c r="U1169" t="inlineStr">
        <is>
          <t>595</t>
        </is>
      </c>
      <c r="V1169" t="n">
        <v>17.2</v>
      </c>
      <c r="W1169" t="inlineStr">
        <is>
          <t>701+</t>
        </is>
      </c>
      <c r="X1169" t="n">
        <v>3.1</v>
      </c>
      <c r="Y1169" t="inlineStr">
        <is>
          <t>601+</t>
        </is>
      </c>
      <c r="Z1169" t="n">
        <v>5</v>
      </c>
      <c r="AA1169" t="inlineStr">
        <is>
          <t>544</t>
        </is>
      </c>
      <c r="AB1169" t="n">
        <v>21.1</v>
      </c>
      <c r="AC1169" t="inlineStr">
        <is>
          <t>480</t>
        </is>
      </c>
      <c r="AD1169" t="n">
        <v>24.8</v>
      </c>
      <c r="AE1169" t="inlineStr">
        <is>
          <t>656</t>
        </is>
      </c>
      <c r="AF1169" t="n">
        <v>58</v>
      </c>
      <c r="AG1169" t="inlineStr">
        <is>
          <t>701+</t>
        </is>
      </c>
      <c r="AH1169" t="n">
        <v>3.5</v>
      </c>
      <c r="AI1169" t="inlineStr">
        <is>
          <t>701+</t>
        </is>
      </c>
      <c r="AJ1169" t="n">
        <v>3.8</v>
      </c>
      <c r="AK1169" t="inlineStr"/>
      <c r="AL1169" t="inlineStr"/>
      <c r="AM1169" t="inlineStr"/>
      <c r="AN1169" t="inlineStr"/>
      <c r="AO1169" t="inlineStr"/>
      <c r="AP1169" t="inlineStr">
        <is>
          <t>{"Research &amp; Discovery": [{"indicator_id": "76", "indicator_name": "Academic Reputation", "rank": "601+", "score": "6.9"}, {"indicator_id": "73", "indicator_name": "Citations per Faculty", "rank": "595", "score": "17.2"}], "Learning Experience": [{"indicator_id": "36", "indicator_name": "Faculty Student Ratio", "rank": "701+", "score": "3.1"}], "Employability": [{"indicator_id": "77", "indicator_name": "Employer Reputation", "rank": "601+", "score": "5"}, {"indicator_id": "3819456", "indicator_name": "Employment Outcomes", "rank": "544", "score": "21.1"}], "Global Engagement": [{"indicator_id": "14", "indicator_name": "International Student Ratio", "rank": "480", "score": "24.8"}, {"indicator_id": "15", "indicator_name": "International Research Network", "rank": "656", "score": "58"}, {"indicator_id": "18", "indicator_name": "International Faculty Ratio", "rank": "701+", "score": "3.5"}], "Sustainability": [{"indicator_id": "3897497", "indicator_name": "Sustainability Score", "rank": "701+", "score": "3.8"}]}</t>
        </is>
      </c>
      <c r="AQ11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70">
      <c r="A1170" t="n">
        <v>1169</v>
      </c>
      <c r="B1170" t="inlineStr"/>
      <c r="C1170" t="inlineStr">
        <is>
          <t>University of Novi Sad</t>
        </is>
      </c>
      <c r="D1170" t="inlineStr">
        <is>
          <t>Novi Sad, Serbia</t>
        </is>
      </c>
      <c r="E1170" t="inlineStr">
        <is>
          <t>Serbia</t>
        </is>
      </c>
      <c r="F1170" t="inlineStr">
        <is>
          <t>Novi Sad</t>
        </is>
      </c>
      <c r="G1170" t="inlineStr">
        <is>
          <t>Europe</t>
        </is>
      </c>
      <c r="H1170" t="inlineStr">
        <is>
          <t>https://www.topuniversities.com/sites/default/files/university-of-novi-sad_592560cf2aeae70239af55cc_medium.jpg</t>
        </is>
      </c>
      <c r="I1170" t="inlineStr">
        <is>
          <t>/universities/university-novi-sad</t>
        </is>
      </c>
      <c r="J1170" t="inlineStr">
        <is>
          <t>3997005</t>
        </is>
      </c>
      <c r="K1170" t="inlineStr">
        <is>
          <t>293617</t>
        </is>
      </c>
      <c r="L1170" t="inlineStr">
        <is>
          <t>14119</t>
        </is>
      </c>
      <c r="M1170" t="n">
        <v>0</v>
      </c>
      <c r="N1170" t="inlineStr">
        <is>
          <t>1001-1200</t>
        </is>
      </c>
      <c r="O1170" t="inlineStr"/>
      <c r="P1170" t="b">
        <v>0</v>
      </c>
      <c r="Q1170" t="b">
        <v>0</v>
      </c>
      <c r="R1170" t="n">
        <v>0</v>
      </c>
      <c r="S1170" t="inlineStr">
        <is>
          <t>601+</t>
        </is>
      </c>
      <c r="T1170" t="n">
        <v>8.4</v>
      </c>
      <c r="U1170" t="inlineStr">
        <is>
          <t>701+</t>
        </is>
      </c>
      <c r="V1170" t="n">
        <v>3.6</v>
      </c>
      <c r="W1170" t="inlineStr">
        <is>
          <t>701+</t>
        </is>
      </c>
      <c r="X1170" t="n">
        <v>8.800000000000001</v>
      </c>
      <c r="Y1170" t="inlineStr">
        <is>
          <t>601+</t>
        </is>
      </c>
      <c r="Z1170" t="n">
        <v>5.9</v>
      </c>
      <c r="AA1170" t="inlineStr">
        <is>
          <t>538</t>
        </is>
      </c>
      <c r="AB1170" t="n">
        <v>21.3</v>
      </c>
      <c r="AC1170" t="inlineStr">
        <is>
          <t>n/a</t>
        </is>
      </c>
      <c r="AD1170" t="inlineStr"/>
      <c r="AE1170" t="inlineStr">
        <is>
          <t>334</t>
        </is>
      </c>
      <c r="AF1170" t="n">
        <v>79.40000000000001</v>
      </c>
      <c r="AG1170" t="inlineStr">
        <is>
          <t>n/a</t>
        </is>
      </c>
      <c r="AH1170" t="inlineStr"/>
      <c r="AI1170" t="inlineStr">
        <is>
          <t>701+</t>
        </is>
      </c>
      <c r="AJ1170" t="n">
        <v>1.2</v>
      </c>
      <c r="AK1170" t="inlineStr"/>
      <c r="AL1170" t="inlineStr"/>
      <c r="AM1170" t="inlineStr"/>
      <c r="AN1170" t="inlineStr"/>
      <c r="AO1170" t="inlineStr"/>
      <c r="AP1170" t="inlineStr">
        <is>
          <t>{"Research &amp; Discovery": [{"indicator_id": "76", "indicator_name": "Academic Reputation", "rank": "601+", "score": "8.4"}, {"indicator_id": "73", "indicator_name": "Citations per Faculty", "rank": "701+", "score": "3.6"}], "Learning Experience": [{"indicator_id": "36", "indicator_name": "Faculty Student Ratio", "rank": "701+", "score": "8.8"}], "Employability": [{"indicator_id": "77", "indicator_name": "Employer Reputation", "rank": "601+", "score": "5.9"}, {"indicator_id": "3819456", "indicator_name": "Employment Outcomes", "rank": "538", "score": "21.3"}], "Global Engagement": [{"indicator_id": "14", "indicator_name": "International Student Ratio", "rank": "n/a", "score": "n/a"}, {"indicator_id": "15", "indicator_name": "International Research Network", "rank": "334", "score": "79.4"}, {"indicator_id": "18", "indicator_name": "International Faculty Ratio", "rank": "n/a", "score": "n/a"}], "Sustainability": [{"indicator_id": "3897497", "indicator_name": "Sustainability Score", "rank": "701+", "score": "1.2"}]}</t>
        </is>
      </c>
      <c r="AQ11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71">
      <c r="A1171" t="n">
        <v>1170</v>
      </c>
      <c r="B1171" t="inlineStr"/>
      <c r="C1171" t="inlineStr">
        <is>
          <t>University of Rhode Island</t>
        </is>
      </c>
      <c r="D1171" t="inlineStr">
        <is>
          <t>Kingston, United States</t>
        </is>
      </c>
      <c r="E1171" t="inlineStr">
        <is>
          <t>United States</t>
        </is>
      </c>
      <c r="F1171" t="inlineStr">
        <is>
          <t>Kingston</t>
        </is>
      </c>
      <c r="G1171" t="inlineStr">
        <is>
          <t>North America</t>
        </is>
      </c>
      <c r="H1171" t="inlineStr">
        <is>
          <t>https://www.topuniversities.com/sites/default/files/university-of-rhode-island-_592560cf2aeae70239af51c7_medium.jpg</t>
        </is>
      </c>
      <c r="I1171" t="inlineStr">
        <is>
          <t>/universities/university-rhode-island</t>
        </is>
      </c>
      <c r="J1171" t="inlineStr">
        <is>
          <t>3997022</t>
        </is>
      </c>
      <c r="K1171" t="inlineStr">
        <is>
          <t>294756</t>
        </is>
      </c>
      <c r="L1171" t="inlineStr">
        <is>
          <t>1858</t>
        </is>
      </c>
      <c r="M1171" t="n">
        <v>0</v>
      </c>
      <c r="N1171" t="inlineStr">
        <is>
          <t>1001-1200</t>
        </is>
      </c>
      <c r="O1171" t="inlineStr"/>
      <c r="P1171" t="b">
        <v>0</v>
      </c>
      <c r="Q1171" t="b">
        <v>0</v>
      </c>
      <c r="R1171" t="n">
        <v>0</v>
      </c>
      <c r="S1171" t="inlineStr">
        <is>
          <t>601+</t>
        </is>
      </c>
      <c r="T1171" t="n">
        <v>5.6</v>
      </c>
      <c r="U1171" t="inlineStr">
        <is>
          <t>618</t>
        </is>
      </c>
      <c r="V1171" t="n">
        <v>16.2</v>
      </c>
      <c r="W1171" t="inlineStr">
        <is>
          <t>701+</t>
        </is>
      </c>
      <c r="X1171" t="n">
        <v>6.7</v>
      </c>
      <c r="Y1171" t="inlineStr">
        <is>
          <t>601+</t>
        </is>
      </c>
      <c r="Z1171" t="n">
        <v>3.5</v>
      </c>
      <c r="AA1171" t="inlineStr">
        <is>
          <t>701+</t>
        </is>
      </c>
      <c r="AB1171" t="n">
        <v>11.8</v>
      </c>
      <c r="AC1171" t="inlineStr">
        <is>
          <t>701+</t>
        </is>
      </c>
      <c r="AD1171" t="n">
        <v>2.6</v>
      </c>
      <c r="AE1171" t="inlineStr">
        <is>
          <t>701+</t>
        </is>
      </c>
      <c r="AF1171" t="n">
        <v>48.9</v>
      </c>
      <c r="AG1171" t="inlineStr">
        <is>
          <t>701+</t>
        </is>
      </c>
      <c r="AH1171" t="n">
        <v>5.2</v>
      </c>
      <c r="AI1171" t="inlineStr">
        <is>
          <t>294</t>
        </is>
      </c>
      <c r="AJ1171" t="n">
        <v>54.1</v>
      </c>
      <c r="AK1171" t="inlineStr"/>
      <c r="AL1171" t="inlineStr"/>
      <c r="AM1171" t="inlineStr"/>
      <c r="AN1171" t="inlineStr"/>
      <c r="AO1171" t="inlineStr"/>
      <c r="AP1171" t="inlineStr">
        <is>
          <t>{"Research &amp; Discovery": [{"indicator_id": "76", "indicator_name": "Academic Reputation", "rank": "601+", "score": "5.6"}, {"indicator_id": "73", "indicator_name": "Citations per Faculty", "rank": "618", "score": "16.2"}], "Learning Experience": [{"indicator_id": "36", "indicator_name": "Faculty Student Ratio", "rank": "701+", "score": "6.7"}], "Employability": [{"indicator_id": "77", "indicator_name": "Employer Reputation", "rank": "601+", "score": "3.5"}, {"indicator_id": "3819456", "indicator_name": "Employment Outcomes", "rank": "701+", "score": "11.8"}], "Global Engagement": [{"indicator_id": "14", "indicator_name": "International Student Ratio", "rank": "701+", "score": "2.6"}, {"indicator_id": "15", "indicator_name": "International Research Network", "rank": "701+", "score": "48.9"}, {"indicator_id": "18", "indicator_name": "International Faculty Ratio", "rank": "701+", "score": "5.2"}], "Sustainability": [{"indicator_id": "3897497", "indicator_name": "Sustainability Score", "rank": "294", "score": "54.1"}]}</t>
        </is>
      </c>
      <c r="AQ11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72">
      <c r="A1172" t="n">
        <v>1171</v>
      </c>
      <c r="B1172" t="inlineStr"/>
      <c r="C1172" t="inlineStr">
        <is>
          <t xml:space="preserve">University of Sarajevo </t>
        </is>
      </c>
      <c r="D1172" t="inlineStr">
        <is>
          <t>Sarajevo, Bosnia &amp; Herzegovina</t>
        </is>
      </c>
      <c r="E1172" t="inlineStr">
        <is>
          <t>Bosnia &amp; Herzegovina</t>
        </is>
      </c>
      <c r="F1172" t="inlineStr">
        <is>
          <t>Sarajevo</t>
        </is>
      </c>
      <c r="G1172" t="inlineStr">
        <is>
          <t>Europe</t>
        </is>
      </c>
      <c r="H1172" t="inlineStr">
        <is>
          <t>https://www.topuniversities.com/sites/default/files/university-of-sarajevo-_592560cf2aeae70239af5652_medium.jpg</t>
        </is>
      </c>
      <c r="I1172" t="inlineStr">
        <is>
          <t>/universities/university-sarajevo</t>
        </is>
      </c>
      <c r="J1172" t="inlineStr">
        <is>
          <t>3997031</t>
        </is>
      </c>
      <c r="K1172" t="inlineStr">
        <is>
          <t>293747</t>
        </is>
      </c>
      <c r="L1172" t="inlineStr">
        <is>
          <t>14291</t>
        </is>
      </c>
      <c r="M1172" t="n">
        <v>0</v>
      </c>
      <c r="N1172" t="inlineStr">
        <is>
          <t>1001-1200</t>
        </is>
      </c>
      <c r="O1172" t="inlineStr"/>
      <c r="P1172" t="b">
        <v>0</v>
      </c>
      <c r="Q1172" t="b">
        <v>0</v>
      </c>
      <c r="R1172" t="n">
        <v>0</v>
      </c>
      <c r="S1172" t="inlineStr">
        <is>
          <t>601+</t>
        </is>
      </c>
      <c r="T1172" t="n">
        <v>4.4</v>
      </c>
      <c r="U1172" t="inlineStr">
        <is>
          <t>701+</t>
        </is>
      </c>
      <c r="V1172" t="n">
        <v>1.9</v>
      </c>
      <c r="W1172" t="inlineStr">
        <is>
          <t>701+</t>
        </is>
      </c>
      <c r="X1172" t="n">
        <v>4.6</v>
      </c>
      <c r="Y1172" t="inlineStr">
        <is>
          <t>601+</t>
        </is>
      </c>
      <c r="Z1172" t="n">
        <v>1.6</v>
      </c>
      <c r="AA1172" t="inlineStr">
        <is>
          <t>107</t>
        </is>
      </c>
      <c r="AB1172" t="n">
        <v>83.59999999999999</v>
      </c>
      <c r="AC1172" t="inlineStr">
        <is>
          <t>701+</t>
        </is>
      </c>
      <c r="AD1172" t="n">
        <v>2.8</v>
      </c>
      <c r="AE1172" t="inlineStr">
        <is>
          <t>701+</t>
        </is>
      </c>
      <c r="AF1172" t="n">
        <v>46.5</v>
      </c>
      <c r="AG1172" t="inlineStr">
        <is>
          <t>n/a</t>
        </is>
      </c>
      <c r="AH1172" t="inlineStr"/>
      <c r="AI1172" t="inlineStr">
        <is>
          <t>701+</t>
        </is>
      </c>
      <c r="AJ1172" t="n">
        <v>1</v>
      </c>
      <c r="AK1172" t="inlineStr"/>
      <c r="AL1172" t="inlineStr"/>
      <c r="AM1172" t="inlineStr"/>
      <c r="AN1172" t="inlineStr"/>
      <c r="AO1172" t="inlineStr"/>
      <c r="AP1172" t="inlineStr">
        <is>
          <t>{"Research &amp; Discovery": [{"indicator_id": "76", "indicator_name": "Academic Reputation", "rank": "601+", "score": "4.4"}, {"indicator_id": "73", "indicator_name": "Citations per Faculty", "rank": "701+", "score": "1.9"}], "Learning Experience": [{"indicator_id": "36", "indicator_name": "Faculty Student Ratio", "rank": "701+", "score": "4.6"}], "Employability": [{"indicator_id": "77", "indicator_name": "Employer Reputation", "rank": "601+", "score": "1.6"}, {"indicator_id": "3819456", "indicator_name": "Employment Outcomes", "rank": "107", "score": "83.6"}], "Global Engagement": [{"indicator_id": "14", "indicator_name": "International Student Ratio", "rank": "701+", "score": "2.8"}, {"indicator_id": "15", "indicator_name": "International Research Network", "rank": "701+", "score": "46.5"}, {"indicator_id": "18", "indicator_name": "International Faculty Ratio", "rank": "n/a", "score": "n/a"}], "Sustainability": [{"indicator_id": "3897497", "indicator_name": "Sustainability Score", "rank": "701+", "score": "1"}]}</t>
        </is>
      </c>
      <c r="AQ11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73">
      <c r="A1173" t="n">
        <v>1172</v>
      </c>
      <c r="B1173" t="inlineStr"/>
      <c r="C1173" t="inlineStr">
        <is>
          <t xml:space="preserve">University of Seoul </t>
        </is>
      </c>
      <c r="D1173" t="inlineStr">
        <is>
          <t>Seoul, South Korea</t>
        </is>
      </c>
      <c r="E1173" t="inlineStr">
        <is>
          <t>South Korea</t>
        </is>
      </c>
      <c r="F1173" t="inlineStr">
        <is>
          <t>Seoul</t>
        </is>
      </c>
      <c r="G1173" t="inlineStr">
        <is>
          <t>Asia</t>
        </is>
      </c>
      <c r="H1173" t="inlineStr">
        <is>
          <t>https://www.topuniversities.com/sites/default/files/university-of-seoul_1113_medium.jpg</t>
        </is>
      </c>
      <c r="I1173" t="inlineStr">
        <is>
          <t>/universities/university-seoul</t>
        </is>
      </c>
      <c r="J1173" t="inlineStr">
        <is>
          <t>3997034</t>
        </is>
      </c>
      <c r="K1173" t="inlineStr">
        <is>
          <t>297161</t>
        </is>
      </c>
      <c r="L1173" t="inlineStr">
        <is>
          <t>1113</t>
        </is>
      </c>
      <c r="M1173" t="n">
        <v>0</v>
      </c>
      <c r="N1173" t="inlineStr">
        <is>
          <t>1001-1200</t>
        </is>
      </c>
      <c r="O1173" t="inlineStr"/>
      <c r="P1173" t="b">
        <v>0</v>
      </c>
      <c r="Q1173" t="b">
        <v>0</v>
      </c>
      <c r="R1173" t="n">
        <v>0</v>
      </c>
      <c r="S1173" t="inlineStr">
        <is>
          <t>601+</t>
        </is>
      </c>
      <c r="T1173" t="n">
        <v>11</v>
      </c>
      <c r="U1173" t="inlineStr">
        <is>
          <t>701+</t>
        </is>
      </c>
      <c r="V1173" t="n">
        <v>8.800000000000001</v>
      </c>
      <c r="W1173" t="inlineStr">
        <is>
          <t>436</t>
        </is>
      </c>
      <c r="X1173" t="n">
        <v>36.7</v>
      </c>
      <c r="Y1173" t="inlineStr">
        <is>
          <t>601+</t>
        </is>
      </c>
      <c r="Z1173" t="n">
        <v>9.699999999999999</v>
      </c>
      <c r="AA1173" t="inlineStr">
        <is>
          <t>701+</t>
        </is>
      </c>
      <c r="AB1173" t="n">
        <v>5.3</v>
      </c>
      <c r="AC1173" t="inlineStr">
        <is>
          <t>701+</t>
        </is>
      </c>
      <c r="AD1173" t="n">
        <v>6.9</v>
      </c>
      <c r="AE1173" t="inlineStr">
        <is>
          <t>701+</t>
        </is>
      </c>
      <c r="AF1173" t="n">
        <v>24</v>
      </c>
      <c r="AG1173" t="inlineStr">
        <is>
          <t>701+</t>
        </is>
      </c>
      <c r="AH1173" t="n">
        <v>5.5</v>
      </c>
      <c r="AI1173" t="inlineStr">
        <is>
          <t>701+</t>
        </is>
      </c>
      <c r="AJ1173" t="n">
        <v>4.9</v>
      </c>
      <c r="AK1173" t="inlineStr"/>
      <c r="AL1173" t="inlineStr"/>
      <c r="AM1173" t="inlineStr"/>
      <c r="AN1173" t="inlineStr"/>
      <c r="AO1173" t="inlineStr"/>
      <c r="AP1173" t="inlineStr">
        <is>
          <t>{"Research &amp; Discovery": [{"indicator_id": "76", "indicator_name": "Academic Reputation", "rank": "601+", "score": "11"}, {"indicator_id": "73", "indicator_name": "Citations per Faculty", "rank": "701+", "score": "8.8"}], "Learning Experience": [{"indicator_id": "36", "indicator_name": "Faculty Student Ratio", "rank": "436", "score": "36.7"}], "Employability": [{"indicator_id": "77", "indicator_name": "Employer Reputation", "rank": "601+", "score": "9.7"}, {"indicator_id": "3819456", "indicator_name": "Employment Outcomes", "rank": "701+", "score": "5.3"}], "Global Engagement": [{"indicator_id": "14", "indicator_name": "International Student Ratio", "rank": "701+", "score": "6.9"}, {"indicator_id": "15", "indicator_name": "International Research Network", "rank": "701+", "score": "24"}, {"indicator_id": "18", "indicator_name": "International Faculty Ratio", "rank": "701+", "score": "5.5"}], "Sustainability": [{"indicator_id": "3897497", "indicator_name": "Sustainability Score", "rank": "701+", "score": "4.9"}]}</t>
        </is>
      </c>
      <c r="AQ11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74">
      <c r="A1174" t="n">
        <v>1173</v>
      </c>
      <c r="B1174" t="inlineStr"/>
      <c r="C1174" t="inlineStr">
        <is>
          <t>University of Tabuk</t>
        </is>
      </c>
      <c r="D1174" t="inlineStr">
        <is>
          <t>Tabuk, Saudi Arabia</t>
        </is>
      </c>
      <c r="E1174" t="inlineStr">
        <is>
          <t>Saudi Arabia</t>
        </is>
      </c>
      <c r="F1174" t="inlineStr">
        <is>
          <t>Tabuk</t>
        </is>
      </c>
      <c r="G1174" t="inlineStr">
        <is>
          <t>Asia</t>
        </is>
      </c>
      <c r="H1174" t="inlineStr">
        <is>
          <t>https://www.topuniversities.com/sites/default/files/tabuk-university_592560cf2aeae70239af5461_medium.jpg</t>
        </is>
      </c>
      <c r="I1174" t="inlineStr">
        <is>
          <t>/universities/university-tabuk</t>
        </is>
      </c>
      <c r="J1174" t="inlineStr">
        <is>
          <t>3997048</t>
        </is>
      </c>
      <c r="K1174" t="inlineStr">
        <is>
          <t>293338</t>
        </is>
      </c>
      <c r="L1174" t="inlineStr">
        <is>
          <t>2526</t>
        </is>
      </c>
      <c r="M1174" t="n">
        <v>0</v>
      </c>
      <c r="N1174" t="inlineStr">
        <is>
          <t>1001-1200</t>
        </is>
      </c>
      <c r="O1174" t="inlineStr"/>
      <c r="P1174" t="b">
        <v>0</v>
      </c>
      <c r="Q1174" t="b">
        <v>0</v>
      </c>
      <c r="R1174" t="n">
        <v>0</v>
      </c>
      <c r="S1174" t="inlineStr">
        <is>
          <t>601+</t>
        </is>
      </c>
      <c r="T1174" t="n">
        <v>5.2</v>
      </c>
      <c r="U1174" t="inlineStr">
        <is>
          <t>701+</t>
        </is>
      </c>
      <c r="V1174" t="n">
        <v>3</v>
      </c>
      <c r="W1174" t="inlineStr">
        <is>
          <t>701+</t>
        </is>
      </c>
      <c r="X1174" t="n">
        <v>18.7</v>
      </c>
      <c r="Y1174" t="inlineStr">
        <is>
          <t>601+</t>
        </is>
      </c>
      <c r="Z1174" t="n">
        <v>2.4</v>
      </c>
      <c r="AA1174" t="inlineStr">
        <is>
          <t>701+</t>
        </is>
      </c>
      <c r="AB1174" t="n">
        <v>2.2</v>
      </c>
      <c r="AC1174" t="inlineStr">
        <is>
          <t>701+</t>
        </is>
      </c>
      <c r="AD1174" t="n">
        <v>2.2</v>
      </c>
      <c r="AE1174" t="inlineStr">
        <is>
          <t>701+</t>
        </is>
      </c>
      <c r="AF1174" t="n">
        <v>38</v>
      </c>
      <c r="AG1174" t="inlineStr">
        <is>
          <t>174</t>
        </is>
      </c>
      <c r="AH1174" t="n">
        <v>92.40000000000001</v>
      </c>
      <c r="AI1174" t="inlineStr">
        <is>
          <t>701+</t>
        </is>
      </c>
      <c r="AJ1174" t="n">
        <v>1</v>
      </c>
      <c r="AK1174" t="inlineStr"/>
      <c r="AL1174" t="inlineStr"/>
      <c r="AM1174" t="inlineStr"/>
      <c r="AN1174" t="inlineStr"/>
      <c r="AO1174" t="inlineStr"/>
      <c r="AP1174" t="inlineStr">
        <is>
          <t>{"Research &amp; Discovery": [{"indicator_id": "76", "indicator_name": "Academic Reputation", "rank": "601+", "score": "5.2"}, {"indicator_id": "73", "indicator_name": "Citations per Faculty", "rank": "701+", "score": "3"}], "Learning Experience": [{"indicator_id": "36", "indicator_name": "Faculty Student Ratio", "rank": "701+", "score": "18.7"}], "Employability": [{"indicator_id": "77", "indicator_name": "Employer Reputation", "rank": "601+", "score": "2.4"}, {"indicator_id": "3819456", "indicator_name": "Employment Outcomes", "rank": "701+", "score": "2.2"}], "Global Engagement": [{"indicator_id": "14", "indicator_name": "International Student Ratio", "rank": "701+", "score": "2.2"}, {"indicator_id": "15", "indicator_name": "International Research Network", "rank": "701+", "score": "38"}, {"indicator_id": "18", "indicator_name": "International Faculty Ratio", "rank": "174", "score": "92.4"}], "Sustainability": [{"indicator_id": "3897497", "indicator_name": "Sustainability Score", "rank": "701+", "score": "1"}]}</t>
        </is>
      </c>
      <c r="AQ11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75">
      <c r="A1175" t="n">
        <v>1174</v>
      </c>
      <c r="B1175" t="inlineStr"/>
      <c r="C1175" t="inlineStr">
        <is>
          <t xml:space="preserve">University of Texas El Paso </t>
        </is>
      </c>
      <c r="D1175" t="inlineStr">
        <is>
          <t>El Paso, United States</t>
        </is>
      </c>
      <c r="E1175" t="inlineStr">
        <is>
          <t>United States</t>
        </is>
      </c>
      <c r="F1175" t="inlineStr">
        <is>
          <t>El Paso</t>
        </is>
      </c>
      <c r="G1175" t="inlineStr">
        <is>
          <t>North America</t>
        </is>
      </c>
      <c r="H1175" t="inlineStr">
        <is>
          <t>https://www.topuniversities.com/sites/default/files/university-of-texas-el-paso-_592560cf2aeae70239af5358_medium.jpg</t>
        </is>
      </c>
      <c r="I1175" t="inlineStr">
        <is>
          <t>/universities/university-texas-el-paso</t>
        </is>
      </c>
      <c r="J1175" t="inlineStr">
        <is>
          <t>3997050</t>
        </is>
      </c>
      <c r="K1175" t="inlineStr">
        <is>
          <t>295222</t>
        </is>
      </c>
      <c r="L1175" t="inlineStr">
        <is>
          <t>2261</t>
        </is>
      </c>
      <c r="M1175" t="n">
        <v>0</v>
      </c>
      <c r="N1175" t="inlineStr">
        <is>
          <t>1001-1200</t>
        </is>
      </c>
      <c r="O1175" t="inlineStr"/>
      <c r="P1175" t="b">
        <v>0</v>
      </c>
      <c r="Q1175" t="b">
        <v>0</v>
      </c>
      <c r="R1175" t="n">
        <v>0</v>
      </c>
      <c r="S1175" t="inlineStr">
        <is>
          <t>601+</t>
        </is>
      </c>
      <c r="T1175" t="n">
        <v>4.4</v>
      </c>
      <c r="U1175" t="inlineStr">
        <is>
          <t>650</t>
        </is>
      </c>
      <c r="V1175" t="n">
        <v>14.2</v>
      </c>
      <c r="W1175" t="inlineStr">
        <is>
          <t>701+</t>
        </is>
      </c>
      <c r="X1175" t="n">
        <v>5.7</v>
      </c>
      <c r="Y1175" t="inlineStr">
        <is>
          <t>601+</t>
        </is>
      </c>
      <c r="Z1175" t="n">
        <v>2.6</v>
      </c>
      <c r="AA1175" t="inlineStr">
        <is>
          <t>701+</t>
        </is>
      </c>
      <c r="AB1175" t="n">
        <v>3</v>
      </c>
      <c r="AC1175" t="inlineStr">
        <is>
          <t>701+</t>
        </is>
      </c>
      <c r="AD1175" t="n">
        <v>5.3</v>
      </c>
      <c r="AE1175" t="inlineStr">
        <is>
          <t>535</t>
        </is>
      </c>
      <c r="AF1175" t="n">
        <v>66.2</v>
      </c>
      <c r="AG1175" t="inlineStr">
        <is>
          <t>701+</t>
        </is>
      </c>
      <c r="AH1175" t="n">
        <v>9</v>
      </c>
      <c r="AI1175" t="inlineStr">
        <is>
          <t>701+</t>
        </is>
      </c>
      <c r="AJ1175" t="n">
        <v>2.9</v>
      </c>
      <c r="AK1175" t="inlineStr"/>
      <c r="AL1175" t="inlineStr"/>
      <c r="AM1175" t="inlineStr"/>
      <c r="AN1175" t="inlineStr"/>
      <c r="AO1175" t="inlineStr"/>
      <c r="AP1175" t="inlineStr">
        <is>
          <t>{"Research &amp; Discovery": [{"indicator_id": "76", "indicator_name": "Academic Reputation", "rank": "601+", "score": "4.4"}, {"indicator_id": "73", "indicator_name": "Citations per Faculty", "rank": "650", "score": "14.2"}], "Learning Experience": [{"indicator_id": "36", "indicator_name": "Faculty Student Ratio", "rank": "701+", "score": "5.7"}], "Employability": [{"indicator_id": "77", "indicator_name": "Employer Reputation", "rank": "601+", "score": "2.6"}, {"indicator_id": "3819456", "indicator_name": "Employment Outcomes", "rank": "701+", "score": "3"}], "Global Engagement": [{"indicator_id": "14", "indicator_name": "International Student Ratio", "rank": "701+", "score": "5.3"}, {"indicator_id": "15", "indicator_name": "International Research Network", "rank": "535", "score": "66.2"}, {"indicator_id": "18", "indicator_name": "International Faculty Ratio", "rank": "701+", "score": "9"}], "Sustainability": [{"indicator_id": "3897497", "indicator_name": "Sustainability Score", "rank": "701+", "score": "2.9"}]}</t>
        </is>
      </c>
      <c r="AQ11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76">
      <c r="A1176" t="n">
        <v>1175</v>
      </c>
      <c r="B1176" t="inlineStr"/>
      <c r="C1176" t="inlineStr">
        <is>
          <t>University of Texas at San Antonio</t>
        </is>
      </c>
      <c r="D1176" t="inlineStr">
        <is>
          <t>San Antonio, United States</t>
        </is>
      </c>
      <c r="E1176" t="inlineStr">
        <is>
          <t>United States</t>
        </is>
      </c>
      <c r="F1176" t="inlineStr">
        <is>
          <t>San Antonio</t>
        </is>
      </c>
      <c r="G1176" t="inlineStr">
        <is>
          <t>North America</t>
        </is>
      </c>
      <c r="H1176" t="inlineStr">
        <is>
          <t>https://www.topuniversities.com/sites/default/files/university-of-texas-at-san-antonio_592560cf2aeae70239af5379_medium.jpg</t>
        </is>
      </c>
      <c r="I1176" t="inlineStr">
        <is>
          <t>/universities/university-texas-san-antonio</t>
        </is>
      </c>
      <c r="J1176" t="inlineStr">
        <is>
          <t>3997051</t>
        </is>
      </c>
      <c r="K1176" t="inlineStr">
        <is>
          <t>295253</t>
        </is>
      </c>
      <c r="L1176" t="inlineStr">
        <is>
          <t>2293</t>
        </is>
      </c>
      <c r="M1176" t="n">
        <v>0</v>
      </c>
      <c r="N1176" t="inlineStr">
        <is>
          <t>1001-1200</t>
        </is>
      </c>
      <c r="O1176" t="inlineStr"/>
      <c r="P1176" t="b">
        <v>0</v>
      </c>
      <c r="Q1176" t="b">
        <v>0</v>
      </c>
      <c r="R1176" t="n">
        <v>0</v>
      </c>
      <c r="S1176" t="inlineStr">
        <is>
          <t>601+</t>
        </is>
      </c>
      <c r="T1176" t="n">
        <v>6</v>
      </c>
      <c r="U1176" t="inlineStr">
        <is>
          <t>522</t>
        </is>
      </c>
      <c r="V1176" t="n">
        <v>22.8</v>
      </c>
      <c r="W1176" t="inlineStr">
        <is>
          <t>701+</t>
        </is>
      </c>
      <c r="X1176" t="n">
        <v>3.9</v>
      </c>
      <c r="Y1176" t="inlineStr">
        <is>
          <t>601+</t>
        </is>
      </c>
      <c r="Z1176" t="n">
        <v>3</v>
      </c>
      <c r="AA1176" t="inlineStr">
        <is>
          <t>701+</t>
        </is>
      </c>
      <c r="AB1176" t="n">
        <v>5.1</v>
      </c>
      <c r="AC1176" t="inlineStr">
        <is>
          <t>701+</t>
        </is>
      </c>
      <c r="AD1176" t="n">
        <v>2.7</v>
      </c>
      <c r="AE1176" t="inlineStr">
        <is>
          <t>629</t>
        </is>
      </c>
      <c r="AF1176" t="n">
        <v>60.5</v>
      </c>
      <c r="AG1176" t="inlineStr">
        <is>
          <t>701+</t>
        </is>
      </c>
      <c r="AH1176" t="n">
        <v>8.800000000000001</v>
      </c>
      <c r="AI1176" t="inlineStr">
        <is>
          <t>701+</t>
        </is>
      </c>
      <c r="AJ1176" t="n">
        <v>3.8</v>
      </c>
      <c r="AK1176" t="inlineStr"/>
      <c r="AL1176" t="inlineStr"/>
      <c r="AM1176" t="inlineStr"/>
      <c r="AN1176" t="inlineStr"/>
      <c r="AO1176" t="inlineStr"/>
      <c r="AP1176" t="inlineStr">
        <is>
          <t>{"Research &amp; Discovery": [{"indicator_id": "76", "indicator_name": "Academic Reputation", "rank": "601+", "score": "6"}, {"indicator_id": "73", "indicator_name": "Citations per Faculty", "rank": "522", "score": "22.8"}], "Learning Experience": [{"indicator_id": "36", "indicator_name": "Faculty Student Ratio", "rank": "701+", "score": "3.9"}], "Employability": [{"indicator_id": "77", "indicator_name": "Employer Reputation", "rank": "601+", "score": "3"}, {"indicator_id": "3819456", "indicator_name": "Employment Outcomes", "rank": "701+", "score": "5.1"}], "Global Engagement": [{"indicator_id": "14", "indicator_name": "International Student Ratio", "rank": "701+", "score": "2.7"}, {"indicator_id": "15", "indicator_name": "International Research Network", "rank": "629", "score": "60.5"}, {"indicator_id": "18", "indicator_name": "International Faculty Ratio", "rank": "701+", "score": "8.8"}], "Sustainability": [{"indicator_id": "3897497", "indicator_name": "Sustainability Score", "rank": "701+", "score": "3.8"}]}</t>
        </is>
      </c>
      <c r="AQ11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77">
      <c r="A1177" t="n">
        <v>1176</v>
      </c>
      <c r="B1177" t="inlineStr"/>
      <c r="C1177" t="inlineStr">
        <is>
          <t>University of Toledo</t>
        </is>
      </c>
      <c r="D1177" t="inlineStr">
        <is>
          <t>Toledo, United States</t>
        </is>
      </c>
      <c r="E1177" t="inlineStr">
        <is>
          <t>United States</t>
        </is>
      </c>
      <c r="F1177" t="inlineStr">
        <is>
          <t>Toledo</t>
        </is>
      </c>
      <c r="G1177" t="inlineStr">
        <is>
          <t>North America</t>
        </is>
      </c>
      <c r="H1177" t="inlineStr">
        <is>
          <t>https://www.topuniversities.com/sites/default/files/university-of-toledo_592560cf2aeae70239af51c9_medium.jpg</t>
        </is>
      </c>
      <c r="I1177" t="inlineStr">
        <is>
          <t>/universities/university-toledo</t>
        </is>
      </c>
      <c r="J1177" t="inlineStr">
        <is>
          <t>3997052</t>
        </is>
      </c>
      <c r="K1177" t="inlineStr">
        <is>
          <t>294760</t>
        </is>
      </c>
      <c r="L1177" t="inlineStr">
        <is>
          <t>1862</t>
        </is>
      </c>
      <c r="M1177" t="n">
        <v>0</v>
      </c>
      <c r="N1177" t="inlineStr">
        <is>
          <t>1001-1200</t>
        </is>
      </c>
      <c r="O1177" t="inlineStr"/>
      <c r="P1177" t="b">
        <v>0</v>
      </c>
      <c r="Q1177" t="b">
        <v>0</v>
      </c>
      <c r="R1177" t="n">
        <v>0</v>
      </c>
      <c r="S1177" t="inlineStr">
        <is>
          <t>601+</t>
        </is>
      </c>
      <c r="T1177" t="n">
        <v>3.7</v>
      </c>
      <c r="U1177" t="inlineStr">
        <is>
          <t>582</t>
        </is>
      </c>
      <c r="V1177" t="n">
        <v>18.2</v>
      </c>
      <c r="W1177" t="inlineStr">
        <is>
          <t>701+</t>
        </is>
      </c>
      <c r="X1177" t="n">
        <v>9.6</v>
      </c>
      <c r="Y1177" t="inlineStr">
        <is>
          <t>601+</t>
        </is>
      </c>
      <c r="Z1177" t="n">
        <v>3</v>
      </c>
      <c r="AA1177" t="inlineStr">
        <is>
          <t>701+</t>
        </is>
      </c>
      <c r="AB1177" t="n">
        <v>7.7</v>
      </c>
      <c r="AC1177" t="inlineStr">
        <is>
          <t>701+</t>
        </is>
      </c>
      <c r="AD1177" t="n">
        <v>10.4</v>
      </c>
      <c r="AE1177" t="inlineStr">
        <is>
          <t>701+</t>
        </is>
      </c>
      <c r="AF1177" t="n">
        <v>45.4</v>
      </c>
      <c r="AG1177" t="inlineStr">
        <is>
          <t>701+</t>
        </is>
      </c>
      <c r="AH1177" t="n">
        <v>6</v>
      </c>
      <c r="AI1177" t="inlineStr">
        <is>
          <t>701+</t>
        </is>
      </c>
      <c r="AJ1177" t="n">
        <v>1.7</v>
      </c>
      <c r="AK1177" t="inlineStr"/>
      <c r="AL1177" t="inlineStr"/>
      <c r="AM1177" t="inlineStr"/>
      <c r="AN1177" t="inlineStr"/>
      <c r="AO1177" t="inlineStr"/>
      <c r="AP1177" t="inlineStr">
        <is>
          <t>{"Research &amp; Discovery": [{"indicator_id": "76", "indicator_name": "Academic Reputation", "rank": "601+", "score": "3.7"}, {"indicator_id": "73", "indicator_name": "Citations per Faculty", "rank": "582", "score": "18.2"}], "Learning Experience": [{"indicator_id": "36", "indicator_name": "Faculty Student Ratio", "rank": "701+", "score": "9.6"}], "Employability": [{"indicator_id": "77", "indicator_name": "Employer Reputation", "rank": "601+", "score": "3"}, {"indicator_id": "3819456", "indicator_name": "Employment Outcomes", "rank": "701+", "score": "7.7"}], "Global Engagement": [{"indicator_id": "14", "indicator_name": "International Student Ratio", "rank": "701+", "score": "10.4"}, {"indicator_id": "15", "indicator_name": "International Research Network", "rank": "701+", "score": "45.4"}, {"indicator_id": "18", "indicator_name": "International Faculty Ratio", "rank": "701+", "score": "6"}], "Sustainability": [{"indicator_id": "3897497", "indicator_name": "Sustainability Score", "rank": "701+", "score": "1.7"}]}</t>
        </is>
      </c>
      <c r="AQ11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78">
      <c r="A1178" t="n">
        <v>1177</v>
      </c>
      <c r="B1178" t="inlineStr"/>
      <c r="C1178" t="inlineStr">
        <is>
          <t>University of Tulsa</t>
        </is>
      </c>
      <c r="D1178" t="inlineStr">
        <is>
          <t>Tulsa, United States</t>
        </is>
      </c>
      <c r="E1178" t="inlineStr">
        <is>
          <t>United States</t>
        </is>
      </c>
      <c r="F1178" t="inlineStr">
        <is>
          <t>Tulsa</t>
        </is>
      </c>
      <c r="G1178" t="inlineStr">
        <is>
          <t>North America</t>
        </is>
      </c>
      <c r="H1178" t="inlineStr">
        <is>
          <t>https://www.topuniversities.com/sites/default/files/university-of-tulsa_592560cf2aeae70239af4dae_medium.jpg</t>
        </is>
      </c>
      <c r="I1178" t="inlineStr">
        <is>
          <t>/universities/university-tulsa</t>
        </is>
      </c>
      <c r="J1178" t="inlineStr">
        <is>
          <t>3997055</t>
        </is>
      </c>
      <c r="K1178" t="inlineStr">
        <is>
          <t>297595</t>
        </is>
      </c>
      <c r="L1178" t="inlineStr">
        <is>
          <t>811</t>
        </is>
      </c>
      <c r="M1178" t="n">
        <v>0</v>
      </c>
      <c r="N1178" t="inlineStr">
        <is>
          <t>1001-1200</t>
        </is>
      </c>
      <c r="O1178" t="inlineStr"/>
      <c r="P1178" t="b">
        <v>0</v>
      </c>
      <c r="Q1178" t="b">
        <v>0</v>
      </c>
      <c r="R1178" t="n">
        <v>0</v>
      </c>
      <c r="S1178" t="inlineStr">
        <is>
          <t>601+</t>
        </is>
      </c>
      <c r="T1178" t="n">
        <v>3.2</v>
      </c>
      <c r="U1178" t="inlineStr">
        <is>
          <t>701+</t>
        </is>
      </c>
      <c r="V1178" t="n">
        <v>11.5</v>
      </c>
      <c r="W1178" t="inlineStr">
        <is>
          <t>450</t>
        </is>
      </c>
      <c r="X1178" t="n">
        <v>35.1</v>
      </c>
      <c r="Y1178" t="inlineStr">
        <is>
          <t>601+</t>
        </is>
      </c>
      <c r="Z1178" t="n">
        <v>2.1</v>
      </c>
      <c r="AA1178" t="inlineStr">
        <is>
          <t>701+</t>
        </is>
      </c>
      <c r="AB1178" t="n">
        <v>13.7</v>
      </c>
      <c r="AC1178" t="inlineStr">
        <is>
          <t>581</t>
        </is>
      </c>
      <c r="AD1178" t="n">
        <v>17.8</v>
      </c>
      <c r="AE1178" t="inlineStr">
        <is>
          <t>701+</t>
        </is>
      </c>
      <c r="AF1178" t="n">
        <v>20.4</v>
      </c>
      <c r="AG1178" t="inlineStr">
        <is>
          <t>701+</t>
        </is>
      </c>
      <c r="AH1178" t="n">
        <v>7</v>
      </c>
      <c r="AI1178" t="inlineStr">
        <is>
          <t>701+</t>
        </is>
      </c>
      <c r="AJ1178" t="n">
        <v>1.1</v>
      </c>
      <c r="AK1178" t="inlineStr"/>
      <c r="AL1178" t="inlineStr"/>
      <c r="AM1178" t="inlineStr"/>
      <c r="AN1178" t="inlineStr"/>
      <c r="AO1178" t="inlineStr"/>
      <c r="AP1178" t="inlineStr">
        <is>
          <t>{"Research &amp; Discovery": [{"indicator_id": "76", "indicator_name": "Academic Reputation", "rank": "601+", "score": "3.2"}, {"indicator_id": "73", "indicator_name": "Citations per Faculty", "rank": "701+", "score": "11.5"}], "Learning Experience": [{"indicator_id": "36", "indicator_name": "Faculty Student Ratio", "rank": "450", "score": "35.1"}], "Employability": [{"indicator_id": "77", "indicator_name": "Employer Reputation", "rank": "601+", "score": "2.1"}, {"indicator_id": "3819456", "indicator_name": "Employment Outcomes", "rank": "701+", "score": "13.7"}], "Global Engagement": [{"indicator_id": "14", "indicator_name": "International Student Ratio", "rank": "581", "score": "17.8"}, {"indicator_id": "15", "indicator_name": "International Research Network", "rank": "701+", "score": "20.4"}, {"indicator_id": "18", "indicator_name": "International Faculty Ratio", "rank": "701+", "score": "7"}], "Sustainability": [{"indicator_id": "3897497", "indicator_name": "Sustainability Score", "rank": "701+", "score": "1.1"}]}</t>
        </is>
      </c>
      <c r="AQ11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79">
      <c r="A1179" t="n">
        <v>1178</v>
      </c>
      <c r="B1179" t="inlineStr"/>
      <c r="C1179" t="inlineStr">
        <is>
          <t>University of Vermont</t>
        </is>
      </c>
      <c r="D1179" t="inlineStr">
        <is>
          <t>Burlington, United States</t>
        </is>
      </c>
      <c r="E1179" t="inlineStr">
        <is>
          <t>United States</t>
        </is>
      </c>
      <c r="F1179" t="inlineStr">
        <is>
          <t>Burlington</t>
        </is>
      </c>
      <c r="G1179" t="inlineStr">
        <is>
          <t>North America</t>
        </is>
      </c>
      <c r="H1179" t="inlineStr">
        <is>
          <t>https://www.topuniversities.com/sites/default/files/240826054733pm368336UVM-Logo-Primary-Stacked-G-CMYK-200pixels-90x90.jpg</t>
        </is>
      </c>
      <c r="I1179" t="inlineStr">
        <is>
          <t>/universities/university-vermont</t>
        </is>
      </c>
      <c r="J1179" t="inlineStr">
        <is>
          <t>3997058</t>
        </is>
      </c>
      <c r="K1179" t="inlineStr">
        <is>
          <t>297611</t>
        </is>
      </c>
      <c r="L1179" t="inlineStr">
        <is>
          <t>808</t>
        </is>
      </c>
      <c r="M1179" t="n">
        <v>0</v>
      </c>
      <c r="N1179" t="inlineStr">
        <is>
          <t>1001-1200</t>
        </is>
      </c>
      <c r="O1179" t="inlineStr"/>
      <c r="P1179" t="b">
        <v>0</v>
      </c>
      <c r="Q1179" t="b">
        <v>0</v>
      </c>
      <c r="R1179" t="n">
        <v>0</v>
      </c>
      <c r="S1179" t="inlineStr">
        <is>
          <t>601+</t>
        </is>
      </c>
      <c r="T1179" t="n">
        <v>3.1</v>
      </c>
      <c r="U1179" t="inlineStr">
        <is>
          <t>628</t>
        </is>
      </c>
      <c r="V1179" t="n">
        <v>15.6</v>
      </c>
      <c r="W1179" t="inlineStr">
        <is>
          <t>456</t>
        </is>
      </c>
      <c r="X1179" t="n">
        <v>34.9</v>
      </c>
      <c r="Y1179" t="inlineStr">
        <is>
          <t>601+</t>
        </is>
      </c>
      <c r="Z1179" t="n">
        <v>2.2</v>
      </c>
      <c r="AA1179" t="inlineStr">
        <is>
          <t>701+</t>
        </is>
      </c>
      <c r="AB1179" t="n">
        <v>9.5</v>
      </c>
      <c r="AC1179" t="inlineStr">
        <is>
          <t>701+</t>
        </is>
      </c>
      <c r="AD1179" t="n">
        <v>2.4</v>
      </c>
      <c r="AE1179" t="inlineStr">
        <is>
          <t>590</t>
        </is>
      </c>
      <c r="AF1179" t="n">
        <v>62.8</v>
      </c>
      <c r="AG1179" t="inlineStr">
        <is>
          <t>701+</t>
        </is>
      </c>
      <c r="AH1179" t="n">
        <v>6.8</v>
      </c>
      <c r="AI1179" t="inlineStr">
        <is>
          <t>701+</t>
        </is>
      </c>
      <c r="AJ1179" t="n">
        <v>8.1</v>
      </c>
      <c r="AK1179" t="inlineStr"/>
      <c r="AL1179" t="inlineStr"/>
      <c r="AM1179" t="inlineStr"/>
      <c r="AN1179" t="inlineStr"/>
      <c r="AO1179" t="inlineStr"/>
      <c r="AP1179" t="inlineStr">
        <is>
          <t>{"Research &amp; Discovery": [{"indicator_id": "76", "indicator_name": "Academic Reputation", "rank": "601+", "score": "3.1"}, {"indicator_id": "73", "indicator_name": "Citations per Faculty", "rank": "628", "score": "15.6"}], "Learning Experience": [{"indicator_id": "36", "indicator_name": "Faculty Student Ratio", "rank": "456", "score": "34.9"}], "Employability": [{"indicator_id": "77", "indicator_name": "Employer Reputation", "rank": "601+", "score": "2.2"}, {"indicator_id": "3819456", "indicator_name": "Employment Outcomes", "rank": "701+", "score": "9.5"}], "Global Engagement": [{"indicator_id": "14", "indicator_name": "International Student Ratio", "rank": "701+", "score": "2.4"}, {"indicator_id": "15", "indicator_name": "International Research Network", "rank": "590", "score": "62.8"}, {"indicator_id": "18", "indicator_name": "International Faculty Ratio", "rank": "701+", "score": "6.8"}], "Sustainability": [{"indicator_id": "3897497", "indicator_name": "Sustainability Score", "rank": "701+", "score": "8.1"}]}</t>
        </is>
      </c>
      <c r="AQ11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80">
      <c r="A1180" t="n">
        <v>1179</v>
      </c>
      <c r="B1180" t="inlineStr"/>
      <c r="C1180" t="inlineStr">
        <is>
          <t>University of Warmia and Mazury in Olsztyn</t>
        </is>
      </c>
      <c r="D1180" t="inlineStr">
        <is>
          <t>Olsztyn, Poland</t>
        </is>
      </c>
      <c r="E1180" t="inlineStr">
        <is>
          <t>Poland</t>
        </is>
      </c>
      <c r="F1180" t="inlineStr">
        <is>
          <t>Olsztyn</t>
        </is>
      </c>
      <c r="G1180" t="inlineStr">
        <is>
          <t>Europe</t>
        </is>
      </c>
      <c r="H1180" t="inlineStr">
        <is>
          <t>https://www.topuniversities.com/sites/default/files/university-of-warmia-and-mazury-in-olsztyn_5fb4998b5c52f30a7416db55_medium.jpg</t>
        </is>
      </c>
      <c r="I1180" t="inlineStr">
        <is>
          <t>/universities/university-warmia-mazury-olsztyn</t>
        </is>
      </c>
      <c r="J1180" t="inlineStr">
        <is>
          <t>3997059</t>
        </is>
      </c>
      <c r="K1180" t="inlineStr">
        <is>
          <t>3786723</t>
        </is>
      </c>
      <c r="L1180" t="inlineStr">
        <is>
          <t>48455</t>
        </is>
      </c>
      <c r="M1180" t="n">
        <v>0</v>
      </c>
      <c r="N1180" t="inlineStr">
        <is>
          <t>1001-1200</t>
        </is>
      </c>
      <c r="O1180" t="inlineStr"/>
      <c r="P1180" t="b">
        <v>0</v>
      </c>
      <c r="Q1180" t="b">
        <v>0</v>
      </c>
      <c r="R1180" t="n">
        <v>0</v>
      </c>
      <c r="S1180" t="inlineStr">
        <is>
          <t>601+</t>
        </is>
      </c>
      <c r="T1180" t="n">
        <v>6.9</v>
      </c>
      <c r="U1180" t="inlineStr">
        <is>
          <t>701+</t>
        </is>
      </c>
      <c r="V1180" t="n">
        <v>3.7</v>
      </c>
      <c r="W1180" t="inlineStr">
        <is>
          <t>539</t>
        </is>
      </c>
      <c r="X1180" t="n">
        <v>28.6</v>
      </c>
      <c r="Y1180" t="inlineStr">
        <is>
          <t>601+</t>
        </is>
      </c>
      <c r="Z1180" t="n">
        <v>8.9</v>
      </c>
      <c r="AA1180" t="inlineStr">
        <is>
          <t>701+</t>
        </is>
      </c>
      <c r="AB1180" t="n">
        <v>3.2</v>
      </c>
      <c r="AC1180" t="inlineStr">
        <is>
          <t>701+</t>
        </is>
      </c>
      <c r="AD1180" t="n">
        <v>2.7</v>
      </c>
      <c r="AE1180" t="inlineStr">
        <is>
          <t>701+</t>
        </is>
      </c>
      <c r="AF1180" t="n">
        <v>40.6</v>
      </c>
      <c r="AG1180" t="inlineStr">
        <is>
          <t>701+</t>
        </is>
      </c>
      <c r="AH1180" t="n">
        <v>2</v>
      </c>
      <c r="AI1180" t="inlineStr">
        <is>
          <t>701+</t>
        </is>
      </c>
      <c r="AJ1180" t="n">
        <v>7.1</v>
      </c>
      <c r="AK1180" t="inlineStr"/>
      <c r="AL1180" t="inlineStr"/>
      <c r="AM1180" t="inlineStr"/>
      <c r="AN1180" t="inlineStr"/>
      <c r="AO1180" t="inlineStr"/>
      <c r="AP1180" t="inlineStr">
        <is>
          <t>{"Research &amp; Discovery": [{"indicator_id": "76", "indicator_name": "Academic Reputation", "rank": "601+", "score": "6.9"}, {"indicator_id": "73", "indicator_name": "Citations per Faculty", "rank": "701+", "score": "3.7"}], "Learning Experience": [{"indicator_id": "36", "indicator_name": "Faculty Student Ratio", "rank": "539", "score": "28.6"}], "Employability": [{"indicator_id": "77", "indicator_name": "Employer Reputation", "rank": "601+", "score": "8.9"}, {"indicator_id": "3819456", "indicator_name": "Employment Outcomes", "rank": "701+", "score": "3.2"}], "Global Engagement": [{"indicator_id": "14", "indicator_name": "International Student Ratio", "rank": "701+", "score": "2.7"}, {"indicator_id": "15", "indicator_name": "International Research Network", "rank": "701+", "score": "40.6"}, {"indicator_id": "18", "indicator_name": "International Faculty Ratio", "rank": "701+", "score": "2"}], "Sustainability": [{"indicator_id": "3897497", "indicator_name": "Sustainability Score", "rank": "701+", "score": "7.1"}]}</t>
        </is>
      </c>
      <c r="AQ11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81">
      <c r="A1181" t="n">
        <v>1180</v>
      </c>
      <c r="B1181" t="inlineStr"/>
      <c r="C1181" t="inlineStr">
        <is>
          <t>University of Wolverhampton</t>
        </is>
      </c>
      <c r="D1181" t="inlineStr">
        <is>
          <t>Telford, United Kingdom</t>
        </is>
      </c>
      <c r="E1181" t="inlineStr">
        <is>
          <t>United Kingdom</t>
        </is>
      </c>
      <c r="F1181" t="inlineStr">
        <is>
          <t>Telford</t>
        </is>
      </c>
      <c r="G1181" t="inlineStr">
        <is>
          <t>Europe</t>
        </is>
      </c>
      <c r="H1181" t="inlineStr">
        <is>
          <t>https://www.topuniversities.com/sites/default/files/university-of-wolverhampton_592560cf2aeae70239af50e1_medium.jpg</t>
        </is>
      </c>
      <c r="I1181" t="inlineStr">
        <is>
          <t>/universities/university-wolverhampton</t>
        </is>
      </c>
      <c r="J1181" t="inlineStr">
        <is>
          <t>3997064</t>
        </is>
      </c>
      <c r="K1181" t="inlineStr">
        <is>
          <t>297543</t>
        </is>
      </c>
      <c r="L1181" t="inlineStr">
        <is>
          <t>1627</t>
        </is>
      </c>
      <c r="M1181" t="n">
        <v>0</v>
      </c>
      <c r="N1181" t="inlineStr">
        <is>
          <t>1001-1200</t>
        </is>
      </c>
      <c r="O1181" t="inlineStr">
        <is>
          <t>4</t>
        </is>
      </c>
      <c r="P1181" t="b">
        <v>0</v>
      </c>
      <c r="Q1181" t="b">
        <v>0</v>
      </c>
      <c r="R1181" t="n">
        <v>0</v>
      </c>
      <c r="S1181" t="inlineStr">
        <is>
          <t>601+</t>
        </is>
      </c>
      <c r="T1181" t="n">
        <v>3.2</v>
      </c>
      <c r="U1181" t="inlineStr">
        <is>
          <t>701+</t>
        </is>
      </c>
      <c r="V1181" t="n">
        <v>8.300000000000001</v>
      </c>
      <c r="W1181" t="inlineStr">
        <is>
          <t>701+</t>
        </is>
      </c>
      <c r="X1181" t="n">
        <v>10.2</v>
      </c>
      <c r="Y1181" t="inlineStr">
        <is>
          <t>601+</t>
        </is>
      </c>
      <c r="Z1181" t="n">
        <v>2.7</v>
      </c>
      <c r="AA1181" t="inlineStr">
        <is>
          <t>701+</t>
        </is>
      </c>
      <c r="AB1181" t="n">
        <v>4.7</v>
      </c>
      <c r="AC1181" t="inlineStr">
        <is>
          <t>214</t>
        </is>
      </c>
      <c r="AD1181" t="n">
        <v>69.2</v>
      </c>
      <c r="AE1181" t="inlineStr">
        <is>
          <t>701+</t>
        </is>
      </c>
      <c r="AF1181" t="n">
        <v>45.7</v>
      </c>
      <c r="AG1181" t="inlineStr">
        <is>
          <t>475</t>
        </is>
      </c>
      <c r="AH1181" t="n">
        <v>33.3</v>
      </c>
      <c r="AI1181" t="inlineStr">
        <is>
          <t>701+</t>
        </is>
      </c>
      <c r="AJ1181" t="n">
        <v>1.3</v>
      </c>
      <c r="AK1181" t="inlineStr"/>
      <c r="AL1181" t="inlineStr"/>
      <c r="AM1181" t="inlineStr"/>
      <c r="AN1181" t="inlineStr"/>
      <c r="AO1181" t="inlineStr"/>
      <c r="AP1181" t="inlineStr">
        <is>
          <t>{"Research &amp; Discovery": [{"indicator_id": "76", "indicator_name": "Academic Reputation", "rank": "601+", "score": "3.2"}, {"indicator_id": "73", "indicator_name": "Citations per Faculty", "rank": "701+", "score": "8.3"}], "Learning Experience": [{"indicator_id": "36", "indicator_name": "Faculty Student Ratio", "rank": "701+", "score": "10.2"}], "Employability": [{"indicator_id": "77", "indicator_name": "Employer Reputation", "rank": "601+", "score": "2.7"}, {"indicator_id": "3819456", "indicator_name": "Employment Outcomes", "rank": "701+", "score": "4.7"}], "Global Engagement": [{"indicator_id": "14", "indicator_name": "International Student Ratio", "rank": "214", "score": "69.2"}, {"indicator_id": "15", "indicator_name": "International Research Network", "rank": "701+", "score": "45.7"}, {"indicator_id": "18", "indicator_name": "International Faculty Ratio", "rank": "475", "score": "33.3"}], "Sustainability": [{"indicator_id": "3897497", "indicator_name": "Sustainability Score", "rank": "701+", "score": "1.3"}]}</t>
        </is>
      </c>
      <c r="AQ11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82">
      <c r="A1182" t="n">
        <v>1181</v>
      </c>
      <c r="B1182" t="inlineStr"/>
      <c r="C1182" t="inlineStr">
        <is>
          <t>University of Wyoming</t>
        </is>
      </c>
      <c r="D1182" t="inlineStr">
        <is>
          <t>Laramie, United States</t>
        </is>
      </c>
      <c r="E1182" t="inlineStr">
        <is>
          <t>United States</t>
        </is>
      </c>
      <c r="F1182" t="inlineStr">
        <is>
          <t>Laramie</t>
        </is>
      </c>
      <c r="G1182" t="inlineStr">
        <is>
          <t>North America</t>
        </is>
      </c>
      <c r="H1182" t="inlineStr">
        <is>
          <t>https://www.topuniversities.com/sites/default/files/university-of-wyoming_592560cf2aeae70239af51ca_medium.jpg</t>
        </is>
      </c>
      <c r="I1182" t="inlineStr">
        <is>
          <t>/universities/university-wyoming</t>
        </is>
      </c>
      <c r="J1182" t="inlineStr">
        <is>
          <t>3997065</t>
        </is>
      </c>
      <c r="K1182" t="inlineStr">
        <is>
          <t>294762</t>
        </is>
      </c>
      <c r="L1182" t="inlineStr">
        <is>
          <t>1863</t>
        </is>
      </c>
      <c r="M1182" t="n">
        <v>0</v>
      </c>
      <c r="N1182" t="inlineStr">
        <is>
          <t>1001-1200</t>
        </is>
      </c>
      <c r="O1182" t="inlineStr"/>
      <c r="P1182" t="b">
        <v>0</v>
      </c>
      <c r="Q1182" t="b">
        <v>0</v>
      </c>
      <c r="R1182" t="n">
        <v>0</v>
      </c>
      <c r="S1182" t="inlineStr">
        <is>
          <t>601+</t>
        </is>
      </c>
      <c r="T1182" t="n">
        <v>3.2</v>
      </c>
      <c r="U1182" t="inlineStr">
        <is>
          <t>542</t>
        </is>
      </c>
      <c r="V1182" t="n">
        <v>21.1</v>
      </c>
      <c r="W1182" t="inlineStr">
        <is>
          <t>545</t>
        </is>
      </c>
      <c r="X1182" t="n">
        <v>28.4</v>
      </c>
      <c r="Y1182" t="inlineStr">
        <is>
          <t>601+</t>
        </is>
      </c>
      <c r="Z1182" t="n">
        <v>1.6</v>
      </c>
      <c r="AA1182" t="inlineStr">
        <is>
          <t>701+</t>
        </is>
      </c>
      <c r="AB1182" t="n">
        <v>6.5</v>
      </c>
      <c r="AC1182" t="inlineStr">
        <is>
          <t>701+</t>
        </is>
      </c>
      <c r="AD1182" t="n">
        <v>4</v>
      </c>
      <c r="AE1182" t="inlineStr">
        <is>
          <t>701+</t>
        </is>
      </c>
      <c r="AF1182" t="n">
        <v>52.2</v>
      </c>
      <c r="AG1182" t="inlineStr">
        <is>
          <t>701+</t>
        </is>
      </c>
      <c r="AH1182" t="n">
        <v>6.8</v>
      </c>
      <c r="AI1182" t="inlineStr">
        <is>
          <t>701+</t>
        </is>
      </c>
      <c r="AJ1182" t="n">
        <v>3.6</v>
      </c>
      <c r="AK1182" t="inlineStr"/>
      <c r="AL1182" t="inlineStr"/>
      <c r="AM1182" t="inlineStr"/>
      <c r="AN1182" t="inlineStr"/>
      <c r="AO1182" t="inlineStr"/>
      <c r="AP1182" t="inlineStr">
        <is>
          <t>{"Research &amp; Discovery": [{"indicator_id": "76", "indicator_name": "Academic Reputation", "rank": "601+", "score": "3.2"}, {"indicator_id": "73", "indicator_name": "Citations per Faculty", "rank": "542", "score": "21.1"}], "Learning Experience": [{"indicator_id": "36", "indicator_name": "Faculty Student Ratio", "rank": "545", "score": "28.4"}], "Employability": [{"indicator_id": "77", "indicator_name": "Employer Reputation", "rank": "601+", "score": "1.6"}, {"indicator_id": "3819456", "indicator_name": "Employment Outcomes", "rank": "701+", "score": "6.5"}], "Global Engagement": [{"indicator_id": "14", "indicator_name": "International Student Ratio", "rank": "701+", "score": "4"}, {"indicator_id": "15", "indicator_name": "International Research Network", "rank": "701+", "score": "52.2"}, {"indicator_id": "18", "indicator_name": "International Faculty Ratio", "rank": "701+", "score": "6.8"}], "Sustainability": [{"indicator_id": "3897497", "indicator_name": "Sustainability Score", "rank": "701+", "score": "3.6"}]}</t>
        </is>
      </c>
      <c r="AQ11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83">
      <c r="A1183" t="n">
        <v>1182</v>
      </c>
      <c r="B1183" t="inlineStr"/>
      <c r="C1183" t="inlineStr">
        <is>
          <t>University of the Free State</t>
        </is>
      </c>
      <c r="D1183" t="inlineStr">
        <is>
          <t>Bloemfontein, South Africa</t>
        </is>
      </c>
      <c r="E1183" t="inlineStr">
        <is>
          <t>South Africa</t>
        </is>
      </c>
      <c r="F1183" t="inlineStr">
        <is>
          <t>Bloemfontein</t>
        </is>
      </c>
      <c r="G1183" t="inlineStr">
        <is>
          <t>Africa</t>
        </is>
      </c>
      <c r="H1183" t="inlineStr">
        <is>
          <t>https://www.topuniversities.com/sites/default/files/university-of-the-free-state_592560cf2aeae70239af4f47_medium.jpg</t>
        </is>
      </c>
      <c r="I1183" t="inlineStr">
        <is>
          <t>/universities/university-free-state</t>
        </is>
      </c>
      <c r="J1183" t="inlineStr">
        <is>
          <t>3997066</t>
        </is>
      </c>
      <c r="K1183" t="inlineStr">
        <is>
          <t>297590</t>
        </is>
      </c>
      <c r="L1183" t="inlineStr">
        <is>
          <t>1220</t>
        </is>
      </c>
      <c r="M1183" t="n">
        <v>0</v>
      </c>
      <c r="N1183" t="inlineStr">
        <is>
          <t>1001-1200</t>
        </is>
      </c>
      <c r="O1183" t="inlineStr"/>
      <c r="P1183" t="b">
        <v>0</v>
      </c>
      <c r="Q1183" t="b">
        <v>0</v>
      </c>
      <c r="R1183" t="n">
        <v>0</v>
      </c>
      <c r="S1183" t="inlineStr">
        <is>
          <t>601+</t>
        </is>
      </c>
      <c r="T1183" t="n">
        <v>6.1</v>
      </c>
      <c r="U1183" t="inlineStr">
        <is>
          <t>701+</t>
        </is>
      </c>
      <c r="V1183" t="n">
        <v>8.800000000000001</v>
      </c>
      <c r="W1183" t="inlineStr">
        <is>
          <t>701+</t>
        </is>
      </c>
      <c r="X1183" t="n">
        <v>3.4</v>
      </c>
      <c r="Y1183" t="inlineStr">
        <is>
          <t>601+</t>
        </is>
      </c>
      <c r="Z1183" t="n">
        <v>5.8</v>
      </c>
      <c r="AA1183" t="inlineStr">
        <is>
          <t>701+</t>
        </is>
      </c>
      <c r="AB1183" t="n">
        <v>11.6</v>
      </c>
      <c r="AC1183" t="inlineStr">
        <is>
          <t>701+</t>
        </is>
      </c>
      <c r="AD1183" t="n">
        <v>4.4</v>
      </c>
      <c r="AE1183" t="inlineStr">
        <is>
          <t>130</t>
        </is>
      </c>
      <c r="AF1183" t="n">
        <v>92.40000000000001</v>
      </c>
      <c r="AG1183" t="inlineStr">
        <is>
          <t>n/a</t>
        </is>
      </c>
      <c r="AH1183" t="inlineStr"/>
      <c r="AI1183" t="inlineStr">
        <is>
          <t>701+</t>
        </is>
      </c>
      <c r="AJ1183" t="n">
        <v>1.7</v>
      </c>
      <c r="AK1183" t="inlineStr"/>
      <c r="AL1183" t="inlineStr"/>
      <c r="AM1183" t="inlineStr"/>
      <c r="AN1183" t="inlineStr"/>
      <c r="AO1183" t="inlineStr"/>
      <c r="AP1183" t="inlineStr">
        <is>
          <t>{"Research &amp; Discovery": [{"indicator_id": "76", "indicator_name": "Academic Reputation", "rank": "601+", "score": "6.1"}, {"indicator_id": "73", "indicator_name": "Citations per Faculty", "rank": "701+", "score": "8.8"}], "Learning Experience": [{"indicator_id": "36", "indicator_name": "Faculty Student Ratio", "rank": "701+", "score": "3.4"}], "Employability": [{"indicator_id": "77", "indicator_name": "Employer Reputation", "rank": "601+", "score": "5.8"}, {"indicator_id": "3819456", "indicator_name": "Employment Outcomes", "rank": "701+", "score": "11.6"}], "Global Engagement": [{"indicator_id": "14", "indicator_name": "International Student Ratio", "rank": "701+", "score": "4.4"}, {"indicator_id": "15", "indicator_name": "International Research Network", "rank": "130", "score": "92.4"}, {"indicator_id": "18", "indicator_name": "International Faculty Ratio", "rank": "n/a", "score": "n/a"}], "Sustainability": [{"indicator_id": "3897497", "indicator_name": "Sustainability Score", "rank": "701+", "score": "1.7"}]}</t>
        </is>
      </c>
      <c r="AQ11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84">
      <c r="A1184" t="n">
        <v>1183</v>
      </c>
      <c r="B1184" t="inlineStr"/>
      <c r="C1184" t="inlineStr">
        <is>
          <t>University of the Sunshine Coast</t>
        </is>
      </c>
      <c r="D1184" t="inlineStr">
        <is>
          <t>Sippy Downs, Australia</t>
        </is>
      </c>
      <c r="E1184" t="inlineStr">
        <is>
          <t>Australia</t>
        </is>
      </c>
      <c r="F1184" t="inlineStr">
        <is>
          <t>Sippy Downs</t>
        </is>
      </c>
      <c r="G1184" t="inlineStr">
        <is>
          <t>Oceania</t>
        </is>
      </c>
      <c r="H1184" t="inlineStr">
        <is>
          <t>https://www.topuniversities.com/sites/default/files/240603122530pm405077SunShine-90x90.jpg</t>
        </is>
      </c>
      <c r="I1184" t="inlineStr">
        <is>
          <t>/universities/university-sunshine-coast</t>
        </is>
      </c>
      <c r="J1184" t="inlineStr">
        <is>
          <t>3997068</t>
        </is>
      </c>
      <c r="K1184" t="inlineStr">
        <is>
          <t>3923582</t>
        </is>
      </c>
      <c r="L1184" t="inlineStr">
        <is>
          <t>28926</t>
        </is>
      </c>
      <c r="M1184" t="n">
        <v>0</v>
      </c>
      <c r="N1184" t="inlineStr">
        <is>
          <t>1001-1200</t>
        </is>
      </c>
      <c r="O1184" t="inlineStr"/>
      <c r="P1184" t="b">
        <v>0</v>
      </c>
      <c r="Q1184" t="b">
        <v>0</v>
      </c>
      <c r="R1184" t="n">
        <v>0</v>
      </c>
      <c r="S1184" t="inlineStr">
        <is>
          <t>601+</t>
        </is>
      </c>
      <c r="T1184" t="n">
        <v>3.6</v>
      </c>
      <c r="U1184" t="inlineStr">
        <is>
          <t>496</t>
        </is>
      </c>
      <c r="V1184" t="n">
        <v>25.2</v>
      </c>
      <c r="W1184" t="inlineStr">
        <is>
          <t>701+</t>
        </is>
      </c>
      <c r="X1184" t="n">
        <v>2.6</v>
      </c>
      <c r="Y1184" t="inlineStr">
        <is>
          <t>601+</t>
        </is>
      </c>
      <c r="Z1184" t="n">
        <v>1.9</v>
      </c>
      <c r="AA1184" t="inlineStr">
        <is>
          <t>701+</t>
        </is>
      </c>
      <c r="AB1184" t="n">
        <v>1.6</v>
      </c>
      <c r="AC1184" t="inlineStr">
        <is>
          <t>598</t>
        </is>
      </c>
      <c r="AD1184" t="n">
        <v>16.4</v>
      </c>
      <c r="AE1184" t="inlineStr">
        <is>
          <t>701+</t>
        </is>
      </c>
      <c r="AF1184" t="n">
        <v>48.3</v>
      </c>
      <c r="AG1184" t="inlineStr">
        <is>
          <t>701+</t>
        </is>
      </c>
      <c r="AH1184" t="n">
        <v>2.7</v>
      </c>
      <c r="AI1184" t="inlineStr">
        <is>
          <t>701+</t>
        </is>
      </c>
      <c r="AJ1184" t="n">
        <v>6.5</v>
      </c>
      <c r="AK1184" t="inlineStr"/>
      <c r="AL1184" t="inlineStr"/>
      <c r="AM1184" t="inlineStr"/>
      <c r="AN1184" t="inlineStr"/>
      <c r="AO1184" t="inlineStr"/>
      <c r="AP1184" t="inlineStr">
        <is>
          <t>{"Research &amp; Discovery": [{"indicator_id": "76", "indicator_name": "Academic Reputation", "rank": "601+", "score": "3.6"}, {"indicator_id": "73", "indicator_name": "Citations per Faculty", "rank": "496", "score": "25.2"}], "Learning Experience": [{"indicator_id": "36", "indicator_name": "Faculty Student Ratio", "rank": "701+", "score": "2.6"}], "Employability": [{"indicator_id": "77", "indicator_name": "Employer Reputation", "rank": "601+", "score": "1.9"}, {"indicator_id": "3819456", "indicator_name": "Employment Outcomes", "rank": "701+", "score": "1.6"}], "Global Engagement": [{"indicator_id": "14", "indicator_name": "International Student Ratio", "rank": "598", "score": "16.4"}, {"indicator_id": "15", "indicator_name": "International Research Network", "rank": "701+", "score": "48.3"}, {"indicator_id": "18", "indicator_name": "International Faculty Ratio", "rank": "701+", "score": "2.7"}], "Sustainability": [{"indicator_id": "3897497", "indicator_name": "Sustainability Score", "rank": "701+", "score": "6.5"}]}</t>
        </is>
      </c>
      <c r="AQ11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85">
      <c r="A1185" t="n">
        <v>1184</v>
      </c>
      <c r="B1185" t="inlineStr"/>
      <c r="C1185" t="inlineStr">
        <is>
          <t>University of Zilina</t>
        </is>
      </c>
      <c r="D1185" t="inlineStr">
        <is>
          <t>Zilina, Slovakia</t>
        </is>
      </c>
      <c r="E1185" t="inlineStr">
        <is>
          <t>Slovakia</t>
        </is>
      </c>
      <c r="F1185" t="inlineStr">
        <is>
          <t>Zilina</t>
        </is>
      </c>
      <c r="G1185" t="inlineStr">
        <is>
          <t>Europe</t>
        </is>
      </c>
      <c r="H1185" t="inlineStr">
        <is>
          <t>https://www.topuniversities.com/sites/default/files/211005084345am815340logo-UNIZA-90x90.jpg</t>
        </is>
      </c>
      <c r="I1185" t="inlineStr">
        <is>
          <t>/universities/university-zilina</t>
        </is>
      </c>
      <c r="J1185" t="inlineStr">
        <is>
          <t>3997071</t>
        </is>
      </c>
      <c r="K1185" t="inlineStr">
        <is>
          <t>294155</t>
        </is>
      </c>
      <c r="L1185" t="inlineStr">
        <is>
          <t>14998</t>
        </is>
      </c>
      <c r="M1185" t="n">
        <v>0</v>
      </c>
      <c r="N1185" t="inlineStr">
        <is>
          <t>1001-1200</t>
        </is>
      </c>
      <c r="O1185" t="inlineStr"/>
      <c r="P1185" t="b">
        <v>0</v>
      </c>
      <c r="Q1185" t="b">
        <v>0</v>
      </c>
      <c r="R1185" t="n">
        <v>0</v>
      </c>
      <c r="S1185" t="inlineStr">
        <is>
          <t>601+</t>
        </is>
      </c>
      <c r="T1185" t="n">
        <v>6.6</v>
      </c>
      <c r="U1185" t="inlineStr">
        <is>
          <t>701+</t>
        </is>
      </c>
      <c r="V1185" t="n">
        <v>6.6</v>
      </c>
      <c r="W1185" t="inlineStr">
        <is>
          <t>239</t>
        </is>
      </c>
      <c r="X1185" t="n">
        <v>60.1</v>
      </c>
      <c r="Y1185" t="inlineStr">
        <is>
          <t>601+</t>
        </is>
      </c>
      <c r="Z1185" t="n">
        <v>1.8</v>
      </c>
      <c r="AA1185" t="inlineStr">
        <is>
          <t>701+</t>
        </is>
      </c>
      <c r="AB1185" t="n">
        <v>4.6</v>
      </c>
      <c r="AC1185" t="inlineStr">
        <is>
          <t>701+</t>
        </is>
      </c>
      <c r="AD1185" t="n">
        <v>6</v>
      </c>
      <c r="AE1185" t="inlineStr">
        <is>
          <t>701+</t>
        </is>
      </c>
      <c r="AF1185" t="n">
        <v>19.3</v>
      </c>
      <c r="AG1185" t="inlineStr">
        <is>
          <t>701+</t>
        </is>
      </c>
      <c r="AH1185" t="n">
        <v>2</v>
      </c>
      <c r="AI1185" t="inlineStr">
        <is>
          <t>701+</t>
        </is>
      </c>
      <c r="AJ1185" t="n">
        <v>1</v>
      </c>
      <c r="AK1185" t="inlineStr"/>
      <c r="AL1185" t="inlineStr"/>
      <c r="AM1185" t="inlineStr"/>
      <c r="AN1185" t="inlineStr"/>
      <c r="AO1185" t="inlineStr"/>
      <c r="AP1185" t="inlineStr">
        <is>
          <t>{"Research &amp; Discovery": [{"indicator_id": "76", "indicator_name": "Academic Reputation", "rank": "601+", "score": "6.6"}, {"indicator_id": "73", "indicator_name": "Citations per Faculty", "rank": "701+", "score": "6.6"}], "Learning Experience": [{"indicator_id": "36", "indicator_name": "Faculty Student Ratio", "rank": "239", "score": "60.1"}], "Employability": [{"indicator_id": "77", "indicator_name": "Employer Reputation", "rank": "601+", "score": "1.8"}, {"indicator_id": "3819456", "indicator_name": "Employment Outcomes", "rank": "701+", "score": "4.6"}], "Global Engagement": [{"indicator_id": "14", "indicator_name": "International Student Ratio", "rank": "701+", "score": "6"}, {"indicator_id": "15", "indicator_name": "International Research Network", "rank": "701+", "score": "19.3"}, {"indicator_id": "18", "indicator_name": "International Faculty Ratio", "rank": "701+", "score": "2"}], "Sustainability": [{"indicator_id": "3897497", "indicator_name": "Sustainability Score", "rank": "701+", "score": "1"}]}</t>
        </is>
      </c>
      <c r="AQ11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86">
      <c r="A1186" t="n">
        <v>1185</v>
      </c>
      <c r="B1186" t="inlineStr"/>
      <c r="C1186" t="inlineStr">
        <is>
          <t>Università degli Studi di Udine</t>
        </is>
      </c>
      <c r="D1186" t="inlineStr">
        <is>
          <t>Udine, Italy</t>
        </is>
      </c>
      <c r="E1186" t="inlineStr">
        <is>
          <t>Italy</t>
        </is>
      </c>
      <c r="F1186" t="inlineStr">
        <is>
          <t>Udine</t>
        </is>
      </c>
      <c r="G1186" t="inlineStr">
        <is>
          <t>Europe</t>
        </is>
      </c>
      <c r="H1186" t="inlineStr">
        <is>
          <t>https://www.topuniversities.com/sites/default/files/universit-degli-studi-di-udine_592560cf2aeae70239af5a33_medium.jpg</t>
        </is>
      </c>
      <c r="I1186" t="inlineStr">
        <is>
          <t>/universities/universita-degli-studi-di-udine</t>
        </is>
      </c>
      <c r="J1186" t="inlineStr">
        <is>
          <t>3997075</t>
        </is>
      </c>
      <c r="K1186" t="inlineStr">
        <is>
          <t>334604</t>
        </is>
      </c>
      <c r="L1186" t="inlineStr">
        <is>
          <t>25042</t>
        </is>
      </c>
      <c r="M1186" t="n">
        <v>1</v>
      </c>
      <c r="N1186" t="inlineStr">
        <is>
          <t>1001-1200</t>
        </is>
      </c>
      <c r="O1186" t="inlineStr"/>
      <c r="P1186" t="b">
        <v>0</v>
      </c>
      <c r="Q1186" t="b">
        <v>0</v>
      </c>
      <c r="R1186" t="n">
        <v>0</v>
      </c>
      <c r="S1186" t="inlineStr">
        <is>
          <t>601+</t>
        </is>
      </c>
      <c r="T1186" t="n">
        <v>7.1</v>
      </c>
      <c r="U1186" t="inlineStr">
        <is>
          <t>611</t>
        </is>
      </c>
      <c r="V1186" t="n">
        <v>16.7</v>
      </c>
      <c r="W1186" t="inlineStr">
        <is>
          <t>701+</t>
        </is>
      </c>
      <c r="X1186" t="n">
        <v>11.3</v>
      </c>
      <c r="Y1186" t="inlineStr">
        <is>
          <t>601+</t>
        </is>
      </c>
      <c r="Z1186" t="n">
        <v>2.7</v>
      </c>
      <c r="AA1186" t="inlineStr">
        <is>
          <t>701+</t>
        </is>
      </c>
      <c r="AB1186" t="n">
        <v>1.9</v>
      </c>
      <c r="AC1186" t="inlineStr">
        <is>
          <t>701+</t>
        </is>
      </c>
      <c r="AD1186" t="n">
        <v>3.7</v>
      </c>
      <c r="AE1186" t="inlineStr">
        <is>
          <t>701+</t>
        </is>
      </c>
      <c r="AF1186" t="n">
        <v>53.5</v>
      </c>
      <c r="AG1186" t="inlineStr">
        <is>
          <t>701+</t>
        </is>
      </c>
      <c r="AH1186" t="n">
        <v>4.2</v>
      </c>
      <c r="AI1186" t="inlineStr">
        <is>
          <t>701+</t>
        </is>
      </c>
      <c r="AJ1186" t="n">
        <v>4.3</v>
      </c>
      <c r="AK1186" t="inlineStr"/>
      <c r="AL1186" t="inlineStr"/>
      <c r="AM1186" t="inlineStr"/>
      <c r="AN1186" t="inlineStr"/>
      <c r="AO1186" t="inlineStr"/>
      <c r="AP1186" t="inlineStr">
        <is>
          <t>{"Research &amp; Discovery": [{"indicator_id": "76", "indicator_name": "Academic Reputation", "rank": "601+", "score": "7.1"}, {"indicator_id": "73", "indicator_name": "Citations per Faculty", "rank": "611", "score": "16.7"}], "Learning Experience": [{"indicator_id": "36", "indicator_name": "Faculty Student Ratio", "rank": "701+", "score": "11.3"}], "Employability": [{"indicator_id": "77", "indicator_name": "Employer Reputation", "rank": "601+", "score": "2.7"}, {"indicator_id": "3819456", "indicator_name": "Employment Outcomes", "rank": "701+", "score": "1.9"}], "Global Engagement": [{"indicator_id": "14", "indicator_name": "International Student Ratio", "rank": "701+", "score": "3.7"}, {"indicator_id": "15", "indicator_name": "International Research Network", "rank": "701+", "score": "53.5"}, {"indicator_id": "18", "indicator_name": "International Faculty Ratio", "rank": "701+", "score": "4.2"}], "Sustainability": [{"indicator_id": "3897497", "indicator_name": "Sustainability Score", "rank": "701+", "score": "4.3"}]}</t>
        </is>
      </c>
      <c r="AQ11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87">
      <c r="A1187" t="n">
        <v>1186</v>
      </c>
      <c r="B1187" t="inlineStr"/>
      <c r="C1187" t="inlineStr">
        <is>
          <t>University of Salento</t>
        </is>
      </c>
      <c r="D1187" t="inlineStr">
        <is>
          <t>Lecce (LE), Italy</t>
        </is>
      </c>
      <c r="E1187" t="inlineStr">
        <is>
          <t>Italy</t>
        </is>
      </c>
      <c r="F1187" t="inlineStr">
        <is>
          <t>Lecce (LE)</t>
        </is>
      </c>
      <c r="G1187" t="inlineStr">
        <is>
          <t>Europe</t>
        </is>
      </c>
      <c r="H1187" t="inlineStr">
        <is>
          <t>https://www.topuniversities.com/sites/default/files/university-of-salento_592560cf2aeae70239af5000_medium.jpg</t>
        </is>
      </c>
      <c r="I1187" t="inlineStr">
        <is>
          <t>/universities/university-salento</t>
        </is>
      </c>
      <c r="J1187" t="inlineStr">
        <is>
          <t>3997077</t>
        </is>
      </c>
      <c r="K1187" t="inlineStr">
        <is>
          <t>296559</t>
        </is>
      </c>
      <c r="L1187" t="inlineStr">
        <is>
          <t>1404</t>
        </is>
      </c>
      <c r="M1187" t="n">
        <v>0</v>
      </c>
      <c r="N1187" t="inlineStr">
        <is>
          <t>1001-1200</t>
        </is>
      </c>
      <c r="O1187" t="inlineStr"/>
      <c r="P1187" t="b">
        <v>0</v>
      </c>
      <c r="Q1187" t="b">
        <v>0</v>
      </c>
      <c r="R1187" t="n">
        <v>0</v>
      </c>
      <c r="S1187" t="inlineStr">
        <is>
          <t>601+</t>
        </is>
      </c>
      <c r="T1187" t="n">
        <v>7.1</v>
      </c>
      <c r="U1187" t="inlineStr">
        <is>
          <t>535</t>
        </is>
      </c>
      <c r="V1187" t="n">
        <v>21.7</v>
      </c>
      <c r="W1187" t="inlineStr">
        <is>
          <t>701+</t>
        </is>
      </c>
      <c r="X1187" t="n">
        <v>6.9</v>
      </c>
      <c r="Y1187" t="inlineStr">
        <is>
          <t>601+</t>
        </is>
      </c>
      <c r="Z1187" t="n">
        <v>1.7</v>
      </c>
      <c r="AA1187" t="inlineStr">
        <is>
          <t>701+</t>
        </is>
      </c>
      <c r="AB1187" t="n">
        <v>1.6</v>
      </c>
      <c r="AC1187" t="inlineStr">
        <is>
          <t>701+</t>
        </is>
      </c>
      <c r="AD1187" t="n">
        <v>1.5</v>
      </c>
      <c r="AE1187" t="inlineStr">
        <is>
          <t>551</t>
        </is>
      </c>
      <c r="AF1187" t="n">
        <v>65.2</v>
      </c>
      <c r="AG1187" t="inlineStr">
        <is>
          <t>701+</t>
        </is>
      </c>
      <c r="AH1187" t="n">
        <v>1.7</v>
      </c>
      <c r="AI1187" t="inlineStr">
        <is>
          <t>701+</t>
        </is>
      </c>
      <c r="AJ1187" t="n">
        <v>2.7</v>
      </c>
      <c r="AK1187" t="inlineStr"/>
      <c r="AL1187" t="inlineStr"/>
      <c r="AM1187" t="inlineStr"/>
      <c r="AN1187" t="inlineStr"/>
      <c r="AO1187" t="inlineStr"/>
      <c r="AP1187" t="inlineStr">
        <is>
          <t>{"Research &amp; Discovery": [{"indicator_id": "76", "indicator_name": "Academic Reputation", "rank": "601+", "score": "7.1"}, {"indicator_id": "73", "indicator_name": "Citations per Faculty", "rank": "535", "score": "21.7"}], "Learning Experience": [{"indicator_id": "36", "indicator_name": "Faculty Student Ratio", "rank": "701+", "score": "6.9"}], "Employability": [{"indicator_id": "77", "indicator_name": "Employer Reputation", "rank": "601+", "score": "1.7"}, {"indicator_id": "3819456", "indicator_name": "Employment Outcomes", "rank": "701+", "score": "1.6"}], "Global Engagement": [{"indicator_id": "14", "indicator_name": "International Student Ratio", "rank": "701+", "score": "1.5"}, {"indicator_id": "15", "indicator_name": "International Research Network", "rank": "551", "score": "65.2"}, {"indicator_id": "18", "indicator_name": "International Faculty Ratio", "rank": "701+", "score": "1.7"}], "Sustainability": [{"indicator_id": "3897497", "indicator_name": "Sustainability Score", "rank": "701+", "score": "2.7"}]}</t>
        </is>
      </c>
      <c r="AQ11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88">
      <c r="A1188" t="n">
        <v>1187</v>
      </c>
      <c r="B1188" t="inlineStr"/>
      <c r="C1188" t="inlineStr">
        <is>
          <t>Universität Siegen</t>
        </is>
      </c>
      <c r="D1188" t="inlineStr">
        <is>
          <t>Siegen, Germany</t>
        </is>
      </c>
      <c r="E1188" t="inlineStr">
        <is>
          <t>Germany</t>
        </is>
      </c>
      <c r="F1188" t="inlineStr">
        <is>
          <t>Siegen</t>
        </is>
      </c>
      <c r="G1188" t="inlineStr">
        <is>
          <t>Europe</t>
        </is>
      </c>
      <c r="H1188" t="inlineStr">
        <is>
          <t>https://www.topuniversities.com/sites/default/files/universitt-siegen_592560cf2aeae70239af4fdc_medium.jpg</t>
        </is>
      </c>
      <c r="I1188" t="inlineStr">
        <is>
          <t>/universities/universitat-siegen</t>
        </is>
      </c>
      <c r="J1188" t="inlineStr">
        <is>
          <t>3997081</t>
        </is>
      </c>
      <c r="K1188" t="inlineStr">
        <is>
          <t>296568</t>
        </is>
      </c>
      <c r="L1188" t="inlineStr">
        <is>
          <t>1369</t>
        </is>
      </c>
      <c r="M1188" t="n">
        <v>0</v>
      </c>
      <c r="N1188" t="inlineStr">
        <is>
          <t>1001-1200</t>
        </is>
      </c>
      <c r="O1188" t="inlineStr"/>
      <c r="P1188" t="b">
        <v>0</v>
      </c>
      <c r="Q1188" t="b">
        <v>0</v>
      </c>
      <c r="R1188" t="n">
        <v>0</v>
      </c>
      <c r="S1188" t="inlineStr">
        <is>
          <t>601+</t>
        </is>
      </c>
      <c r="T1188" t="n">
        <v>4.5</v>
      </c>
      <c r="U1188" t="inlineStr">
        <is>
          <t>701+</t>
        </is>
      </c>
      <c r="V1188" t="n">
        <v>6.8</v>
      </c>
      <c r="W1188" t="inlineStr">
        <is>
          <t>701+</t>
        </is>
      </c>
      <c r="X1188" t="n">
        <v>9.199999999999999</v>
      </c>
      <c r="Y1188" t="inlineStr">
        <is>
          <t>601+</t>
        </is>
      </c>
      <c r="Z1188" t="n">
        <v>1.7</v>
      </c>
      <c r="AA1188" t="inlineStr">
        <is>
          <t>701+</t>
        </is>
      </c>
      <c r="AB1188" t="n">
        <v>3.9</v>
      </c>
      <c r="AC1188" t="inlineStr">
        <is>
          <t>444</t>
        </is>
      </c>
      <c r="AD1188" t="n">
        <v>28</v>
      </c>
      <c r="AE1188" t="inlineStr">
        <is>
          <t>701+</t>
        </is>
      </c>
      <c r="AF1188" t="n">
        <v>40</v>
      </c>
      <c r="AG1188" t="inlineStr">
        <is>
          <t>332</t>
        </is>
      </c>
      <c r="AH1188" t="n">
        <v>57.7</v>
      </c>
      <c r="AI1188" t="inlineStr">
        <is>
          <t>701+</t>
        </is>
      </c>
      <c r="AJ1188" t="n">
        <v>1.2</v>
      </c>
      <c r="AK1188" t="inlineStr"/>
      <c r="AL1188" t="inlineStr"/>
      <c r="AM1188" t="inlineStr"/>
      <c r="AN1188" t="inlineStr"/>
      <c r="AO1188" t="inlineStr"/>
      <c r="AP1188" t="inlineStr">
        <is>
          <t>{"Research &amp; Discovery": [{"indicator_id": "76", "indicator_name": "Academic Reputation", "rank": "601+", "score": "4.5"}, {"indicator_id": "73", "indicator_name": "Citations per Faculty", "rank": "701+", "score": "6.8"}], "Learning Experience": [{"indicator_id": "36", "indicator_name": "Faculty Student Ratio", "rank": "701+", "score": "9.2"}], "Employability": [{"indicator_id": "77", "indicator_name": "Employer Reputation", "rank": "601+", "score": "1.7"}, {"indicator_id": "3819456", "indicator_name": "Employment Outcomes", "rank": "701+", "score": "3.9"}], "Global Engagement": [{"indicator_id": "14", "indicator_name": "International Student Ratio", "rank": "444", "score": "28"}, {"indicator_id": "15", "indicator_name": "International Research Network", "rank": "701+", "score": "40"}, {"indicator_id": "18", "indicator_name": "International Faculty Ratio", "rank": "332", "score": "57.7"}], "Sustainability": [{"indicator_id": "3897497", "indicator_name": "Sustainability Score", "rank": "701+", "score": "1.2"}]}</t>
        </is>
      </c>
      <c r="AQ11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89">
      <c r="A1189" t="n">
        <v>1188</v>
      </c>
      <c r="B1189" t="inlineStr"/>
      <c r="C1189" t="inlineStr">
        <is>
          <t>Université Lumière Lyon 2</t>
        </is>
      </c>
      <c r="D1189" t="inlineStr">
        <is>
          <t>Lyon, France</t>
        </is>
      </c>
      <c r="E1189" t="inlineStr">
        <is>
          <t>France</t>
        </is>
      </c>
      <c r="F1189" t="inlineStr">
        <is>
          <t>Lyon</t>
        </is>
      </c>
      <c r="G1189" t="inlineStr">
        <is>
          <t>Europe</t>
        </is>
      </c>
      <c r="H1189" t="inlineStr">
        <is>
          <t>https://www.topuniversities.com/sites/default/files/universit-lumire-lyon-2_592560cf2aeae70239af4bf9_medium.jpg</t>
        </is>
      </c>
      <c r="I1189" t="inlineStr">
        <is>
          <t>/universities/universite-lumiere-lyon-2</t>
        </is>
      </c>
      <c r="J1189" t="inlineStr">
        <is>
          <t>3997084</t>
        </is>
      </c>
      <c r="K1189" t="inlineStr">
        <is>
          <t>293990</t>
        </is>
      </c>
      <c r="L1189" t="inlineStr">
        <is>
          <t>374</t>
        </is>
      </c>
      <c r="M1189" t="n">
        <v>0</v>
      </c>
      <c r="N1189" t="inlineStr">
        <is>
          <t>1001-1200</t>
        </is>
      </c>
      <c r="O1189" t="inlineStr"/>
      <c r="P1189" t="b">
        <v>0</v>
      </c>
      <c r="Q1189" t="b">
        <v>0</v>
      </c>
      <c r="R1189" t="n">
        <v>0</v>
      </c>
      <c r="S1189" t="inlineStr">
        <is>
          <t>601+</t>
        </is>
      </c>
      <c r="T1189" t="n">
        <v>10.1</v>
      </c>
      <c r="U1189" t="inlineStr">
        <is>
          <t>701+</t>
        </is>
      </c>
      <c r="V1189" t="n">
        <v>6.2</v>
      </c>
      <c r="W1189" t="inlineStr">
        <is>
          <t>701+</t>
        </is>
      </c>
      <c r="X1189" t="n">
        <v>4.5</v>
      </c>
      <c r="Y1189" t="inlineStr">
        <is>
          <t>601+</t>
        </is>
      </c>
      <c r="Z1189" t="n">
        <v>2.5</v>
      </c>
      <c r="AA1189" t="inlineStr">
        <is>
          <t>701+</t>
        </is>
      </c>
      <c r="AB1189" t="n">
        <v>1.3</v>
      </c>
      <c r="AC1189" t="inlineStr">
        <is>
          <t>386</t>
        </is>
      </c>
      <c r="AD1189" t="n">
        <v>35.5</v>
      </c>
      <c r="AE1189" t="inlineStr">
        <is>
          <t>642</t>
        </is>
      </c>
      <c r="AF1189" t="n">
        <v>59.1</v>
      </c>
      <c r="AG1189" t="inlineStr">
        <is>
          <t>519</t>
        </is>
      </c>
      <c r="AH1189" t="n">
        <v>26.7</v>
      </c>
      <c r="AI1189" t="inlineStr">
        <is>
          <t>701+</t>
        </is>
      </c>
      <c r="AJ1189" t="n">
        <v>1.7</v>
      </c>
      <c r="AK1189" t="inlineStr"/>
      <c r="AL1189" t="inlineStr"/>
      <c r="AM1189" t="inlineStr"/>
      <c r="AN1189" t="inlineStr"/>
      <c r="AO1189" t="inlineStr"/>
      <c r="AP1189" t="inlineStr">
        <is>
          <t>{"Research &amp; Discovery": [{"indicator_id": "76", "indicator_name": "Academic Reputation", "rank": "601+", "score": "10.1"}, {"indicator_id": "73", "indicator_name": "Citations per Faculty", "rank": "701+", "score": "6.2"}], "Learning Experience": [{"indicator_id": "36", "indicator_name": "Faculty Student Ratio", "rank": "701+", "score": "4.5"}], "Employability": [{"indicator_id": "77", "indicator_name": "Employer Reputation", "rank": "601+", "score": "2.5"}, {"indicator_id": "3819456", "indicator_name": "Employment Outcomes", "rank": "701+", "score": "1.3"}], "Global Engagement": [{"indicator_id": "14", "indicator_name": "International Student Ratio", "rank": "386", "score": "35.5"}, {"indicator_id": "15", "indicator_name": "International Research Network", "rank": "642", "score": "59.1"}, {"indicator_id": "18", "indicator_name": "International Faculty Ratio", "rank": "519", "score": "26.7"}], "Sustainability": [{"indicator_id": "3897497", "indicator_name": "Sustainability Score", "rank": "701+", "score": "1.7"}]}</t>
        </is>
      </c>
      <c r="AQ11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90">
      <c r="A1190" t="n">
        <v>1189</v>
      </c>
      <c r="B1190" t="inlineStr"/>
      <c r="C1190" t="inlineStr">
        <is>
          <t>Université Mohammed V de Rabat</t>
        </is>
      </c>
      <c r="D1190" t="inlineStr">
        <is>
          <t>Rabat, Morocco</t>
        </is>
      </c>
      <c r="E1190" t="inlineStr">
        <is>
          <t>Morocco</t>
        </is>
      </c>
      <c r="F1190" t="inlineStr">
        <is>
          <t>Rabat</t>
        </is>
      </c>
      <c r="G1190" t="inlineStr">
        <is>
          <t>Africa</t>
        </is>
      </c>
      <c r="H1190" t="inlineStr">
        <is>
          <t>https://www.topuniversities.com/sites/default/files/universit-mohammed-v-de-rabat_592560cf2aeae70239af5976_medium.jpg</t>
        </is>
      </c>
      <c r="I1190" t="inlineStr">
        <is>
          <t>/universities/universite-mohammed-v-de-rabat</t>
        </is>
      </c>
      <c r="J1190" t="inlineStr">
        <is>
          <t>3997085</t>
        </is>
      </c>
      <c r="K1190" t="inlineStr">
        <is>
          <t>295836</t>
        </is>
      </c>
      <c r="L1190" t="inlineStr">
        <is>
          <t>22008</t>
        </is>
      </c>
      <c r="M1190" t="n">
        <v>0</v>
      </c>
      <c r="N1190" t="inlineStr">
        <is>
          <t>1001-1200</t>
        </is>
      </c>
      <c r="O1190" t="inlineStr"/>
      <c r="P1190" t="b">
        <v>0</v>
      </c>
      <c r="Q1190" t="b">
        <v>0</v>
      </c>
      <c r="R1190" t="n">
        <v>0</v>
      </c>
      <c r="S1190" t="inlineStr">
        <is>
          <t>601+</t>
        </is>
      </c>
      <c r="T1190" t="n">
        <v>3.7</v>
      </c>
      <c r="U1190" t="inlineStr">
        <is>
          <t>701+</t>
        </is>
      </c>
      <c r="V1190" t="n">
        <v>4.5</v>
      </c>
      <c r="W1190" t="inlineStr">
        <is>
          <t>701+</t>
        </is>
      </c>
      <c r="X1190" t="n">
        <v>1.5</v>
      </c>
      <c r="Y1190" t="inlineStr">
        <is>
          <t>601+</t>
        </is>
      </c>
      <c r="Z1190" t="n">
        <v>3.3</v>
      </c>
      <c r="AA1190" t="inlineStr">
        <is>
          <t>158</t>
        </is>
      </c>
      <c r="AB1190" t="n">
        <v>70.09999999999999</v>
      </c>
      <c r="AC1190" t="inlineStr">
        <is>
          <t>701+</t>
        </is>
      </c>
      <c r="AD1190" t="n">
        <v>2.6</v>
      </c>
      <c r="AE1190" t="inlineStr">
        <is>
          <t>367</t>
        </is>
      </c>
      <c r="AF1190" t="n">
        <v>77.7</v>
      </c>
      <c r="AG1190" t="inlineStr">
        <is>
          <t>701+</t>
        </is>
      </c>
      <c r="AH1190" t="n">
        <v>3.8</v>
      </c>
      <c r="AI1190" t="inlineStr">
        <is>
          <t>701+</t>
        </is>
      </c>
      <c r="AJ1190" t="n">
        <v>2.9</v>
      </c>
      <c r="AK1190" t="inlineStr"/>
      <c r="AL1190" t="inlineStr"/>
      <c r="AM1190" t="inlineStr"/>
      <c r="AN1190" t="inlineStr"/>
      <c r="AO1190" t="inlineStr"/>
      <c r="AP1190" t="inlineStr">
        <is>
          <t>{"Research &amp; Discovery": [{"indicator_id": "76", "indicator_name": "Academic Reputation", "rank": "601+", "score": "3.7"}, {"indicator_id": "73", "indicator_name": "Citations per Faculty", "rank": "701+", "score": "4.5"}], "Learning Experience": [{"indicator_id": "36", "indicator_name": "Faculty Student Ratio", "rank": "701+", "score": "1.5"}], "Employability": [{"indicator_id": "77", "indicator_name": "Employer Reputation", "rank": "601+", "score": "3.3"}, {"indicator_id": "3819456", "indicator_name": "Employment Outcomes", "rank": "158", "score": "70.1"}], "Global Engagement": [{"indicator_id": "14", "indicator_name": "International Student Ratio", "rank": "701+", "score": "2.6"}, {"indicator_id": "15", "indicator_name": "International Research Network", "rank": "367", "score": "77.7"}, {"indicator_id": "18", "indicator_name": "International Faculty Ratio", "rank": "701+", "score": "3.8"}], "Sustainability": [{"indicator_id": "3897497", "indicator_name": "Sustainability Score", "rank": "701+", "score": "2.9"}]}</t>
        </is>
      </c>
      <c r="AQ11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91">
      <c r="A1191" t="n">
        <v>1190</v>
      </c>
      <c r="B1191" t="inlineStr"/>
      <c r="C1191" t="inlineStr">
        <is>
          <t>Université Paris-Nanterre</t>
        </is>
      </c>
      <c r="D1191" t="inlineStr">
        <is>
          <t>Paris, France</t>
        </is>
      </c>
      <c r="E1191" t="inlineStr">
        <is>
          <t>France</t>
        </is>
      </c>
      <c r="F1191" t="inlineStr">
        <is>
          <t>Paris</t>
        </is>
      </c>
      <c r="G1191" t="inlineStr">
        <is>
          <t>Europe</t>
        </is>
      </c>
      <c r="H1191" t="inlineStr">
        <is>
          <t>https://www.topuniversities.com/sites/default/files/universit-paris-ouest-nanterre-la-dfense_489_medium.jpg</t>
        </is>
      </c>
      <c r="I1191" t="inlineStr">
        <is>
          <t>/universities/universite-paris-nanterre</t>
        </is>
      </c>
      <c r="J1191" t="inlineStr">
        <is>
          <t>3997086</t>
        </is>
      </c>
      <c r="K1191" t="inlineStr">
        <is>
          <t>297532</t>
        </is>
      </c>
      <c r="L1191" t="inlineStr">
        <is>
          <t>489</t>
        </is>
      </c>
      <c r="M1191" t="n">
        <v>0</v>
      </c>
      <c r="N1191" t="inlineStr">
        <is>
          <t>1001-1200</t>
        </is>
      </c>
      <c r="O1191" t="inlineStr"/>
      <c r="P1191" t="b">
        <v>0</v>
      </c>
      <c r="Q1191" t="b">
        <v>0</v>
      </c>
      <c r="R1191" t="n">
        <v>0</v>
      </c>
      <c r="S1191" t="inlineStr">
        <is>
          <t>601+</t>
        </is>
      </c>
      <c r="T1191" t="n">
        <v>11.4</v>
      </c>
      <c r="U1191" t="inlineStr">
        <is>
          <t>701+</t>
        </is>
      </c>
      <c r="V1191" t="n">
        <v>2.5</v>
      </c>
      <c r="W1191" t="inlineStr">
        <is>
          <t>701+</t>
        </is>
      </c>
      <c r="X1191" t="n">
        <v>3.3</v>
      </c>
      <c r="Y1191" t="inlineStr">
        <is>
          <t>601+</t>
        </is>
      </c>
      <c r="Z1191" t="n">
        <v>2.6</v>
      </c>
      <c r="AA1191" t="inlineStr">
        <is>
          <t>426</t>
        </is>
      </c>
      <c r="AB1191" t="n">
        <v>29.1</v>
      </c>
      <c r="AC1191" t="inlineStr">
        <is>
          <t>701+</t>
        </is>
      </c>
      <c r="AD1191" t="n">
        <v>1.4</v>
      </c>
      <c r="AE1191" t="inlineStr">
        <is>
          <t>665</t>
        </is>
      </c>
      <c r="AF1191" t="n">
        <v>56.9</v>
      </c>
      <c r="AG1191" t="inlineStr">
        <is>
          <t>701+</t>
        </is>
      </c>
      <c r="AH1191" t="n">
        <v>8.6</v>
      </c>
      <c r="AI1191" t="inlineStr">
        <is>
          <t>701+</t>
        </is>
      </c>
      <c r="AJ1191" t="n">
        <v>1.6</v>
      </c>
      <c r="AK1191" t="inlineStr"/>
      <c r="AL1191" t="inlineStr"/>
      <c r="AM1191" t="inlineStr"/>
      <c r="AN1191" t="inlineStr"/>
      <c r="AO1191" t="inlineStr"/>
      <c r="AP1191" t="inlineStr">
        <is>
          <t>{"Research &amp; Discovery": [{"indicator_id": "76", "indicator_name": "Academic Reputation", "rank": "601+", "score": "11.4"}, {"indicator_id": "73", "indicator_name": "Citations per Faculty", "rank": "701+", "score": "2.5"}], "Learning Experience": [{"indicator_id": "36", "indicator_name": "Faculty Student Ratio", "rank": "701+", "score": "3.3"}], "Employability": [{"indicator_id": "77", "indicator_name": "Employer Reputation", "rank": "601+", "score": "2.6"}, {"indicator_id": "3819456", "indicator_name": "Employment Outcomes", "rank": "426", "score": "29.1"}], "Global Engagement": [{"indicator_id": "14", "indicator_name": "International Student Ratio", "rank": "701+", "score": "1.4"}, {"indicator_id": "15", "indicator_name": "International Research Network", "rank": "665", "score": "56.9"}, {"indicator_id": "18", "indicator_name": "International Faculty Ratio", "rank": "701+", "score": "8.6"}], "Sustainability": [{"indicator_id": "3897497", "indicator_name": "Sustainability Score", "rank": "701+", "score": "1.6"}]}</t>
        </is>
      </c>
      <c r="AQ11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92">
      <c r="A1192" t="n">
        <v>1191</v>
      </c>
      <c r="B1192" t="inlineStr"/>
      <c r="C1192" t="inlineStr">
        <is>
          <t>Université de Caen Normandie</t>
        </is>
      </c>
      <c r="D1192" t="inlineStr">
        <is>
          <t>Caen, France</t>
        </is>
      </c>
      <c r="E1192" t="inlineStr">
        <is>
          <t>France</t>
        </is>
      </c>
      <c r="F1192" t="inlineStr">
        <is>
          <t>Caen</t>
        </is>
      </c>
      <c r="G1192" t="inlineStr">
        <is>
          <t>Europe</t>
        </is>
      </c>
      <c r="H1192" t="inlineStr">
        <is>
          <t>https://www.topuniversities.com/sites/default/files/universit-de-caen-basse-normandie_592560cf2aeae70239af4ad2_medium.jpg</t>
        </is>
      </c>
      <c r="I1192" t="inlineStr">
        <is>
          <t>/universities/universite-de-caen-basse-normandie</t>
        </is>
      </c>
      <c r="J1192" t="inlineStr">
        <is>
          <t>3997089</t>
        </is>
      </c>
      <c r="K1192" t="inlineStr">
        <is>
          <t>294577</t>
        </is>
      </c>
      <c r="L1192" t="inlineStr">
        <is>
          <t>79</t>
        </is>
      </c>
      <c r="M1192" t="n">
        <v>0</v>
      </c>
      <c r="N1192" t="inlineStr">
        <is>
          <t>1001-1200</t>
        </is>
      </c>
      <c r="O1192" t="inlineStr"/>
      <c r="P1192" t="b">
        <v>0</v>
      </c>
      <c r="Q1192" t="b">
        <v>0</v>
      </c>
      <c r="R1192" t="n">
        <v>0</v>
      </c>
      <c r="S1192" t="inlineStr">
        <is>
          <t>601+</t>
        </is>
      </c>
      <c r="T1192" t="n">
        <v>8.800000000000001</v>
      </c>
      <c r="U1192" t="inlineStr">
        <is>
          <t>701+</t>
        </is>
      </c>
      <c r="V1192" t="n">
        <v>6.3</v>
      </c>
      <c r="W1192" t="inlineStr">
        <is>
          <t>701+</t>
        </is>
      </c>
      <c r="X1192" t="n">
        <v>6.6</v>
      </c>
      <c r="Y1192" t="inlineStr">
        <is>
          <t>601+</t>
        </is>
      </c>
      <c r="Z1192" t="n">
        <v>2.8</v>
      </c>
      <c r="AA1192" t="inlineStr">
        <is>
          <t>701+</t>
        </is>
      </c>
      <c r="AB1192" t="n">
        <v>2.1</v>
      </c>
      <c r="AC1192" t="inlineStr">
        <is>
          <t>701+</t>
        </is>
      </c>
      <c r="AD1192" t="n">
        <v>6.2</v>
      </c>
      <c r="AE1192" t="inlineStr">
        <is>
          <t>415</t>
        </is>
      </c>
      <c r="AF1192" t="n">
        <v>74.59999999999999</v>
      </c>
      <c r="AG1192" t="inlineStr">
        <is>
          <t>701+</t>
        </is>
      </c>
      <c r="AH1192" t="n">
        <v>8.1</v>
      </c>
      <c r="AI1192" t="inlineStr">
        <is>
          <t>701+</t>
        </is>
      </c>
      <c r="AJ1192" t="n">
        <v>1.9</v>
      </c>
      <c r="AK1192" t="inlineStr"/>
      <c r="AL1192" t="inlineStr"/>
      <c r="AM1192" t="inlineStr"/>
      <c r="AN1192" t="inlineStr"/>
      <c r="AO1192" t="inlineStr"/>
      <c r="AP1192" t="inlineStr">
        <is>
          <t>{"Research &amp; Discovery": [{"indicator_id": "76", "indicator_name": "Academic Reputation", "rank": "601+", "score": "8.8"}, {"indicator_id": "73", "indicator_name": "Citations per Faculty", "rank": "701+", "score": "6.3"}], "Learning Experience": [{"indicator_id": "36", "indicator_name": "Faculty Student Ratio", "rank": "701+", "score": "6.6"}], "Employability": [{"indicator_id": "77", "indicator_name": "Employer Reputation", "rank": "601+", "score": "2.8"}, {"indicator_id": "3819456", "indicator_name": "Employment Outcomes", "rank": "701+", "score": "2.1"}], "Global Engagement": [{"indicator_id": "14", "indicator_name": "International Student Ratio", "rank": "701+", "score": "6.2"}, {"indicator_id": "15", "indicator_name": "International Research Network", "rank": "415", "score": "74.6"}, {"indicator_id": "18", "indicator_name": "International Faculty Ratio", "rank": "701+", "score": "8.1"}], "Sustainability": [{"indicator_id": "3897497", "indicator_name": "Sustainability Score", "rank": "701+", "score": "1.9"}]}</t>
        </is>
      </c>
      <c r="AQ11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93">
      <c r="A1193" t="n">
        <v>1192</v>
      </c>
      <c r="B1193" t="inlineStr"/>
      <c r="C1193" t="inlineStr">
        <is>
          <t>Université de Poitiers</t>
        </is>
      </c>
      <c r="D1193" t="inlineStr">
        <is>
          <t>Poitiers, France</t>
        </is>
      </c>
      <c r="E1193" t="inlineStr">
        <is>
          <t>France</t>
        </is>
      </c>
      <c r="F1193" t="inlineStr">
        <is>
          <t>Poitiers</t>
        </is>
      </c>
      <c r="G1193" t="inlineStr">
        <is>
          <t>Europe</t>
        </is>
      </c>
      <c r="H1193" t="inlineStr">
        <is>
          <t>https://www.topuniversities.com/sites/default/files/universit-de-poitiers_592560cf2aeae70239af4fa2_medium.jpg</t>
        </is>
      </c>
      <c r="I1193" t="inlineStr">
        <is>
          <t>/universities/universite-de-poitiers</t>
        </is>
      </c>
      <c r="J1193" t="inlineStr">
        <is>
          <t>3997095</t>
        </is>
      </c>
      <c r="K1193" t="inlineStr">
        <is>
          <t>296419</t>
        </is>
      </c>
      <c r="L1193" t="inlineStr">
        <is>
          <t>1311</t>
        </is>
      </c>
      <c r="M1193" t="n">
        <v>0</v>
      </c>
      <c r="N1193" t="inlineStr">
        <is>
          <t>1001-1200</t>
        </is>
      </c>
      <c r="O1193" t="inlineStr"/>
      <c r="P1193" t="b">
        <v>0</v>
      </c>
      <c r="Q1193" t="b">
        <v>0</v>
      </c>
      <c r="R1193" t="n">
        <v>0</v>
      </c>
      <c r="S1193" t="inlineStr">
        <is>
          <t>601+</t>
        </is>
      </c>
      <c r="T1193" t="n">
        <v>7.9</v>
      </c>
      <c r="U1193" t="inlineStr">
        <is>
          <t>701+</t>
        </is>
      </c>
      <c r="V1193" t="n">
        <v>5.2</v>
      </c>
      <c r="W1193" t="inlineStr">
        <is>
          <t>701+</t>
        </is>
      </c>
      <c r="X1193" t="n">
        <v>5.4</v>
      </c>
      <c r="Y1193" t="inlineStr">
        <is>
          <t>601+</t>
        </is>
      </c>
      <c r="Z1193" t="n">
        <v>1.7</v>
      </c>
      <c r="AA1193" t="inlineStr">
        <is>
          <t>701+</t>
        </is>
      </c>
      <c r="AB1193" t="n">
        <v>6.7</v>
      </c>
      <c r="AC1193" t="inlineStr">
        <is>
          <t>458</t>
        </is>
      </c>
      <c r="AD1193" t="n">
        <v>26.4</v>
      </c>
      <c r="AE1193" t="inlineStr">
        <is>
          <t>404</t>
        </is>
      </c>
      <c r="AF1193" t="n">
        <v>75.3</v>
      </c>
      <c r="AG1193" t="inlineStr">
        <is>
          <t>n/a</t>
        </is>
      </c>
      <c r="AH1193" t="inlineStr"/>
      <c r="AI1193" t="inlineStr">
        <is>
          <t>701+</t>
        </is>
      </c>
      <c r="AJ1193" t="n">
        <v>2.1</v>
      </c>
      <c r="AK1193" t="inlineStr"/>
      <c r="AL1193" t="inlineStr"/>
      <c r="AM1193" t="inlineStr"/>
      <c r="AN1193" t="inlineStr"/>
      <c r="AO1193" t="inlineStr"/>
      <c r="AP1193" t="inlineStr">
        <is>
          <t>{"Research &amp; Discovery": [{"indicator_id": "76", "indicator_name": "Academic Reputation", "rank": "601+", "score": "7.9"}, {"indicator_id": "73", "indicator_name": "Citations per Faculty", "rank": "701+", "score": "5.2"}], "Learning Experience": [{"indicator_id": "36", "indicator_name": "Faculty Student Ratio", "rank": "701+", "score": "5.4"}], "Employability": [{"indicator_id": "77", "indicator_name": "Employer Reputation", "rank": "601+", "score": "1.7"}, {"indicator_id": "3819456", "indicator_name": "Employment Outcomes", "rank": "701+", "score": "6.7"}], "Global Engagement": [{"indicator_id": "14", "indicator_name": "International Student Ratio", "rank": "458", "score": "26.4"}, {"indicator_id": "15", "indicator_name": "International Research Network", "rank": "404", "score": "75.3"}, {"indicator_id": "18", "indicator_name": "International Faculty Ratio", "rank": "n/a", "score": "n/a"}], "Sustainability": [{"indicator_id": "3897497", "indicator_name": "Sustainability Score", "rank": "701+", "score": "2.1"}]}</t>
        </is>
      </c>
      <c r="AQ11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94">
      <c r="A1194" t="n">
        <v>1193</v>
      </c>
      <c r="B1194" t="inlineStr"/>
      <c r="C1194" t="inlineStr">
        <is>
          <t>University of Sfax</t>
        </is>
      </c>
      <c r="D1194" t="inlineStr">
        <is>
          <t>Sfax, Tunisia</t>
        </is>
      </c>
      <c r="E1194" t="inlineStr">
        <is>
          <t>Tunisia</t>
        </is>
      </c>
      <c r="F1194" t="inlineStr">
        <is>
          <t>Sfax</t>
        </is>
      </c>
      <c r="G1194" t="inlineStr">
        <is>
          <t>Africa</t>
        </is>
      </c>
      <c r="H1194" t="inlineStr">
        <is>
          <t>https://www.topuniversities.com/sites/default/files/220129103435am476559University-Of-Sfax-Logo-VV-90x90.jpg</t>
        </is>
      </c>
      <c r="I1194" t="inlineStr">
        <is>
          <t>/universities/university-sfax</t>
        </is>
      </c>
      <c r="J1194" t="inlineStr">
        <is>
          <t>3997096</t>
        </is>
      </c>
      <c r="K1194" t="inlineStr">
        <is>
          <t>295830</t>
        </is>
      </c>
      <c r="L1194" t="inlineStr">
        <is>
          <t>22014</t>
        </is>
      </c>
      <c r="M1194" t="n">
        <v>0</v>
      </c>
      <c r="N1194" t="inlineStr">
        <is>
          <t>1001-1200</t>
        </is>
      </c>
      <c r="O1194" t="inlineStr"/>
      <c r="P1194" t="b">
        <v>0</v>
      </c>
      <c r="Q1194" t="b">
        <v>0</v>
      </c>
      <c r="R1194" t="n">
        <v>0</v>
      </c>
      <c r="S1194" t="inlineStr">
        <is>
          <t>601+</t>
        </is>
      </c>
      <c r="T1194" t="n">
        <v>7</v>
      </c>
      <c r="U1194" t="inlineStr">
        <is>
          <t>701+</t>
        </is>
      </c>
      <c r="V1194" t="n">
        <v>3.7</v>
      </c>
      <c r="W1194" t="inlineStr">
        <is>
          <t>354</t>
        </is>
      </c>
      <c r="X1194" t="n">
        <v>44</v>
      </c>
      <c r="Y1194" t="inlineStr">
        <is>
          <t>601+</t>
        </is>
      </c>
      <c r="Z1194" t="n">
        <v>4.1</v>
      </c>
      <c r="AA1194" t="inlineStr">
        <is>
          <t>701+</t>
        </is>
      </c>
      <c r="AB1194" t="n">
        <v>10.3</v>
      </c>
      <c r="AC1194" t="inlineStr">
        <is>
          <t>701+</t>
        </is>
      </c>
      <c r="AD1194" t="n">
        <v>3.2</v>
      </c>
      <c r="AE1194" t="inlineStr">
        <is>
          <t>701+</t>
        </is>
      </c>
      <c r="AF1194" t="n">
        <v>50.8</v>
      </c>
      <c r="AG1194" t="inlineStr">
        <is>
          <t>701+</t>
        </is>
      </c>
      <c r="AH1194" t="n">
        <v>1.1</v>
      </c>
      <c r="AI1194" t="inlineStr">
        <is>
          <t>701+</t>
        </is>
      </c>
      <c r="AJ1194" t="n">
        <v>8</v>
      </c>
      <c r="AK1194" t="inlineStr"/>
      <c r="AL1194" t="inlineStr"/>
      <c r="AM1194" t="inlineStr"/>
      <c r="AN1194" t="inlineStr"/>
      <c r="AO1194" t="inlineStr"/>
      <c r="AP1194" t="inlineStr">
        <is>
          <t>{"Research &amp; Discovery": [{"indicator_id": "76", "indicator_name": "Academic Reputation", "rank": "601+", "score": "7"}, {"indicator_id": "73", "indicator_name": "Citations per Faculty", "rank": "701+", "score": "3.7"}], "Learning Experience": [{"indicator_id": "36", "indicator_name": "Faculty Student Ratio", "rank": "354", "score": "44"}], "Employability": [{"indicator_id": "77", "indicator_name": "Employer Reputation", "rank": "601+", "score": "4.1"}, {"indicator_id": "3819456", "indicator_name": "Employment Outcomes", "rank": "701+", "score": "10.3"}], "Global Engagement": [{"indicator_id": "14", "indicator_name": "International Student Ratio", "rank": "701+", "score": "3.2"}, {"indicator_id": "15", "indicator_name": "International Research Network", "rank": "701+", "score": "50.8"}, {"indicator_id": "18", "indicator_name": "International Faculty Ratio", "rank": "701+", "score": "1.1"}], "Sustainability": [{"indicator_id": "3897497", "indicator_name": "Sustainability Score", "rank": "701+", "score": "8"}]}</t>
        </is>
      </c>
      <c r="AQ11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95">
      <c r="A1195" t="n">
        <v>1194</v>
      </c>
      <c r="B1195" t="inlineStr"/>
      <c r="C1195" t="inlineStr">
        <is>
          <t>Université de Sousse</t>
        </is>
      </c>
      <c r="D1195" t="inlineStr">
        <is>
          <t>Sousse, Tunisia</t>
        </is>
      </c>
      <c r="E1195" t="inlineStr">
        <is>
          <t>Tunisia</t>
        </is>
      </c>
      <c r="F1195" t="inlineStr">
        <is>
          <t>Sousse</t>
        </is>
      </c>
      <c r="G1195" t="inlineStr">
        <is>
          <t>Africa</t>
        </is>
      </c>
      <c r="H1195" t="inlineStr">
        <is>
          <t>https://www.topuniversities.com/sites/default/files/230205074233pm370725logo-univ-sousse-90x90.jpg</t>
        </is>
      </c>
      <c r="I1195" t="inlineStr">
        <is>
          <t>/universities/universite-de-sousse</t>
        </is>
      </c>
      <c r="J1195" t="inlineStr">
        <is>
          <t>3997098</t>
        </is>
      </c>
      <c r="K1195" t="inlineStr">
        <is>
          <t>293351</t>
        </is>
      </c>
      <c r="L1195" t="inlineStr">
        <is>
          <t>2539</t>
        </is>
      </c>
      <c r="M1195" t="n">
        <v>0</v>
      </c>
      <c r="N1195" t="inlineStr">
        <is>
          <t>1001-1200</t>
        </is>
      </c>
      <c r="O1195" t="inlineStr"/>
      <c r="P1195" t="b">
        <v>0</v>
      </c>
      <c r="Q1195" t="b">
        <v>0</v>
      </c>
      <c r="R1195" t="n">
        <v>0</v>
      </c>
      <c r="S1195" t="inlineStr">
        <is>
          <t>601+</t>
        </is>
      </c>
      <c r="T1195" t="n">
        <v>4.5</v>
      </c>
      <c r="U1195" t="inlineStr">
        <is>
          <t>701+</t>
        </is>
      </c>
      <c r="V1195" t="n">
        <v>1.7</v>
      </c>
      <c r="W1195" t="inlineStr">
        <is>
          <t>301</t>
        </is>
      </c>
      <c r="X1195" t="n">
        <v>51.1</v>
      </c>
      <c r="Y1195" t="inlineStr">
        <is>
          <t>601+</t>
        </is>
      </c>
      <c r="Z1195" t="n">
        <v>1.8</v>
      </c>
      <c r="AA1195" t="inlineStr">
        <is>
          <t>701+</t>
        </is>
      </c>
      <c r="AB1195" t="n">
        <v>3.9</v>
      </c>
      <c r="AC1195" t="inlineStr">
        <is>
          <t>701+</t>
        </is>
      </c>
      <c r="AD1195" t="n">
        <v>2.2</v>
      </c>
      <c r="AE1195" t="inlineStr">
        <is>
          <t>701+</t>
        </is>
      </c>
      <c r="AF1195" t="n">
        <v>37</v>
      </c>
      <c r="AG1195" t="inlineStr">
        <is>
          <t>701+</t>
        </is>
      </c>
      <c r="AH1195" t="n">
        <v>1.1</v>
      </c>
      <c r="AI1195" t="inlineStr">
        <is>
          <t>701+</t>
        </is>
      </c>
      <c r="AJ1195" t="n">
        <v>1</v>
      </c>
      <c r="AK1195" t="inlineStr"/>
      <c r="AL1195" t="inlineStr"/>
      <c r="AM1195" t="inlineStr"/>
      <c r="AN1195" t="inlineStr"/>
      <c r="AO1195" t="inlineStr"/>
      <c r="AP1195" t="inlineStr">
        <is>
          <t>{"Research &amp; Discovery": [{"indicator_id": "76", "indicator_name": "Academic Reputation", "rank": "601+", "score": "4.5"}, {"indicator_id": "73", "indicator_name": "Citations per Faculty", "rank": "701+", "score": "1.7"}], "Learning Experience": [{"indicator_id": "36", "indicator_name": "Faculty Student Ratio", "rank": "301", "score": "51.1"}], "Employability": [{"indicator_id": "77", "indicator_name": "Employer Reputation", "rank": "601+", "score": "1.8"}, {"indicator_id": "3819456", "indicator_name": "Employment Outcomes", "rank": "701+", "score": "3.9"}], "Global Engagement": [{"indicator_id": "14", "indicator_name": "International Student Ratio", "rank": "701+", "score": "2.2"}, {"indicator_id": "15", "indicator_name": "International Research Network", "rank": "701+", "score": "37"}, {"indicator_id": "18", "indicator_name": "International Faculty Ratio", "rank": "701+", "score": "1.1"}], "Sustainability": [{"indicator_id": "3897497", "indicator_name": "Sustainability Score", "rank": "701+", "score": "1"}]}</t>
        </is>
      </c>
      <c r="AQ11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96">
      <c r="A1196" t="n">
        <v>1195</v>
      </c>
      <c r="B1196" t="inlineStr"/>
      <c r="C1196" t="inlineStr">
        <is>
          <t>Université Toulouse - Jean Jaurès</t>
        </is>
      </c>
      <c r="D1196" t="inlineStr">
        <is>
          <t>Toulouse, France</t>
        </is>
      </c>
      <c r="E1196" t="inlineStr">
        <is>
          <t>France</t>
        </is>
      </c>
      <c r="F1196" t="inlineStr">
        <is>
          <t>Toulouse</t>
        </is>
      </c>
      <c r="G1196" t="inlineStr">
        <is>
          <t>Europe</t>
        </is>
      </c>
      <c r="H1196" t="inlineStr">
        <is>
          <t>https://www.topuniversities.com/sites/default/files/universit-de-toulouse-ii-le-mirail_621_medium.jpg</t>
        </is>
      </c>
      <c r="I1196" t="inlineStr">
        <is>
          <t>/universities/universite-toulouse-jean-jaures</t>
        </is>
      </c>
      <c r="J1196" t="inlineStr">
        <is>
          <t>3997099</t>
        </is>
      </c>
      <c r="K1196" t="inlineStr">
        <is>
          <t>297240</t>
        </is>
      </c>
      <c r="L1196" t="inlineStr">
        <is>
          <t>621</t>
        </is>
      </c>
      <c r="M1196" t="n">
        <v>0</v>
      </c>
      <c r="N1196" t="inlineStr">
        <is>
          <t>1001-1200</t>
        </is>
      </c>
      <c r="O1196" t="inlineStr"/>
      <c r="P1196" t="b">
        <v>0</v>
      </c>
      <c r="Q1196" t="b">
        <v>0</v>
      </c>
      <c r="R1196" t="n">
        <v>0</v>
      </c>
      <c r="S1196" t="inlineStr">
        <is>
          <t>601+</t>
        </is>
      </c>
      <c r="T1196" t="n">
        <v>9.4</v>
      </c>
      <c r="U1196" t="inlineStr">
        <is>
          <t>701+</t>
        </is>
      </c>
      <c r="V1196" t="n">
        <v>7.1</v>
      </c>
      <c r="W1196" t="inlineStr">
        <is>
          <t>701+</t>
        </is>
      </c>
      <c r="X1196" t="n">
        <v>1.3</v>
      </c>
      <c r="Y1196" t="inlineStr">
        <is>
          <t>601+</t>
        </is>
      </c>
      <c r="Z1196" t="n">
        <v>2.7</v>
      </c>
      <c r="AA1196" t="inlineStr">
        <is>
          <t>701+</t>
        </is>
      </c>
      <c r="AB1196" t="n">
        <v>2.1</v>
      </c>
      <c r="AC1196" t="inlineStr">
        <is>
          <t>547</t>
        </is>
      </c>
      <c r="AD1196" t="n">
        <v>19.7</v>
      </c>
      <c r="AE1196" t="inlineStr">
        <is>
          <t>522</t>
        </is>
      </c>
      <c r="AF1196" t="n">
        <v>67</v>
      </c>
      <c r="AG1196" t="inlineStr">
        <is>
          <t>515</t>
        </is>
      </c>
      <c r="AH1196" t="n">
        <v>27.2</v>
      </c>
      <c r="AI1196" t="inlineStr">
        <is>
          <t>701+</t>
        </is>
      </c>
      <c r="AJ1196" t="n">
        <v>1.2</v>
      </c>
      <c r="AK1196" t="inlineStr"/>
      <c r="AL1196" t="inlineStr"/>
      <c r="AM1196" t="inlineStr"/>
      <c r="AN1196" t="inlineStr"/>
      <c r="AO1196" t="inlineStr"/>
      <c r="AP1196" t="inlineStr">
        <is>
          <t>{"Research &amp; Discovery": [{"indicator_id": "76", "indicator_name": "Academic Reputation", "rank": "601+", "score": "9.4"}, {"indicator_id": "73", "indicator_name": "Citations per Faculty", "rank": "701+", "score": "7.1"}], "Learning Experience": [{"indicator_id": "36", "indicator_name": "Faculty Student Ratio", "rank": "701+", "score": "1.3"}], "Employability": [{"indicator_id": "77", "indicator_name": "Employer Reputation", "rank": "601+", "score": "2.7"}, {"indicator_id": "3819456", "indicator_name": "Employment Outcomes", "rank": "701+", "score": "2.1"}], "Global Engagement": [{"indicator_id": "14", "indicator_name": "International Student Ratio", "rank": "547", "score": "19.7"}, {"indicator_id": "15", "indicator_name": "International Research Network", "rank": "522", "score": "67"}, {"indicator_id": "18", "indicator_name": "International Faculty Ratio", "rank": "515", "score": "27.2"}], "Sustainability": [{"indicator_id": "3897497", "indicator_name": "Sustainability Score", "rank": "701+", "score": "1.2"}]}</t>
        </is>
      </c>
      <c r="AQ11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97">
      <c r="A1197" t="n">
        <v>1196</v>
      </c>
      <c r="B1197" t="inlineStr"/>
      <c r="C1197" t="inlineStr">
        <is>
          <t>Université de Tunis</t>
        </is>
      </c>
      <c r="D1197" t="inlineStr">
        <is>
          <t>Tunis, Tunisia</t>
        </is>
      </c>
      <c r="E1197" t="inlineStr">
        <is>
          <t>Tunisia</t>
        </is>
      </c>
      <c r="F1197" t="inlineStr">
        <is>
          <t>Tunis</t>
        </is>
      </c>
      <c r="G1197" t="inlineStr">
        <is>
          <t>Africa</t>
        </is>
      </c>
      <c r="H1197" t="inlineStr">
        <is>
          <t>https://www.topuniversities.com/sites/default/files/universit-de-tunis_592560cf2aeae70239af5470_medium.jpg</t>
        </is>
      </c>
      <c r="I1197" t="inlineStr">
        <is>
          <t>/universities/universite-de-tunis</t>
        </is>
      </c>
      <c r="J1197" t="inlineStr">
        <is>
          <t>3997100</t>
        </is>
      </c>
      <c r="K1197" t="inlineStr">
        <is>
          <t>293353</t>
        </is>
      </c>
      <c r="L1197" t="inlineStr">
        <is>
          <t>2541</t>
        </is>
      </c>
      <c r="M1197" t="n">
        <v>0</v>
      </c>
      <c r="N1197" t="inlineStr">
        <is>
          <t>1001-1200</t>
        </is>
      </c>
      <c r="O1197" t="inlineStr"/>
      <c r="P1197" t="b">
        <v>0</v>
      </c>
      <c r="Q1197" t="b">
        <v>0</v>
      </c>
      <c r="R1197" t="n">
        <v>0</v>
      </c>
      <c r="S1197" t="inlineStr">
        <is>
          <t>601+</t>
        </is>
      </c>
      <c r="T1197" t="n">
        <v>7.2</v>
      </c>
      <c r="U1197" t="inlineStr">
        <is>
          <t>701+</t>
        </is>
      </c>
      <c r="V1197" t="n">
        <v>1.9</v>
      </c>
      <c r="W1197" t="inlineStr">
        <is>
          <t>688</t>
        </is>
      </c>
      <c r="X1197" t="n">
        <v>19.4</v>
      </c>
      <c r="Y1197" t="inlineStr">
        <is>
          <t>601+</t>
        </is>
      </c>
      <c r="Z1197" t="n">
        <v>3.9</v>
      </c>
      <c r="AA1197" t="inlineStr">
        <is>
          <t>266</t>
        </is>
      </c>
      <c r="AB1197" t="n">
        <v>48.1</v>
      </c>
      <c r="AC1197" t="inlineStr">
        <is>
          <t>701+</t>
        </is>
      </c>
      <c r="AD1197" t="n">
        <v>1.8</v>
      </c>
      <c r="AE1197" t="inlineStr">
        <is>
          <t>701+</t>
        </is>
      </c>
      <c r="AF1197" t="n">
        <v>27</v>
      </c>
      <c r="AG1197" t="inlineStr">
        <is>
          <t>701+</t>
        </is>
      </c>
      <c r="AH1197" t="n">
        <v>2</v>
      </c>
      <c r="AI1197" t="inlineStr">
        <is>
          <t>701+</t>
        </is>
      </c>
      <c r="AJ1197" t="n">
        <v>1</v>
      </c>
      <c r="AK1197" t="inlineStr"/>
      <c r="AL1197" t="inlineStr"/>
      <c r="AM1197" t="inlineStr"/>
      <c r="AN1197" t="inlineStr"/>
      <c r="AO1197" t="inlineStr"/>
      <c r="AP1197" t="inlineStr">
        <is>
          <t>{"Research &amp; Discovery": [{"indicator_id": "76", "indicator_name": "Academic Reputation", "rank": "601+", "score": "7.2"}, {"indicator_id": "73", "indicator_name": "Citations per Faculty", "rank": "701+", "score": "1.9"}], "Learning Experience": [{"indicator_id": "36", "indicator_name": "Faculty Student Ratio", "rank": "688", "score": "19.4"}], "Employability": [{"indicator_id": "77", "indicator_name": "Employer Reputation", "rank": "601+", "score": "3.9"}, {"indicator_id": "3819456", "indicator_name": "Employment Outcomes", "rank": "266", "score": "48.1"}], "Global Engagement": [{"indicator_id": "14", "indicator_name": "International Student Ratio", "rank": "701+", "score": "1.8"}, {"indicator_id": "15", "indicator_name": "International Research Network", "rank": "701+", "score": "27"}, {"indicator_id": "18", "indicator_name": "International Faculty Ratio", "rank": "701+", "score": "2"}], "Sustainability": [{"indicator_id": "3897497", "indicator_name": "Sustainability Score", "rank": "701+", "score": "1"}]}</t>
        </is>
      </c>
      <c r="AQ11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98">
      <c r="A1198" t="n">
        <v>1197</v>
      </c>
      <c r="B1198" t="inlineStr"/>
      <c r="C1198" t="inlineStr">
        <is>
          <t xml:space="preserve">Utah State University </t>
        </is>
      </c>
      <c r="D1198" t="inlineStr">
        <is>
          <t>Logan, United States</t>
        </is>
      </c>
      <c r="E1198" t="inlineStr">
        <is>
          <t>United States</t>
        </is>
      </c>
      <c r="F1198" t="inlineStr">
        <is>
          <t>Logan</t>
        </is>
      </c>
      <c r="G1198" t="inlineStr">
        <is>
          <t>North America</t>
        </is>
      </c>
      <c r="H1198" t="inlineStr">
        <is>
          <t>https://www.topuniversities.com/sites/default/files/utah-state-university-_592560cf2aeae70239af51cb_medium.jpg</t>
        </is>
      </c>
      <c r="I1198" t="inlineStr">
        <is>
          <t>/universities/utah-state-university</t>
        </is>
      </c>
      <c r="J1198" t="inlineStr">
        <is>
          <t>3997102</t>
        </is>
      </c>
      <c r="K1198" t="inlineStr">
        <is>
          <t>294763</t>
        </is>
      </c>
      <c r="L1198" t="inlineStr">
        <is>
          <t>1864</t>
        </is>
      </c>
      <c r="M1198" t="n">
        <v>0</v>
      </c>
      <c r="N1198" t="inlineStr">
        <is>
          <t>1001-1200</t>
        </is>
      </c>
      <c r="O1198" t="inlineStr"/>
      <c r="P1198" t="b">
        <v>0</v>
      </c>
      <c r="Q1198" t="b">
        <v>0</v>
      </c>
      <c r="R1198" t="n">
        <v>0</v>
      </c>
      <c r="S1198" t="inlineStr">
        <is>
          <t>601+</t>
        </is>
      </c>
      <c r="T1198" t="n">
        <v>6.2</v>
      </c>
      <c r="U1198" t="inlineStr">
        <is>
          <t>527</t>
        </is>
      </c>
      <c r="V1198" t="n">
        <v>22.4</v>
      </c>
      <c r="W1198" t="inlineStr">
        <is>
          <t>701+</t>
        </is>
      </c>
      <c r="X1198" t="n">
        <v>5.4</v>
      </c>
      <c r="Y1198" t="inlineStr">
        <is>
          <t>601+</t>
        </is>
      </c>
      <c r="Z1198" t="n">
        <v>2</v>
      </c>
      <c r="AA1198" t="inlineStr">
        <is>
          <t>701+</t>
        </is>
      </c>
      <c r="AB1198" t="n">
        <v>7.6</v>
      </c>
      <c r="AC1198" t="inlineStr">
        <is>
          <t>701+</t>
        </is>
      </c>
      <c r="AD1198" t="n">
        <v>1.6</v>
      </c>
      <c r="AE1198" t="inlineStr">
        <is>
          <t>700</t>
        </is>
      </c>
      <c r="AF1198" t="n">
        <v>54.7</v>
      </c>
      <c r="AG1198" t="inlineStr">
        <is>
          <t>701+</t>
        </is>
      </c>
      <c r="AH1198" t="n">
        <v>1.1</v>
      </c>
      <c r="AI1198" t="inlineStr">
        <is>
          <t>701+</t>
        </is>
      </c>
      <c r="AJ1198" t="n">
        <v>7.4</v>
      </c>
      <c r="AK1198" t="inlineStr"/>
      <c r="AL1198" t="inlineStr"/>
      <c r="AM1198" t="inlineStr"/>
      <c r="AN1198" t="inlineStr"/>
      <c r="AO1198" t="inlineStr"/>
      <c r="AP1198" t="inlineStr">
        <is>
          <t>{"Research &amp; Discovery": [{"indicator_id": "76", "indicator_name": "Academic Reputation", "rank": "601+", "score": "6.2"}, {"indicator_id": "73", "indicator_name": "Citations per Faculty", "rank": "527", "score": "22.4"}], "Learning Experience": [{"indicator_id": "36", "indicator_name": "Faculty Student Ratio", "rank": "701+", "score": "5.4"}], "Employability": [{"indicator_id": "77", "indicator_name": "Employer Reputation", "rank": "601+", "score": "2"}, {"indicator_id": "3819456", "indicator_name": "Employment Outcomes", "rank": "701+", "score": "7.6"}], "Global Engagement": [{"indicator_id": "14", "indicator_name": "International Student Ratio", "rank": "701+", "score": "1.6"}, {"indicator_id": "15", "indicator_name": "International Research Network", "rank": "700", "score": "54.7"}, {"indicator_id": "18", "indicator_name": "International Faculty Ratio", "rank": "701+", "score": "1.1"}], "Sustainability": [{"indicator_id": "3897497", "indicator_name": "Sustainability Score", "rank": "701+", "score": "7.4"}]}</t>
        </is>
      </c>
      <c r="AQ11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199">
      <c r="A1199" t="n">
        <v>1198</v>
      </c>
      <c r="B1199" t="inlineStr"/>
      <c r="C1199" t="inlineStr">
        <is>
          <t>VSB - Technical University of Ostrava</t>
        </is>
      </c>
      <c r="D1199" t="inlineStr">
        <is>
          <t>Ostrava, Czechia</t>
        </is>
      </c>
      <c r="E1199" t="inlineStr">
        <is>
          <t>Czechia</t>
        </is>
      </c>
      <c r="F1199" t="inlineStr">
        <is>
          <t>Ostrava</t>
        </is>
      </c>
      <c r="G1199" t="inlineStr">
        <is>
          <t>Europe</t>
        </is>
      </c>
      <c r="H1199" t="inlineStr">
        <is>
          <t>https://www.topuniversities.com/sites/default/files/vb-technical-university-of-ostrava_592560cf2aeae70239af5980_medium.jpg</t>
        </is>
      </c>
      <c r="I1199" t="inlineStr">
        <is>
          <t>/universities/vsb-technical-university-ostrava</t>
        </is>
      </c>
      <c r="J1199" t="inlineStr">
        <is>
          <t>3997104</t>
        </is>
      </c>
      <c r="K1199" t="inlineStr">
        <is>
          <t>295810</t>
        </is>
      </c>
      <c r="L1199" t="inlineStr">
        <is>
          <t>22220</t>
        </is>
      </c>
      <c r="M1199" t="n">
        <v>0</v>
      </c>
      <c r="N1199" t="inlineStr">
        <is>
          <t>1001-1200</t>
        </is>
      </c>
      <c r="O1199" t="inlineStr"/>
      <c r="P1199" t="b">
        <v>0</v>
      </c>
      <c r="Q1199" t="b">
        <v>0</v>
      </c>
      <c r="R1199" t="n">
        <v>0</v>
      </c>
      <c r="S1199" t="inlineStr">
        <is>
          <t>601+</t>
        </is>
      </c>
      <c r="T1199" t="n">
        <v>6</v>
      </c>
      <c r="U1199" t="inlineStr">
        <is>
          <t>701+</t>
        </is>
      </c>
      <c r="V1199" t="n">
        <v>4.7</v>
      </c>
      <c r="W1199" t="inlineStr">
        <is>
          <t>701+</t>
        </is>
      </c>
      <c r="X1199" t="n">
        <v>18.6</v>
      </c>
      <c r="Y1199" t="inlineStr">
        <is>
          <t>601+</t>
        </is>
      </c>
      <c r="Z1199" t="n">
        <v>10.5</v>
      </c>
      <c r="AA1199" t="inlineStr">
        <is>
          <t>701+</t>
        </is>
      </c>
      <c r="AB1199" t="n">
        <v>3.9</v>
      </c>
      <c r="AC1199" t="inlineStr">
        <is>
          <t>442</t>
        </is>
      </c>
      <c r="AD1199" t="n">
        <v>28.3</v>
      </c>
      <c r="AE1199" t="inlineStr">
        <is>
          <t>701+</t>
        </is>
      </c>
      <c r="AF1199" t="n">
        <v>50.2</v>
      </c>
      <c r="AG1199" t="inlineStr">
        <is>
          <t>701+</t>
        </is>
      </c>
      <c r="AH1199" t="n">
        <v>11.3</v>
      </c>
      <c r="AI1199" t="inlineStr">
        <is>
          <t>701+</t>
        </is>
      </c>
      <c r="AJ1199" t="n">
        <v>4.6</v>
      </c>
      <c r="AK1199" t="inlineStr"/>
      <c r="AL1199" t="inlineStr"/>
      <c r="AM1199" t="inlineStr"/>
      <c r="AN1199" t="inlineStr"/>
      <c r="AO1199" t="inlineStr"/>
      <c r="AP1199" t="inlineStr">
        <is>
          <t>{"Research &amp; Discovery": [{"indicator_id": "76", "indicator_name": "Academic Reputation", "rank": "601+", "score": "6"}, {"indicator_id": "73", "indicator_name": "Citations per Faculty", "rank": "701+", "score": "4.7"}], "Learning Experience": [{"indicator_id": "36", "indicator_name": "Faculty Student Ratio", "rank": "701+", "score": "18.6"}], "Employability": [{"indicator_id": "77", "indicator_name": "Employer Reputation", "rank": "601+", "score": "10.5"}, {"indicator_id": "3819456", "indicator_name": "Employment Outcomes", "rank": "701+", "score": "3.9"}], "Global Engagement": [{"indicator_id": "14", "indicator_name": "International Student Ratio", "rank": "442", "score": "28.3"}, {"indicator_id": "15", "indicator_name": "International Research Network", "rank": "701+", "score": "50.2"}, {"indicator_id": "18", "indicator_name": "International Faculty Ratio", "rank": "701+", "score": "11.3"}], "Sustainability": [{"indicator_id": "3897497", "indicator_name": "Sustainability Score", "rank": "701+", "score": "4.6"}]}</t>
        </is>
      </c>
      <c r="AQ11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00">
      <c r="A1200" t="n">
        <v>1199</v>
      </c>
      <c r="B1200" t="inlineStr"/>
      <c r="C1200" t="inlineStr">
        <is>
          <t>Warsaw University of Life Sciences  SGGW (WULS-SGGW)</t>
        </is>
      </c>
      <c r="D1200" t="inlineStr">
        <is>
          <t>Warsaw, Poland</t>
        </is>
      </c>
      <c r="E1200" t="inlineStr">
        <is>
          <t>Poland</t>
        </is>
      </c>
      <c r="F1200" t="inlineStr">
        <is>
          <t>Warsaw</t>
        </is>
      </c>
      <c r="G1200" t="inlineStr">
        <is>
          <t>Europe</t>
        </is>
      </c>
      <c r="H1200" t="inlineStr">
        <is>
          <t>https://www.topuniversities.com/sites/default/files/warsaw-university-of-life-sciences-sggw-wuls-sggw_14932_medium.jpg</t>
        </is>
      </c>
      <c r="I1200" t="inlineStr">
        <is>
          <t>/universities/warsaw-university-life-sciences-sggw-wuls-sggw</t>
        </is>
      </c>
      <c r="J1200" t="inlineStr">
        <is>
          <t>3997114</t>
        </is>
      </c>
      <c r="K1200" t="inlineStr">
        <is>
          <t>294091</t>
        </is>
      </c>
      <c r="L1200" t="inlineStr">
        <is>
          <t>14932</t>
        </is>
      </c>
      <c r="M1200" t="n">
        <v>0</v>
      </c>
      <c r="N1200" t="inlineStr">
        <is>
          <t>1001-1200</t>
        </is>
      </c>
      <c r="O1200" t="inlineStr"/>
      <c r="P1200" t="b">
        <v>0</v>
      </c>
      <c r="Q1200" t="b">
        <v>0</v>
      </c>
      <c r="R1200" t="n">
        <v>0</v>
      </c>
      <c r="S1200" t="inlineStr">
        <is>
          <t>601+</t>
        </is>
      </c>
      <c r="T1200" t="n">
        <v>6.6</v>
      </c>
      <c r="U1200" t="inlineStr">
        <is>
          <t>701+</t>
        </is>
      </c>
      <c r="V1200" t="n">
        <v>6.8</v>
      </c>
      <c r="W1200" t="inlineStr">
        <is>
          <t>701+</t>
        </is>
      </c>
      <c r="X1200" t="n">
        <v>18.8</v>
      </c>
      <c r="Y1200" t="inlineStr">
        <is>
          <t>601+</t>
        </is>
      </c>
      <c r="Z1200" t="n">
        <v>4.4</v>
      </c>
      <c r="AA1200" t="inlineStr">
        <is>
          <t>701+</t>
        </is>
      </c>
      <c r="AB1200" t="n">
        <v>3</v>
      </c>
      <c r="AC1200" t="inlineStr">
        <is>
          <t>701+</t>
        </is>
      </c>
      <c r="AD1200" t="n">
        <v>6.4</v>
      </c>
      <c r="AE1200" t="inlineStr">
        <is>
          <t>416</t>
        </is>
      </c>
      <c r="AF1200" t="n">
        <v>74.40000000000001</v>
      </c>
      <c r="AG1200" t="inlineStr">
        <is>
          <t>701+</t>
        </is>
      </c>
      <c r="AH1200" t="n">
        <v>2.3</v>
      </c>
      <c r="AI1200" t="inlineStr">
        <is>
          <t>701+</t>
        </is>
      </c>
      <c r="AJ1200" t="n">
        <v>6.9</v>
      </c>
      <c r="AK1200" t="inlineStr"/>
      <c r="AL1200" t="inlineStr"/>
      <c r="AM1200" t="inlineStr"/>
      <c r="AN1200" t="inlineStr"/>
      <c r="AO1200" t="inlineStr"/>
      <c r="AP1200" t="inlineStr">
        <is>
          <t>{"Research &amp; Discovery": [{"indicator_id": "76", "indicator_name": "Academic Reputation", "rank": "601+", "score": "6.6"}, {"indicator_id": "73", "indicator_name": "Citations per Faculty", "rank": "701+", "score": "6.8"}], "Learning Experience": [{"indicator_id": "36", "indicator_name": "Faculty Student Ratio", "rank": "701+", "score": "18.8"}], "Employability": [{"indicator_id": "77", "indicator_name": "Employer Reputation", "rank": "601+", "score": "4.4"}, {"indicator_id": "3819456", "indicator_name": "Employment Outcomes", "rank": "701+", "score": "3"}], "Global Engagement": [{"indicator_id": "14", "indicator_name": "International Student Ratio", "rank": "701+", "score": "6.4"}, {"indicator_id": "15", "indicator_name": "International Research Network", "rank": "416", "score": "74.4"}, {"indicator_id": "18", "indicator_name": "International Faculty Ratio", "rank": "701+", "score": "2.3"}], "Sustainability": [{"indicator_id": "3897497", "indicator_name": "Sustainability Score", "rank": "701+", "score": "6.9"}]}</t>
        </is>
      </c>
      <c r="AQ12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01">
      <c r="A1201" t="n">
        <v>1200</v>
      </c>
      <c r="B1201" t="inlineStr"/>
      <c r="C1201" t="inlineStr">
        <is>
          <t>West Virginia University</t>
        </is>
      </c>
      <c r="D1201" t="inlineStr">
        <is>
          <t>Morgantown, United States</t>
        </is>
      </c>
      <c r="E1201" t="inlineStr">
        <is>
          <t>United States</t>
        </is>
      </c>
      <c r="F1201" t="inlineStr">
        <is>
          <t>Morgantown</t>
        </is>
      </c>
      <c r="G1201" t="inlineStr">
        <is>
          <t>North America</t>
        </is>
      </c>
      <c r="H1201" t="inlineStr">
        <is>
          <t>https://www.topuniversities.com/sites/default/files/west-virginia-university_592560cf2aeae70239af531c_medium.jpg</t>
        </is>
      </c>
      <c r="I1201" t="inlineStr">
        <is>
          <t>/universities/west-virginia-university</t>
        </is>
      </c>
      <c r="J1201" t="inlineStr">
        <is>
          <t>3997116</t>
        </is>
      </c>
      <c r="K1201" t="inlineStr">
        <is>
          <t>295162</t>
        </is>
      </c>
      <c r="L1201" t="inlineStr">
        <is>
          <t>2200</t>
        </is>
      </c>
      <c r="M1201" t="n">
        <v>0</v>
      </c>
      <c r="N1201" t="inlineStr">
        <is>
          <t>1001-1200</t>
        </is>
      </c>
      <c r="O1201" t="inlineStr"/>
      <c r="P1201" t="b">
        <v>0</v>
      </c>
      <c r="Q1201" t="b">
        <v>0</v>
      </c>
      <c r="R1201" t="n">
        <v>0</v>
      </c>
      <c r="S1201" t="inlineStr">
        <is>
          <t>601+</t>
        </is>
      </c>
      <c r="T1201" t="n">
        <v>5.6</v>
      </c>
      <c r="U1201" t="inlineStr">
        <is>
          <t>575</t>
        </is>
      </c>
      <c r="V1201" t="n">
        <v>18.5</v>
      </c>
      <c r="W1201" t="inlineStr">
        <is>
          <t>701+</t>
        </is>
      </c>
      <c r="X1201" t="n">
        <v>12.8</v>
      </c>
      <c r="Y1201" t="inlineStr">
        <is>
          <t>601+</t>
        </is>
      </c>
      <c r="Z1201" t="n">
        <v>4.7</v>
      </c>
      <c r="AA1201" t="inlineStr">
        <is>
          <t>686</t>
        </is>
      </c>
      <c r="AB1201" t="n">
        <v>14.3</v>
      </c>
      <c r="AC1201" t="inlineStr">
        <is>
          <t>701+</t>
        </is>
      </c>
      <c r="AD1201" t="n">
        <v>4.2</v>
      </c>
      <c r="AE1201" t="inlineStr">
        <is>
          <t>528</t>
        </is>
      </c>
      <c r="AF1201" t="n">
        <v>66.7</v>
      </c>
      <c r="AG1201" t="inlineStr">
        <is>
          <t>701+</t>
        </is>
      </c>
      <c r="AH1201" t="n">
        <v>5.8</v>
      </c>
      <c r="AI1201" t="inlineStr">
        <is>
          <t>701+</t>
        </is>
      </c>
      <c r="AJ1201" t="n">
        <v>6.7</v>
      </c>
      <c r="AK1201" t="inlineStr"/>
      <c r="AL1201" t="inlineStr"/>
      <c r="AM1201" t="inlineStr"/>
      <c r="AN1201" t="inlineStr"/>
      <c r="AO1201" t="inlineStr"/>
      <c r="AP1201" t="inlineStr">
        <is>
          <t>{"Research &amp; Discovery": [{"indicator_id": "76", "indicator_name": "Academic Reputation", "rank": "601+", "score": "5.6"}, {"indicator_id": "73", "indicator_name": "Citations per Faculty", "rank": "575", "score": "18.5"}], "Learning Experience": [{"indicator_id": "36", "indicator_name": "Faculty Student Ratio", "rank": "701+", "score": "12.8"}], "Employability": [{"indicator_id": "77", "indicator_name": "Employer Reputation", "rank": "601+", "score": "4.7"}, {"indicator_id": "3819456", "indicator_name": "Employment Outcomes", "rank": "686", "score": "14.3"}], "Global Engagement": [{"indicator_id": "14", "indicator_name": "International Student Ratio", "rank": "701+", "score": "4.2"}, {"indicator_id": "15", "indicator_name": "International Research Network", "rank": "528", "score": "66.7"}, {"indicator_id": "18", "indicator_name": "International Faculty Ratio", "rank": "701+", "score": "5.8"}], "Sustainability": [{"indicator_id": "3897497", "indicator_name": "Sustainability Score", "rank": "701+", "score": "6.7"}]}</t>
        </is>
      </c>
      <c r="AQ12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02">
      <c r="A1202" t="n">
        <v>1201</v>
      </c>
      <c r="B1202" t="inlineStr"/>
      <c r="C1202" t="inlineStr">
        <is>
          <t>Xi'an Jiaotong Liverpool University</t>
        </is>
      </c>
      <c r="D1202" t="inlineStr">
        <is>
          <t>Suzhou, China (Mainland)</t>
        </is>
      </c>
      <c r="E1202" t="inlineStr">
        <is>
          <t>China (Mainland)</t>
        </is>
      </c>
      <c r="F1202" t="inlineStr">
        <is>
          <t>Suzhou</t>
        </is>
      </c>
      <c r="G1202" t="inlineStr">
        <is>
          <t>Asia</t>
        </is>
      </c>
      <c r="H1202" t="inlineStr">
        <is>
          <t>https://www.topuniversities.com/sites/default/files/xian-jiaotong-liverpool-university_592560cf2aeae70239af581d_medium.jpg</t>
        </is>
      </c>
      <c r="I1202" t="inlineStr">
        <is>
          <t>/universities/xian-jiaotong-liverpool-university</t>
        </is>
      </c>
      <c r="J1202" t="inlineStr">
        <is>
          <t>3997122</t>
        </is>
      </c>
      <c r="K1202" t="inlineStr">
        <is>
          <t>296875</t>
        </is>
      </c>
      <c r="L1202" t="inlineStr">
        <is>
          <t>14989</t>
        </is>
      </c>
      <c r="M1202" t="n">
        <v>0</v>
      </c>
      <c r="N1202" t="inlineStr">
        <is>
          <t>1001-1200</t>
        </is>
      </c>
      <c r="O1202" t="inlineStr"/>
      <c r="P1202" t="b">
        <v>0</v>
      </c>
      <c r="Q1202" t="b">
        <v>0</v>
      </c>
      <c r="R1202" t="n">
        <v>0</v>
      </c>
      <c r="S1202" t="inlineStr">
        <is>
          <t>601+</t>
        </is>
      </c>
      <c r="T1202" t="n">
        <v>4.2</v>
      </c>
      <c r="U1202" t="inlineStr">
        <is>
          <t>701+</t>
        </is>
      </c>
      <c r="V1202" t="n">
        <v>5.6</v>
      </c>
      <c r="W1202" t="inlineStr">
        <is>
          <t>701+</t>
        </is>
      </c>
      <c r="X1202" t="n">
        <v>6.2</v>
      </c>
      <c r="Y1202" t="inlineStr">
        <is>
          <t>601+</t>
        </is>
      </c>
      <c r="Z1202" t="n">
        <v>1.9</v>
      </c>
      <c r="AA1202" t="inlineStr">
        <is>
          <t>701+</t>
        </is>
      </c>
      <c r="AB1202" t="n">
        <v>1.5</v>
      </c>
      <c r="AC1202" t="inlineStr">
        <is>
          <t>701+</t>
        </is>
      </c>
      <c r="AD1202" t="n">
        <v>2.8</v>
      </c>
      <c r="AE1202" t="inlineStr">
        <is>
          <t>701+</t>
        </is>
      </c>
      <c r="AF1202" t="n">
        <v>37.8</v>
      </c>
      <c r="AG1202" t="inlineStr">
        <is>
          <t>151</t>
        </is>
      </c>
      <c r="AH1202" t="n">
        <v>94.8</v>
      </c>
      <c r="AI1202" t="inlineStr">
        <is>
          <t>701+</t>
        </is>
      </c>
      <c r="AJ1202" t="n">
        <v>1.5</v>
      </c>
      <c r="AK1202" t="inlineStr"/>
      <c r="AL1202" t="inlineStr"/>
      <c r="AM1202" t="inlineStr"/>
      <c r="AN1202" t="inlineStr"/>
      <c r="AO1202" t="inlineStr"/>
      <c r="AP1202" t="inlineStr">
        <is>
          <t>{"Research &amp; Discovery": [{"indicator_id": "76", "indicator_name": "Academic Reputation", "rank": "601+", "score": "4.2"}, {"indicator_id": "73", "indicator_name": "Citations per Faculty", "rank": "701+", "score": "5.6"}], "Learning Experience": [{"indicator_id": "36", "indicator_name": "Faculty Student Ratio", "rank": "701+", "score": "6.2"}], "Employability": [{"indicator_id": "77", "indicator_name": "Employer Reputation", "rank": "601+", "score": "1.9"}, {"indicator_id": "3819456", "indicator_name": "Employment Outcomes", "rank": "701+", "score": "1.5"}], "Global Engagement": [{"indicator_id": "14", "indicator_name": "International Student Ratio", "rank": "701+", "score": "2.8"}, {"indicator_id": "15", "indicator_name": "International Research Network", "rank": "701+", "score": "37.8"}, {"indicator_id": "18", "indicator_name": "International Faculty Ratio", "rank": "151", "score": "94.8"}], "Sustainability": [{"indicator_id": "3897497", "indicator_name": "Sustainability Score", "rank": "701+", "score": "1.5"}]}</t>
        </is>
      </c>
      <c r="AQ12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03">
      <c r="A1203" t="n">
        <v>1202</v>
      </c>
      <c r="B1203" t="inlineStr"/>
      <c r="C1203" t="inlineStr">
        <is>
          <t>Yokohama National University</t>
        </is>
      </c>
      <c r="D1203" t="inlineStr">
        <is>
          <t>Yokohama City, Japan</t>
        </is>
      </c>
      <c r="E1203" t="inlineStr">
        <is>
          <t>Japan</t>
        </is>
      </c>
      <c r="F1203" t="inlineStr">
        <is>
          <t>Yokohama City</t>
        </is>
      </c>
      <c r="G1203" t="inlineStr">
        <is>
          <t>Asia</t>
        </is>
      </c>
      <c r="H1203" t="inlineStr">
        <is>
          <t>https://www.topuniversities.com/sites/default/files/yokohama-national-university_592560cf2aeae70239af4d33_medium.jpg</t>
        </is>
      </c>
      <c r="I1203" t="inlineStr">
        <is>
          <t>/universities/yokohama-national-university</t>
        </is>
      </c>
      <c r="J1203" t="inlineStr">
        <is>
          <t>3997131</t>
        </is>
      </c>
      <c r="K1203" t="inlineStr">
        <is>
          <t>297174</t>
        </is>
      </c>
      <c r="L1203" t="inlineStr">
        <is>
          <t>687</t>
        </is>
      </c>
      <c r="M1203" t="n">
        <v>0</v>
      </c>
      <c r="N1203" t="inlineStr">
        <is>
          <t>1001-1200</t>
        </is>
      </c>
      <c r="O1203" t="inlineStr"/>
      <c r="P1203" t="b">
        <v>0</v>
      </c>
      <c r="Q1203" t="b">
        <v>0</v>
      </c>
      <c r="R1203" t="n">
        <v>0</v>
      </c>
      <c r="S1203" t="inlineStr">
        <is>
          <t>601+</t>
        </is>
      </c>
      <c r="T1203" t="n">
        <v>9.300000000000001</v>
      </c>
      <c r="U1203" t="inlineStr">
        <is>
          <t>701+</t>
        </is>
      </c>
      <c r="V1203" t="n">
        <v>6.6</v>
      </c>
      <c r="W1203" t="inlineStr">
        <is>
          <t>701+</t>
        </is>
      </c>
      <c r="X1203" t="n">
        <v>18.3</v>
      </c>
      <c r="Y1203" t="inlineStr">
        <is>
          <t>519</t>
        </is>
      </c>
      <c r="Z1203" t="n">
        <v>16.4</v>
      </c>
      <c r="AA1203" t="inlineStr">
        <is>
          <t>603</t>
        </is>
      </c>
      <c r="AB1203" t="n">
        <v>17.8</v>
      </c>
      <c r="AC1203" t="inlineStr">
        <is>
          <t>701+</t>
        </is>
      </c>
      <c r="AD1203" t="n">
        <v>7.8</v>
      </c>
      <c r="AE1203" t="inlineStr">
        <is>
          <t>701+</t>
        </is>
      </c>
      <c r="AF1203" t="n">
        <v>26.5</v>
      </c>
      <c r="AG1203" t="inlineStr">
        <is>
          <t>701+</t>
        </is>
      </c>
      <c r="AH1203" t="n">
        <v>10.1</v>
      </c>
      <c r="AI1203" t="inlineStr">
        <is>
          <t>701+</t>
        </is>
      </c>
      <c r="AJ1203" t="n">
        <v>2.8</v>
      </c>
      <c r="AK1203" t="inlineStr"/>
      <c r="AL1203" t="inlineStr"/>
      <c r="AM1203" t="inlineStr"/>
      <c r="AN1203" t="inlineStr"/>
      <c r="AO1203" t="inlineStr"/>
      <c r="AP1203" t="inlineStr">
        <is>
          <t>{"Research &amp; Discovery": [{"indicator_id": "76", "indicator_name": "Academic Reputation", "rank": "601+", "score": "9.3"}, {"indicator_id": "73", "indicator_name": "Citations per Faculty", "rank": "701+", "score": "6.6"}], "Learning Experience": [{"indicator_id": "36", "indicator_name": "Faculty Student Ratio", "rank": "701+", "score": "18.3"}], "Employability": [{"indicator_id": "77", "indicator_name": "Employer Reputation", "rank": "519", "score": "16.4"}, {"indicator_id": "3819456", "indicator_name": "Employment Outcomes", "rank": "603", "score": "17.8"}], "Global Engagement": [{"indicator_id": "14", "indicator_name": "International Student Ratio", "rank": "701+", "score": "7.8"}, {"indicator_id": "15", "indicator_name": "International Research Network", "rank": "701+", "score": "26.5"}, {"indicator_id": "18", "indicator_name": "International Faculty Ratio", "rank": "701+", "score": "10.1"}], "Sustainability": [{"indicator_id": "3897497", "indicator_name": "Sustainability Score", "rank": "701+", "score": "2.8"}]}</t>
        </is>
      </c>
      <c r="AQ12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04">
      <c r="A1204" t="n">
        <v>1203</v>
      </c>
      <c r="B1204" t="inlineStr"/>
      <c r="C1204" t="inlineStr">
        <is>
          <t>Al-Balqa Applied University</t>
        </is>
      </c>
      <c r="D1204" t="inlineStr">
        <is>
          <t>As-Salt, Jordan</t>
        </is>
      </c>
      <c r="E1204" t="inlineStr">
        <is>
          <t>Jordan</t>
        </is>
      </c>
      <c r="F1204" t="inlineStr">
        <is>
          <t>As-Salt</t>
        </is>
      </c>
      <c r="G1204" t="inlineStr">
        <is>
          <t>Asia</t>
        </is>
      </c>
      <c r="H1204" t="inlineStr">
        <is>
          <t>https://www.topuniversities.com/sites/default/files/al-balqa-applied-university_592560cf2aeae70239af59fa_medium.jpg</t>
        </is>
      </c>
      <c r="I1204" t="inlineStr">
        <is>
          <t>/universities/al-balqa-applied-university</t>
        </is>
      </c>
      <c r="J1204" t="inlineStr">
        <is>
          <t>3996242</t>
        </is>
      </c>
      <c r="K1204" t="inlineStr">
        <is>
          <t>295559</t>
        </is>
      </c>
      <c r="L1204" t="inlineStr">
        <is>
          <t>23973</t>
        </is>
      </c>
      <c r="M1204" t="n">
        <v>0</v>
      </c>
      <c r="N1204" t="inlineStr">
        <is>
          <t>1201-1400</t>
        </is>
      </c>
      <c r="O1204" t="inlineStr"/>
      <c r="P1204" t="b">
        <v>0</v>
      </c>
      <c r="Q1204" t="b">
        <v>0</v>
      </c>
      <c r="R1204" t="n">
        <v>0</v>
      </c>
      <c r="S1204" t="inlineStr">
        <is>
          <t>601+</t>
        </is>
      </c>
      <c r="T1204" t="n">
        <v>5.8</v>
      </c>
      <c r="U1204" t="inlineStr">
        <is>
          <t>701+</t>
        </is>
      </c>
      <c r="V1204" t="n">
        <v>2.7</v>
      </c>
      <c r="W1204" t="inlineStr">
        <is>
          <t>701+</t>
        </is>
      </c>
      <c r="X1204" t="n">
        <v>4.8</v>
      </c>
      <c r="Y1204" t="inlineStr">
        <is>
          <t>601+</t>
        </is>
      </c>
      <c r="Z1204" t="n">
        <v>6.6</v>
      </c>
      <c r="AA1204" t="inlineStr">
        <is>
          <t>701+</t>
        </is>
      </c>
      <c r="AB1204" t="n">
        <v>3.9</v>
      </c>
      <c r="AC1204" t="inlineStr">
        <is>
          <t>701+</t>
        </is>
      </c>
      <c r="AD1204" t="n">
        <v>2.5</v>
      </c>
      <c r="AE1204" t="inlineStr">
        <is>
          <t>701+</t>
        </is>
      </c>
      <c r="AF1204" t="n">
        <v>32.9</v>
      </c>
      <c r="AG1204" t="inlineStr">
        <is>
          <t>701+</t>
        </is>
      </c>
      <c r="AH1204" t="n">
        <v>7.6</v>
      </c>
      <c r="AI1204" t="inlineStr">
        <is>
          <t>701+</t>
        </is>
      </c>
      <c r="AJ1204" t="n">
        <v>6.7</v>
      </c>
      <c r="AK1204" t="inlineStr"/>
      <c r="AL1204" t="inlineStr"/>
      <c r="AM1204" t="inlineStr"/>
      <c r="AN1204" t="inlineStr"/>
      <c r="AO1204" t="inlineStr"/>
      <c r="AP1204" t="inlineStr">
        <is>
          <t>{"Research &amp; Discovery": [{"indicator_id": "76", "indicator_name": "Academic Reputation", "rank": "601+", "score": "5.8"}, {"indicator_id": "73", "indicator_name": "Citations per Faculty", "rank": "701+", "score": "2.7"}], "Learning Experience": [{"indicator_id": "36", "indicator_name": "Faculty Student Ratio", "rank": "701+", "score": "4.8"}], "Employability": [{"indicator_id": "77", "indicator_name": "Employer Reputation", "rank": "601+", "score": "6.6"}, {"indicator_id": "3819456", "indicator_name": "Employment Outcomes", "rank": "701+", "score": "3.9"}], "Global Engagement": [{"indicator_id": "14", "indicator_name": "International Student Ratio", "rank": "701+", "score": "2.5"}, {"indicator_id": "15", "indicator_name": "International Research Network", "rank": "701+", "score": "32.9"}, {"indicator_id": "18", "indicator_name": "International Faculty Ratio", "rank": "701+", "score": "7.6"}], "Sustainability": [{"indicator_id": "3897497", "indicator_name": "Sustainability Score", "rank": "701+", "score": "6.7"}]}</t>
        </is>
      </c>
      <c r="AQ12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05">
      <c r="A1205" t="n">
        <v>1204</v>
      </c>
      <c r="B1205" t="inlineStr"/>
      <c r="C1205" t="inlineStr">
        <is>
          <t>Alexandru Ioan Cuza University</t>
        </is>
      </c>
      <c r="D1205" t="inlineStr">
        <is>
          <t>Iași, Romania</t>
        </is>
      </c>
      <c r="E1205" t="inlineStr">
        <is>
          <t>Romania</t>
        </is>
      </c>
      <c r="F1205" t="inlineStr">
        <is>
          <t>Iași</t>
        </is>
      </c>
      <c r="G1205" t="inlineStr">
        <is>
          <t>Europe</t>
        </is>
      </c>
      <c r="H1205" t="inlineStr">
        <is>
          <t>https://www.topuniversities.com/sites/default/files/alexandru-ioan-cuza-university_592560cf2aeae70239af5052_medium.jpg</t>
        </is>
      </c>
      <c r="I1205" t="inlineStr">
        <is>
          <t>/universities/alexandru-ioan-cuza-university</t>
        </is>
      </c>
      <c r="J1205" t="inlineStr">
        <is>
          <t>3996244</t>
        </is>
      </c>
      <c r="K1205" t="inlineStr">
        <is>
          <t>296483</t>
        </is>
      </c>
      <c r="L1205" t="inlineStr">
        <is>
          <t>1486</t>
        </is>
      </c>
      <c r="M1205" t="n">
        <v>0</v>
      </c>
      <c r="N1205" t="inlineStr">
        <is>
          <t>1201-1400</t>
        </is>
      </c>
      <c r="O1205" t="inlineStr"/>
      <c r="P1205" t="b">
        <v>0</v>
      </c>
      <c r="Q1205" t="b">
        <v>0</v>
      </c>
      <c r="R1205" t="n">
        <v>0</v>
      </c>
      <c r="S1205" t="inlineStr">
        <is>
          <t>601+</t>
        </is>
      </c>
      <c r="T1205" t="n">
        <v>7.5</v>
      </c>
      <c r="U1205" t="inlineStr">
        <is>
          <t>701+</t>
        </is>
      </c>
      <c r="V1205" t="n">
        <v>3</v>
      </c>
      <c r="W1205" t="inlineStr">
        <is>
          <t>701+</t>
        </is>
      </c>
      <c r="X1205" t="n">
        <v>5.5</v>
      </c>
      <c r="Y1205" t="inlineStr">
        <is>
          <t>601+</t>
        </is>
      </c>
      <c r="Z1205" t="n">
        <v>11.9</v>
      </c>
      <c r="AA1205" t="inlineStr">
        <is>
          <t>684</t>
        </is>
      </c>
      <c r="AB1205" t="n">
        <v>14.3</v>
      </c>
      <c r="AC1205" t="inlineStr">
        <is>
          <t>701+</t>
        </is>
      </c>
      <c r="AD1205" t="n">
        <v>9.6</v>
      </c>
      <c r="AE1205" t="inlineStr">
        <is>
          <t>701+</t>
        </is>
      </c>
      <c r="AF1205" t="n">
        <v>40.2</v>
      </c>
      <c r="AG1205" t="inlineStr">
        <is>
          <t>701+</t>
        </is>
      </c>
      <c r="AH1205" t="n">
        <v>3.5</v>
      </c>
      <c r="AI1205" t="inlineStr">
        <is>
          <t>701+</t>
        </is>
      </c>
      <c r="AJ1205" t="n">
        <v>3.2</v>
      </c>
      <c r="AK1205" t="inlineStr"/>
      <c r="AL1205" t="inlineStr"/>
      <c r="AM1205" t="inlineStr"/>
      <c r="AN1205" t="inlineStr"/>
      <c r="AO1205" t="inlineStr"/>
      <c r="AP1205" t="inlineStr">
        <is>
          <t>{"Research &amp; Discovery": [{"indicator_id": "76", "indicator_name": "Academic Reputation", "rank": "601+", "score": "7.5"}, {"indicator_id": "73", "indicator_name": "Citations per Faculty", "rank": "701+", "score": "3"}], "Learning Experience": [{"indicator_id": "36", "indicator_name": "Faculty Student Ratio", "rank": "701+", "score": "5.5"}], "Employability": [{"indicator_id": "77", "indicator_name": "Employer Reputation", "rank": "601+", "score": "11.9"}, {"indicator_id": "3819456", "indicator_name": "Employment Outcomes", "rank": "684", "score": "14.3"}], "Global Engagement": [{"indicator_id": "14", "indicator_name": "International Student Ratio", "rank": "701+", "score": "9.6"}, {"indicator_id": "15", "indicator_name": "International Research Network", "rank": "701+", "score": "40.2"}, {"indicator_id": "18", "indicator_name": "International Faculty Ratio", "rank": "701+", "score": "3.5"}], "Sustainability": [{"indicator_id": "3897497", "indicator_name": "Sustainability Score", "rank": "701+", "score": "3.2"}]}</t>
        </is>
      </c>
      <c r="AQ12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06">
      <c r="A1206" t="n">
        <v>1205</v>
      </c>
      <c r="B1206" t="inlineStr"/>
      <c r="C1206" t="inlineStr">
        <is>
          <t>Anadolu University</t>
        </is>
      </c>
      <c r="D1206" t="inlineStr">
        <is>
          <t>Eskisehir, Türkiye</t>
        </is>
      </c>
      <c r="E1206" t="inlineStr">
        <is>
          <t>Türkiye</t>
        </is>
      </c>
      <c r="F1206" t="inlineStr">
        <is>
          <t>Eskisehir</t>
        </is>
      </c>
      <c r="G1206" t="inlineStr">
        <is>
          <t>Asia</t>
        </is>
      </c>
      <c r="H1206" t="inlineStr">
        <is>
          <t>https://www.topuniversities.com/sites/default/files/anadolu-university_592560cf2aeae70239af5a3c_medium.jpg</t>
        </is>
      </c>
      <c r="I1206" t="inlineStr">
        <is>
          <t>/universities/anadolu-university</t>
        </is>
      </c>
      <c r="J1206" t="inlineStr">
        <is>
          <t>3996255</t>
        </is>
      </c>
      <c r="K1206" t="inlineStr">
        <is>
          <t>893795</t>
        </is>
      </c>
      <c r="L1206" t="inlineStr">
        <is>
          <t>25185</t>
        </is>
      </c>
      <c r="M1206" t="n">
        <v>0</v>
      </c>
      <c r="N1206" t="inlineStr">
        <is>
          <t>1201-1400</t>
        </is>
      </c>
      <c r="O1206" t="inlineStr"/>
      <c r="P1206" t="b">
        <v>0</v>
      </c>
      <c r="Q1206" t="b">
        <v>0</v>
      </c>
      <c r="R1206" t="n">
        <v>0</v>
      </c>
      <c r="S1206" t="inlineStr">
        <is>
          <t>601+</t>
        </is>
      </c>
      <c r="T1206" t="n">
        <v>4.9</v>
      </c>
      <c r="U1206" t="inlineStr">
        <is>
          <t>701+</t>
        </is>
      </c>
      <c r="V1206" t="n">
        <v>2.6</v>
      </c>
      <c r="W1206" t="inlineStr">
        <is>
          <t>701+</t>
        </is>
      </c>
      <c r="X1206" t="n">
        <v>13.1</v>
      </c>
      <c r="Y1206" t="inlineStr">
        <is>
          <t>601+</t>
        </is>
      </c>
      <c r="Z1206" t="n">
        <v>3.9</v>
      </c>
      <c r="AA1206" t="inlineStr">
        <is>
          <t>697</t>
        </is>
      </c>
      <c r="AB1206" t="n">
        <v>13.9</v>
      </c>
      <c r="AC1206" t="inlineStr">
        <is>
          <t>701+</t>
        </is>
      </c>
      <c r="AD1206" t="n">
        <v>2.9</v>
      </c>
      <c r="AE1206" t="inlineStr">
        <is>
          <t>701+</t>
        </is>
      </c>
      <c r="AF1206" t="n">
        <v>17.5</v>
      </c>
      <c r="AG1206" t="inlineStr">
        <is>
          <t>701+</t>
        </is>
      </c>
      <c r="AH1206" t="n">
        <v>1.8</v>
      </c>
      <c r="AI1206" t="inlineStr">
        <is>
          <t>701+</t>
        </is>
      </c>
      <c r="AJ1206" t="n">
        <v>1</v>
      </c>
      <c r="AK1206" t="inlineStr"/>
      <c r="AL1206" t="inlineStr"/>
      <c r="AM1206" t="inlineStr"/>
      <c r="AN1206" t="inlineStr"/>
      <c r="AO1206" t="inlineStr"/>
      <c r="AP1206" t="inlineStr">
        <is>
          <t>{"Research &amp; Discovery": [{"indicator_id": "76", "indicator_name": "Academic Reputation", "rank": "601+", "score": "4.9"}, {"indicator_id": "73", "indicator_name": "Citations per Faculty", "rank": "701+", "score": "2.6"}], "Learning Experience": [{"indicator_id": "36", "indicator_name": "Faculty Student Ratio", "rank": "701+", "score": "13.1"}], "Employability": [{"indicator_id": "77", "indicator_name": "Employer Reputation", "rank": "601+", "score": "3.9"}, {"indicator_id": "3819456", "indicator_name": "Employment Outcomes", "rank": "697", "score": "13.9"}], "Global Engagement": [{"indicator_id": "14", "indicator_name": "International Student Ratio", "rank": "701+", "score": "2.9"}, {"indicator_id": "15", "indicator_name": "International Research Network", "rank": "701+", "score": "17.5"}, {"indicator_id": "18", "indicator_name": "International Faculty Ratio", "rank": "701+", "score": "1.8"}], "Sustainability": [{"indicator_id": "3897497", "indicator_name": "Sustainability Score", "rank": "701+", "score": "1"}]}</t>
        </is>
      </c>
      <c r="AQ12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07">
      <c r="A1207" t="n">
        <v>1206</v>
      </c>
      <c r="B1207" t="inlineStr"/>
      <c r="C1207" t="inlineStr">
        <is>
          <t>Aoyama Gakuin University</t>
        </is>
      </c>
      <c r="D1207" t="inlineStr">
        <is>
          <t>Tokyo, Japan</t>
        </is>
      </c>
      <c r="E1207" t="inlineStr">
        <is>
          <t>Japan</t>
        </is>
      </c>
      <c r="F1207" t="inlineStr">
        <is>
          <t>Tokyo</t>
        </is>
      </c>
      <c r="G1207" t="inlineStr">
        <is>
          <t>Asia</t>
        </is>
      </c>
      <c r="H1207" t="inlineStr">
        <is>
          <t>https://www.topuniversities.com/sites/default/files/aoyama-gakuin-university_592560cf2aeae70239af4a9a_medium.jpg</t>
        </is>
      </c>
      <c r="I1207" t="inlineStr">
        <is>
          <t>/universities/aoyama-gakuin-university</t>
        </is>
      </c>
      <c r="J1207" t="inlineStr">
        <is>
          <t>3996257</t>
        </is>
      </c>
      <c r="K1207" t="inlineStr">
        <is>
          <t>294633</t>
        </is>
      </c>
      <c r="L1207" t="inlineStr">
        <is>
          <t>22</t>
        </is>
      </c>
      <c r="M1207" t="n">
        <v>0</v>
      </c>
      <c r="N1207" t="inlineStr">
        <is>
          <t>1201-1400</t>
        </is>
      </c>
      <c r="O1207" t="inlineStr"/>
      <c r="P1207" t="b">
        <v>0</v>
      </c>
      <c r="Q1207" t="b">
        <v>0</v>
      </c>
      <c r="R1207" t="n">
        <v>0</v>
      </c>
      <c r="S1207" t="inlineStr">
        <is>
          <t>601+</t>
        </is>
      </c>
      <c r="T1207" t="n">
        <v>7</v>
      </c>
      <c r="U1207" t="inlineStr">
        <is>
          <t>701+</t>
        </is>
      </c>
      <c r="V1207" t="n">
        <v>1.8</v>
      </c>
      <c r="W1207" t="inlineStr">
        <is>
          <t>701+</t>
        </is>
      </c>
      <c r="X1207" t="n">
        <v>5.2</v>
      </c>
      <c r="Y1207" t="inlineStr">
        <is>
          <t>601+</t>
        </is>
      </c>
      <c r="Z1207" t="n">
        <v>10.9</v>
      </c>
      <c r="AA1207" t="inlineStr">
        <is>
          <t>701+</t>
        </is>
      </c>
      <c r="AB1207" t="n">
        <v>9.5</v>
      </c>
      <c r="AC1207" t="inlineStr">
        <is>
          <t>701+</t>
        </is>
      </c>
      <c r="AD1207" t="n">
        <v>2.5</v>
      </c>
      <c r="AE1207" t="inlineStr">
        <is>
          <t>701+</t>
        </is>
      </c>
      <c r="AF1207" t="n">
        <v>6.2</v>
      </c>
      <c r="AG1207" t="inlineStr">
        <is>
          <t>663</t>
        </is>
      </c>
      <c r="AH1207" t="n">
        <v>15.4</v>
      </c>
      <c r="AI1207" t="inlineStr">
        <is>
          <t>701+</t>
        </is>
      </c>
      <c r="AJ1207" t="n">
        <v>1</v>
      </c>
      <c r="AK1207" t="inlineStr"/>
      <c r="AL1207" t="inlineStr"/>
      <c r="AM1207" t="inlineStr"/>
      <c r="AN1207" t="inlineStr"/>
      <c r="AO1207" t="inlineStr"/>
      <c r="AP1207" t="inlineStr">
        <is>
          <t>{"Research &amp; Discovery": [{"indicator_id": "76", "indicator_name": "Academic Reputation", "rank": "601+", "score": "7"}, {"indicator_id": "73", "indicator_name": "Citations per Faculty", "rank": "701+", "score": "1.8"}], "Learning Experience": [{"indicator_id": "36", "indicator_name": "Faculty Student Ratio", "rank": "701+", "score": "5.2"}], "Employability": [{"indicator_id": "77", "indicator_name": "Employer Reputation", "rank": "601+", "score": "10.9"}, {"indicator_id": "3819456", "indicator_name": "Employment Outcomes", "rank": "701+", "score": "9.5"}], "Global Engagement": [{"indicator_id": "14", "indicator_name": "International Student Ratio", "rank": "701+", "score": "2.5"}, {"indicator_id": "15", "indicator_name": "International Research Network", "rank": "701+", "score": "6.2"}, {"indicator_id": "18", "indicator_name": "International Faculty Ratio", "rank": "663", "score": "15.4"}], "Sustainability": [{"indicator_id": "3897497", "indicator_name": "Sustainability Score", "rank": "701+", "score": "1"}]}</t>
        </is>
      </c>
      <c r="AQ12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08">
      <c r="A1208" t="n">
        <v>1207</v>
      </c>
      <c r="B1208" t="inlineStr"/>
      <c r="C1208" t="inlineStr">
        <is>
          <t>Ataturk University</t>
        </is>
      </c>
      <c r="D1208" t="inlineStr">
        <is>
          <t>Erzurum, Türkiye</t>
        </is>
      </c>
      <c r="E1208" t="inlineStr">
        <is>
          <t>Türkiye</t>
        </is>
      </c>
      <c r="F1208" t="inlineStr">
        <is>
          <t>Erzurum</t>
        </is>
      </c>
      <c r="G1208" t="inlineStr">
        <is>
          <t>Asia</t>
        </is>
      </c>
      <c r="H1208" t="inlineStr">
        <is>
          <t>https://www.topuniversities.com/sites/default/files/ataturk-university_59df25b8acb295021d569dc7_medium.jpg</t>
        </is>
      </c>
      <c r="I1208" t="inlineStr">
        <is>
          <t>/universities/ataturk-university</t>
        </is>
      </c>
      <c r="J1208" t="inlineStr">
        <is>
          <t>3996264</t>
        </is>
      </c>
      <c r="K1208" t="inlineStr">
        <is>
          <t>955846</t>
        </is>
      </c>
      <c r="L1208" t="inlineStr">
        <is>
          <t>33353</t>
        </is>
      </c>
      <c r="M1208" t="n">
        <v>0</v>
      </c>
      <c r="N1208" t="inlineStr">
        <is>
          <t>1201-1400</t>
        </is>
      </c>
      <c r="O1208" t="inlineStr"/>
      <c r="P1208" t="b">
        <v>0</v>
      </c>
      <c r="Q1208" t="b">
        <v>0</v>
      </c>
      <c r="R1208" t="n">
        <v>0</v>
      </c>
      <c r="S1208" t="inlineStr">
        <is>
          <t>601+</t>
        </is>
      </c>
      <c r="T1208" t="n">
        <v>5.8</v>
      </c>
      <c r="U1208" t="inlineStr">
        <is>
          <t>701+</t>
        </is>
      </c>
      <c r="V1208" t="n">
        <v>4.4</v>
      </c>
      <c r="W1208" t="inlineStr">
        <is>
          <t>701+</t>
        </is>
      </c>
      <c r="X1208" t="n">
        <v>2.9</v>
      </c>
      <c r="Y1208" t="inlineStr">
        <is>
          <t>601+</t>
        </is>
      </c>
      <c r="Z1208" t="n">
        <v>2.3</v>
      </c>
      <c r="AA1208" t="inlineStr">
        <is>
          <t>701+</t>
        </is>
      </c>
      <c r="AB1208" t="n">
        <v>7.8</v>
      </c>
      <c r="AC1208" t="inlineStr">
        <is>
          <t>701+</t>
        </is>
      </c>
      <c r="AD1208" t="n">
        <v>7.4</v>
      </c>
      <c r="AE1208" t="inlineStr">
        <is>
          <t>701+</t>
        </is>
      </c>
      <c r="AF1208" t="n">
        <v>39.4</v>
      </c>
      <c r="AG1208" t="inlineStr">
        <is>
          <t>701+</t>
        </is>
      </c>
      <c r="AH1208" t="n">
        <v>3.2</v>
      </c>
      <c r="AI1208" t="inlineStr">
        <is>
          <t>701+</t>
        </is>
      </c>
      <c r="AJ1208" t="n">
        <v>1.1</v>
      </c>
      <c r="AK1208" t="inlineStr"/>
      <c r="AL1208" t="inlineStr"/>
      <c r="AM1208" t="inlineStr"/>
      <c r="AN1208" t="inlineStr"/>
      <c r="AO1208" t="inlineStr"/>
      <c r="AP1208" t="inlineStr">
        <is>
          <t>{"Research &amp; Discovery": [{"indicator_id": "76", "indicator_name": "Academic Reputation", "rank": "601+", "score": "5.8"}, {"indicator_id": "73", "indicator_name": "Citations per Faculty", "rank": "701+", "score": "4.4"}], "Learning Experience": [{"indicator_id": "36", "indicator_name": "Faculty Student Ratio", "rank": "701+", "score": "2.9"}], "Employability": [{"indicator_id": "77", "indicator_name": "Employer Reputation", "rank": "601+", "score": "2.3"}, {"indicator_id": "3819456", "indicator_name": "Employment Outcomes", "rank": "701+", "score": "7.8"}], "Global Engagement": [{"indicator_id": "14", "indicator_name": "International Student Ratio", "rank": "701+", "score": "7.4"}, {"indicator_id": "15", "indicator_name": "International Research Network", "rank": "701+", "score": "39.4"}, {"indicator_id": "18", "indicator_name": "International Faculty Ratio", "rank": "701+", "score": "3.2"}], "Sustainability": [{"indicator_id": "3897497", "indicator_name": "Sustainability Score", "rank": "701+", "score": "1.1"}]}</t>
        </is>
      </c>
      <c r="AQ12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09">
      <c r="A1209" t="n">
        <v>1208</v>
      </c>
      <c r="B1209" t="inlineStr"/>
      <c r="C1209" t="inlineStr">
        <is>
          <t>Atma Jaya Catholic University of Indonesia</t>
        </is>
      </c>
      <c r="D1209" t="inlineStr">
        <is>
          <t>Jakarta, Indonesia</t>
        </is>
      </c>
      <c r="E1209" t="inlineStr">
        <is>
          <t>Indonesia</t>
        </is>
      </c>
      <c r="F1209" t="inlineStr">
        <is>
          <t>Jakarta</t>
        </is>
      </c>
      <c r="G1209" t="inlineStr">
        <is>
          <t>Asia</t>
        </is>
      </c>
      <c r="H1209" t="inlineStr">
        <is>
          <t>https://www.topuniversities.com/sites/default/files/atma-jaya-catholic-university-jakarta_592560cf2aeae70239af4e29_medium.jpg</t>
        </is>
      </c>
      <c r="I1209" t="inlineStr">
        <is>
          <t>/universities/atma-jaya-catholic-university-indonesia</t>
        </is>
      </c>
      <c r="J1209" t="inlineStr">
        <is>
          <t>3996266</t>
        </is>
      </c>
      <c r="K1209" t="inlineStr">
        <is>
          <t>296989</t>
        </is>
      </c>
      <c r="L1209" t="inlineStr">
        <is>
          <t>933</t>
        </is>
      </c>
      <c r="M1209" t="n">
        <v>0</v>
      </c>
      <c r="N1209" t="inlineStr">
        <is>
          <t>1201-1400</t>
        </is>
      </c>
      <c r="O1209" t="inlineStr">
        <is>
          <t>3</t>
        </is>
      </c>
      <c r="P1209" t="b">
        <v>0</v>
      </c>
      <c r="Q1209" t="b">
        <v>0</v>
      </c>
      <c r="R1209" t="n">
        <v>0</v>
      </c>
      <c r="S1209" t="inlineStr">
        <is>
          <t>601+</t>
        </is>
      </c>
      <c r="T1209" t="n">
        <v>6.8</v>
      </c>
      <c r="U1209" t="inlineStr">
        <is>
          <t>701+</t>
        </is>
      </c>
      <c r="V1209" t="n">
        <v>1.3</v>
      </c>
      <c r="W1209" t="inlineStr">
        <is>
          <t>701+</t>
        </is>
      </c>
      <c r="X1209" t="n">
        <v>8.699999999999999</v>
      </c>
      <c r="Y1209" t="inlineStr">
        <is>
          <t>601+</t>
        </is>
      </c>
      <c r="Z1209" t="n">
        <v>7.7</v>
      </c>
      <c r="AA1209" t="inlineStr">
        <is>
          <t>601</t>
        </is>
      </c>
      <c r="AB1209" t="n">
        <v>18</v>
      </c>
      <c r="AC1209" t="inlineStr">
        <is>
          <t>701+</t>
        </is>
      </c>
      <c r="AD1209" t="n">
        <v>1.2</v>
      </c>
      <c r="AE1209" t="inlineStr">
        <is>
          <t>701+</t>
        </is>
      </c>
      <c r="AF1209" t="n">
        <v>7.5</v>
      </c>
      <c r="AG1209" t="inlineStr">
        <is>
          <t>701+</t>
        </is>
      </c>
      <c r="AH1209" t="n">
        <v>3.4</v>
      </c>
      <c r="AI1209" t="inlineStr">
        <is>
          <t>701+</t>
        </is>
      </c>
      <c r="AJ1209" t="n">
        <v>1.1</v>
      </c>
      <c r="AK1209" t="inlineStr"/>
      <c r="AL1209" t="inlineStr"/>
      <c r="AM1209" t="inlineStr"/>
      <c r="AN1209" t="inlineStr"/>
      <c r="AO1209" t="inlineStr"/>
      <c r="AP1209" t="inlineStr">
        <is>
          <t>{"Research &amp; Discovery": [{"indicator_id": "76", "indicator_name": "Academic Reputation", "rank": "601+", "score": "6.8"}, {"indicator_id": "73", "indicator_name": "Citations per Faculty", "rank": "701+", "score": "1.3"}], "Learning Experience": [{"indicator_id": "36", "indicator_name": "Faculty Student Ratio", "rank": "701+", "score": "8.7"}], "Employability": [{"indicator_id": "77", "indicator_name": "Employer Reputation", "rank": "601+", "score": "7.7"}, {"indicator_id": "3819456", "indicator_name": "Employment Outcomes", "rank": "601", "score": "18"}], "Global Engagement": [{"indicator_id": "14", "indicator_name": "International Student Ratio", "rank": "701+", "score": "1.2"}, {"indicator_id": "15", "indicator_name": "International Research Network", "rank": "701+", "score": "7.5"}, {"indicator_id": "18", "indicator_name": "International Faculty Ratio", "rank": "701+", "score": "3.4"}], "Sustainability": [{"indicator_id": "3897497", "indicator_name": "Sustainability Score", "rank": "701+", "score": "1.1"}]}</t>
        </is>
      </c>
      <c r="AQ12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10">
      <c r="A1210" t="n">
        <v>1209</v>
      </c>
      <c r="B1210" t="inlineStr"/>
      <c r="C1210" t="inlineStr">
        <is>
          <t>Bahauddin Zakariya University</t>
        </is>
      </c>
      <c r="D1210" t="inlineStr">
        <is>
          <t>Multan, Pakistan</t>
        </is>
      </c>
      <c r="E1210" t="inlineStr">
        <is>
          <t>Pakistan</t>
        </is>
      </c>
      <c r="F1210" t="inlineStr">
        <is>
          <t>Multan</t>
        </is>
      </c>
      <c r="G1210" t="inlineStr">
        <is>
          <t>Asia</t>
        </is>
      </c>
      <c r="H1210" t="inlineStr">
        <is>
          <t>https://www.topuniversities.com/sites/default/files/bahauddin-zakariya-university-_592560cf2aeae70239af4d91_medium.jpg</t>
        </is>
      </c>
      <c r="I1210" t="inlineStr">
        <is>
          <t>/universities/bahauddin-zakariya-university</t>
        </is>
      </c>
      <c r="J1210" t="inlineStr">
        <is>
          <t>3996272</t>
        </is>
      </c>
      <c r="K1210" t="inlineStr">
        <is>
          <t>297647</t>
        </is>
      </c>
      <c r="L1210" t="inlineStr">
        <is>
          <t>782</t>
        </is>
      </c>
      <c r="M1210" t="n">
        <v>0</v>
      </c>
      <c r="N1210" t="inlineStr">
        <is>
          <t>1201-1400</t>
        </is>
      </c>
      <c r="O1210" t="inlineStr"/>
      <c r="P1210" t="b">
        <v>0</v>
      </c>
      <c r="Q1210" t="b">
        <v>0</v>
      </c>
      <c r="R1210" t="n">
        <v>0</v>
      </c>
      <c r="S1210" t="inlineStr">
        <is>
          <t>601+</t>
        </is>
      </c>
      <c r="T1210" t="n">
        <v>6</v>
      </c>
      <c r="U1210" t="inlineStr">
        <is>
          <t>644</t>
        </is>
      </c>
      <c r="V1210" t="n">
        <v>14.6</v>
      </c>
      <c r="W1210" t="inlineStr">
        <is>
          <t>701+</t>
        </is>
      </c>
      <c r="X1210" t="n">
        <v>1.8</v>
      </c>
      <c r="Y1210" t="inlineStr">
        <is>
          <t>601+</t>
        </is>
      </c>
      <c r="Z1210" t="n">
        <v>6.2</v>
      </c>
      <c r="AA1210" t="inlineStr">
        <is>
          <t>701+</t>
        </is>
      </c>
      <c r="AB1210" t="n">
        <v>4.1</v>
      </c>
      <c r="AC1210" t="inlineStr">
        <is>
          <t>701+</t>
        </is>
      </c>
      <c r="AD1210" t="n">
        <v>1</v>
      </c>
      <c r="AE1210" t="inlineStr">
        <is>
          <t>701+</t>
        </is>
      </c>
      <c r="AF1210" t="n">
        <v>44.6</v>
      </c>
      <c r="AG1210" t="inlineStr">
        <is>
          <t>n/a</t>
        </is>
      </c>
      <c r="AH1210" t="inlineStr"/>
      <c r="AI1210" t="inlineStr">
        <is>
          <t>701+</t>
        </is>
      </c>
      <c r="AJ1210" t="n">
        <v>1</v>
      </c>
      <c r="AK1210" t="inlineStr"/>
      <c r="AL1210" t="inlineStr"/>
      <c r="AM1210" t="inlineStr"/>
      <c r="AN1210" t="inlineStr"/>
      <c r="AO1210" t="inlineStr"/>
      <c r="AP1210" t="inlineStr">
        <is>
          <t>{"Research &amp; Discovery": [{"indicator_id": "76", "indicator_name": "Academic Reputation", "rank": "601+", "score": "6"}, {"indicator_id": "73", "indicator_name": "Citations per Faculty", "rank": "644", "score": "14.6"}], "Learning Experience": [{"indicator_id": "36", "indicator_name": "Faculty Student Ratio", "rank": "701+", "score": "1.8"}], "Employability": [{"indicator_id": "77", "indicator_name": "Employer Reputation", "rank": "601+", "score": "6.2"}, {"indicator_id": "3819456", "indicator_name": "Employment Outcomes", "rank": "701+", "score": "4.1"}], "Global Engagement": [{"indicator_id": "14", "indicator_name": "International Student Ratio", "rank": "701+", "score": "1"}, {"indicator_id": "15", "indicator_name": "International Research Network", "rank": "701+", "score": "44.6"}, {"indicator_id": "18", "indicator_name": "International Faculty Ratio", "rank": "n/a", "score": "n/a"}], "Sustainability": [{"indicator_id": "3897497", "indicator_name": "Sustainability Score", "rank": "701+", "score": "1"}]}</t>
        </is>
      </c>
      <c r="AQ12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11">
      <c r="A1211" t="n">
        <v>1210</v>
      </c>
      <c r="B1211" t="inlineStr"/>
      <c r="C1211" t="inlineStr">
        <is>
          <t>Beijing Foreign Studies University</t>
        </is>
      </c>
      <c r="D1211" t="inlineStr">
        <is>
          <t>Beijing, China (Mainland)</t>
        </is>
      </c>
      <c r="E1211" t="inlineStr">
        <is>
          <t>China (Mainland)</t>
        </is>
      </c>
      <c r="F1211" t="inlineStr">
        <is>
          <t>Beijing</t>
        </is>
      </c>
      <c r="G1211" t="inlineStr">
        <is>
          <t>Asia</t>
        </is>
      </c>
      <c r="H1211" t="inlineStr">
        <is>
          <t>https://www.topuniversities.com/sites/default/files/beijing-foreign-studies-university_2020_medium.jpg</t>
        </is>
      </c>
      <c r="I1211" t="inlineStr">
        <is>
          <t>/universities/beijing-foreign-studies-university</t>
        </is>
      </c>
      <c r="J1211" t="inlineStr">
        <is>
          <t>3996279</t>
        </is>
      </c>
      <c r="K1211" t="inlineStr">
        <is>
          <t>294990</t>
        </is>
      </c>
      <c r="L1211" t="inlineStr">
        <is>
          <t>2020</t>
        </is>
      </c>
      <c r="M1211" t="n">
        <v>0</v>
      </c>
      <c r="N1211" t="inlineStr">
        <is>
          <t>1201-1400</t>
        </is>
      </c>
      <c r="O1211" t="inlineStr"/>
      <c r="P1211" t="b">
        <v>0</v>
      </c>
      <c r="Q1211" t="b">
        <v>0</v>
      </c>
      <c r="R1211" t="n">
        <v>0</v>
      </c>
      <c r="S1211" t="inlineStr">
        <is>
          <t>601+</t>
        </is>
      </c>
      <c r="T1211" t="n">
        <v>5.7</v>
      </c>
      <c r="U1211" t="inlineStr">
        <is>
          <t>701+</t>
        </is>
      </c>
      <c r="V1211" t="n">
        <v>1.5</v>
      </c>
      <c r="W1211" t="inlineStr">
        <is>
          <t>574</t>
        </is>
      </c>
      <c r="X1211" t="n">
        <v>25.9</v>
      </c>
      <c r="Y1211" t="inlineStr">
        <is>
          <t>601+</t>
        </is>
      </c>
      <c r="Z1211" t="n">
        <v>2.9</v>
      </c>
      <c r="AA1211" t="inlineStr">
        <is>
          <t>701+</t>
        </is>
      </c>
      <c r="AB1211" t="n">
        <v>7.4</v>
      </c>
      <c r="AC1211" t="inlineStr">
        <is>
          <t>468</t>
        </is>
      </c>
      <c r="AD1211" t="n">
        <v>25.8</v>
      </c>
      <c r="AE1211" t="inlineStr">
        <is>
          <t>701+</t>
        </is>
      </c>
      <c r="AF1211" t="n">
        <v>3.4</v>
      </c>
      <c r="AG1211" t="inlineStr">
        <is>
          <t>606</t>
        </is>
      </c>
      <c r="AH1211" t="n">
        <v>19.6</v>
      </c>
      <c r="AI1211" t="inlineStr">
        <is>
          <t>701+</t>
        </is>
      </c>
      <c r="AJ1211" t="n">
        <v>1</v>
      </c>
      <c r="AK1211" t="inlineStr"/>
      <c r="AL1211" t="inlineStr"/>
      <c r="AM1211" t="inlineStr"/>
      <c r="AN1211" t="inlineStr"/>
      <c r="AO1211" t="inlineStr"/>
      <c r="AP1211" t="inlineStr">
        <is>
          <t>{"Research &amp; Discovery": [{"indicator_id": "76", "indicator_name": "Academic Reputation", "rank": "601+", "score": "5.7"}, {"indicator_id": "73", "indicator_name": "Citations per Faculty", "rank": "701+", "score": "1.5"}], "Learning Experience": [{"indicator_id": "36", "indicator_name": "Faculty Student Ratio", "rank": "574", "score": "25.9"}], "Employability": [{"indicator_id": "77", "indicator_name": "Employer Reputation", "rank": "601+", "score": "2.9"}, {"indicator_id": "3819456", "indicator_name": "Employment Outcomes", "rank": "701+", "score": "7.4"}], "Global Engagement": [{"indicator_id": "14", "indicator_name": "International Student Ratio", "rank": "468", "score": "25.8"}, {"indicator_id": "15", "indicator_name": "International Research Network", "rank": "701+", "score": "3.4"}, {"indicator_id": "18", "indicator_name": "International Faculty Ratio", "rank": "606", "score": "19.6"}], "Sustainability": [{"indicator_id": "3897497", "indicator_name": "Sustainability Score", "rank": "701+", "score": "1"}]}</t>
        </is>
      </c>
      <c r="AQ12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12">
      <c r="A1212" t="n">
        <v>1211</v>
      </c>
      <c r="B1212" t="inlineStr"/>
      <c r="C1212" t="inlineStr">
        <is>
          <t>Beijing University of Chinese Medicine</t>
        </is>
      </c>
      <c r="D1212" t="inlineStr">
        <is>
          <t>Beijing, China (Mainland)</t>
        </is>
      </c>
      <c r="E1212" t="inlineStr">
        <is>
          <t>China (Mainland)</t>
        </is>
      </c>
      <c r="F1212" t="inlineStr">
        <is>
          <t>Beijing</t>
        </is>
      </c>
      <c r="G1212" t="inlineStr">
        <is>
          <t>Asia</t>
        </is>
      </c>
      <c r="H1212" t="inlineStr">
        <is>
          <t>https://www.topuniversities.com/sites/default/files/beijing-university-of-chinese-medicine_592560cf2aeae70239af5266_medium.jpg</t>
        </is>
      </c>
      <c r="I1212" t="inlineStr">
        <is>
          <t>/universities/beijing-university-chinese-medicine</t>
        </is>
      </c>
      <c r="J1212" t="inlineStr">
        <is>
          <t>3996282</t>
        </is>
      </c>
      <c r="K1212" t="inlineStr">
        <is>
          <t>294989</t>
        </is>
      </c>
      <c r="L1212" t="inlineStr">
        <is>
          <t>2019</t>
        </is>
      </c>
      <c r="M1212" t="n">
        <v>0</v>
      </c>
      <c r="N1212" t="inlineStr">
        <is>
          <t>1201-1400</t>
        </is>
      </c>
      <c r="O1212" t="inlineStr"/>
      <c r="P1212" t="b">
        <v>0</v>
      </c>
      <c r="Q1212" t="b">
        <v>0</v>
      </c>
      <c r="R1212" t="n">
        <v>0</v>
      </c>
      <c r="S1212" t="inlineStr">
        <is>
          <t>601+</t>
        </is>
      </c>
      <c r="T1212" t="n">
        <v>4.4</v>
      </c>
      <c r="U1212" t="inlineStr">
        <is>
          <t>701+</t>
        </is>
      </c>
      <c r="V1212" t="n">
        <v>9.4</v>
      </c>
      <c r="W1212" t="inlineStr">
        <is>
          <t>431</t>
        </is>
      </c>
      <c r="X1212" t="n">
        <v>37.2</v>
      </c>
      <c r="Y1212" t="inlineStr">
        <is>
          <t>601+</t>
        </is>
      </c>
      <c r="Z1212" t="n">
        <v>1.6</v>
      </c>
      <c r="AA1212" t="inlineStr">
        <is>
          <t>701+</t>
        </is>
      </c>
      <c r="AB1212" t="n">
        <v>3</v>
      </c>
      <c r="AC1212" t="inlineStr">
        <is>
          <t>701+</t>
        </is>
      </c>
      <c r="AD1212" t="n">
        <v>8.800000000000001</v>
      </c>
      <c r="AE1212" t="inlineStr">
        <is>
          <t>701+</t>
        </is>
      </c>
      <c r="AF1212" t="n">
        <v>7.1</v>
      </c>
      <c r="AG1212" t="inlineStr">
        <is>
          <t>n/a</t>
        </is>
      </c>
      <c r="AH1212" t="inlineStr"/>
      <c r="AI1212" t="inlineStr">
        <is>
          <t>701+</t>
        </is>
      </c>
      <c r="AJ1212" t="n">
        <v>1</v>
      </c>
      <c r="AK1212" t="inlineStr"/>
      <c r="AL1212" t="inlineStr"/>
      <c r="AM1212" t="inlineStr"/>
      <c r="AN1212" t="inlineStr"/>
      <c r="AO1212" t="inlineStr"/>
      <c r="AP1212" t="inlineStr">
        <is>
          <t>{"Research &amp; Discovery": [{"indicator_id": "76", "indicator_name": "Academic Reputation", "rank": "601+", "score": "4.4"}, {"indicator_id": "73", "indicator_name": "Citations per Faculty", "rank": "701+", "score": "9.4"}], "Learning Experience": [{"indicator_id": "36", "indicator_name": "Faculty Student Ratio", "rank": "431", "score": "37.2"}], "Employability": [{"indicator_id": "77", "indicator_name": "Employer Reputation", "rank": "601+", "score": "1.6"}, {"indicator_id": "3819456", "indicator_name": "Employment Outcomes", "rank": "701+", "score": "3"}], "Global Engagement": [{"indicator_id": "14", "indicator_name": "International Student Ratio", "rank": "701+", "score": "8.8"}, {"indicator_id": "15", "indicator_name": "International Research Network", "rank": "701+", "score": "7.1"}, {"indicator_id": "18", "indicator_name": "International Faculty Ratio", "rank": "n/a", "score": "n/a"}], "Sustainability": [{"indicator_id": "3897497", "indicator_name": "Sustainability Score", "rank": "701+", "score": "1"}]}</t>
        </is>
      </c>
      <c r="AQ12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13">
      <c r="A1213" t="n">
        <v>1212</v>
      </c>
      <c r="B1213" t="inlineStr"/>
      <c r="C1213" t="inlineStr">
        <is>
          <t>Belarusian State University of Informatics and Radioelectronics</t>
        </is>
      </c>
      <c r="D1213" t="inlineStr">
        <is>
          <t>Minsk, Belarus</t>
        </is>
      </c>
      <c r="E1213" t="inlineStr">
        <is>
          <t>Belarus</t>
        </is>
      </c>
      <c r="F1213" t="inlineStr">
        <is>
          <t>Minsk</t>
        </is>
      </c>
      <c r="G1213" t="inlineStr">
        <is>
          <t>Europe</t>
        </is>
      </c>
      <c r="H1213" t="inlineStr">
        <is>
          <t>https://www.topuniversities.com/sites/default/files/belarusian-state-university-of-informatics-and-radioelectronics_592560cf2aeae70239af5a53_medium.jpg</t>
        </is>
      </c>
      <c r="I1213" t="inlineStr">
        <is>
          <t>/universities/belarusian-state-university-informatics-radioelectronics</t>
        </is>
      </c>
      <c r="J1213" t="inlineStr">
        <is>
          <t>3996285</t>
        </is>
      </c>
      <c r="K1213" t="inlineStr">
        <is>
          <t>371289</t>
        </is>
      </c>
      <c r="L1213" t="inlineStr">
        <is>
          <t>25503</t>
        </is>
      </c>
      <c r="M1213" t="n">
        <v>0</v>
      </c>
      <c r="N1213" t="inlineStr">
        <is>
          <t>1201-1400</t>
        </is>
      </c>
      <c r="O1213" t="inlineStr"/>
      <c r="P1213" t="b">
        <v>0</v>
      </c>
      <c r="Q1213" t="b">
        <v>1</v>
      </c>
      <c r="R1213" t="n">
        <v>0</v>
      </c>
      <c r="S1213" t="inlineStr">
        <is>
          <t>601+</t>
        </is>
      </c>
      <c r="T1213" t="n">
        <v>6.6</v>
      </c>
      <c r="U1213" t="inlineStr">
        <is>
          <t>701+</t>
        </is>
      </c>
      <c r="V1213" t="n">
        <v>1.2</v>
      </c>
      <c r="W1213" t="inlineStr">
        <is>
          <t>701+</t>
        </is>
      </c>
      <c r="X1213" t="n">
        <v>15.3</v>
      </c>
      <c r="Y1213" t="inlineStr">
        <is>
          <t>500</t>
        </is>
      </c>
      <c r="Z1213" t="n">
        <v>17.1</v>
      </c>
      <c r="AA1213" t="inlineStr">
        <is>
          <t>701+</t>
        </is>
      </c>
      <c r="AB1213" t="n">
        <v>5.9</v>
      </c>
      <c r="AC1213" t="inlineStr">
        <is>
          <t>701+</t>
        </is>
      </c>
      <c r="AD1213" t="n">
        <v>9.300000000000001</v>
      </c>
      <c r="AE1213" t="inlineStr">
        <is>
          <t>701+</t>
        </is>
      </c>
      <c r="AF1213" t="n">
        <v>7.4</v>
      </c>
      <c r="AG1213" t="inlineStr">
        <is>
          <t>701+</t>
        </is>
      </c>
      <c r="AH1213" t="n">
        <v>1.1</v>
      </c>
      <c r="AI1213" t="inlineStr">
        <is>
          <t>n/a</t>
        </is>
      </c>
      <c r="AJ1213" t="inlineStr"/>
      <c r="AK1213" t="inlineStr"/>
      <c r="AL1213" t="inlineStr"/>
      <c r="AM1213" t="inlineStr"/>
      <c r="AN1213" t="inlineStr"/>
      <c r="AO1213" t="inlineStr"/>
      <c r="AP1213" t="inlineStr">
        <is>
          <t>{"Research &amp; Discovery": [{"indicator_id": "76", "indicator_name": "Academic Reputation", "rank": "601+", "score": "6.6"}, {"indicator_id": "73", "indicator_name": "Citations per Faculty", "rank": "701+", "score": "1.2"}], "Learning Experience": [{"indicator_id": "36", "indicator_name": "Faculty Student Ratio", "rank": "701+", "score": "15.3"}], "Employability": [{"indicator_id": "77", "indicator_name": "Employer Reputation", "rank": "500", "score": "17.1"}, {"indicator_id": "3819456", "indicator_name": "Employment Outcomes", "rank": "701+", "score": "5.9"}], "Global Engagement": [{"indicator_id": "14", "indicator_name": "International Student Ratio", "rank": "701+", "score": "9.3"}, {"indicator_id": "15", "indicator_name": "International Research Network", "rank": "701+", "score": "7.4"}, {"indicator_id": "18", "indicator_name": "International Faculty Ratio", "rank": "701+", "score": "1.1"}], "Sustainability": [{"indicator_id": "3897497", "indicator_name": "Sustainability Score", "rank": "n/a", "score": "n/a"}]}</t>
        </is>
      </c>
      <c r="AQ12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14">
      <c r="A1214" t="n">
        <v>1213</v>
      </c>
      <c r="B1214" t="inlineStr"/>
      <c r="C1214" t="inlineStr">
        <is>
          <t>Benemerita Universidad Autonoma de Puebla</t>
        </is>
      </c>
      <c r="D1214" t="inlineStr">
        <is>
          <t>Puebla, Mexico</t>
        </is>
      </c>
      <c r="E1214" t="inlineStr">
        <is>
          <t>Mexico</t>
        </is>
      </c>
      <c r="F1214" t="inlineStr">
        <is>
          <t>Puebla</t>
        </is>
      </c>
      <c r="G1214" t="inlineStr">
        <is>
          <t>Latin America</t>
        </is>
      </c>
      <c r="H1214" t="inlineStr">
        <is>
          <t>https://www.topuniversities.com/sites/default/files/benemrita-universidad-autnoma-de-puebla_592560cf2aeae70239af5478_medium.jpg</t>
        </is>
      </c>
      <c r="I1214" t="inlineStr">
        <is>
          <t>/universities/benemerita-universidad-autonoma-de-puebla</t>
        </is>
      </c>
      <c r="J1214" t="inlineStr">
        <is>
          <t>3996287</t>
        </is>
      </c>
      <c r="K1214" t="inlineStr">
        <is>
          <t>293359</t>
        </is>
      </c>
      <c r="L1214" t="inlineStr">
        <is>
          <t>2549</t>
        </is>
      </c>
      <c r="M1214" t="n">
        <v>0</v>
      </c>
      <c r="N1214" t="inlineStr">
        <is>
          <t>1201-1400</t>
        </is>
      </c>
      <c r="O1214" t="inlineStr"/>
      <c r="P1214" t="b">
        <v>0</v>
      </c>
      <c r="Q1214" t="b">
        <v>0</v>
      </c>
      <c r="R1214" t="n">
        <v>0</v>
      </c>
      <c r="S1214" t="inlineStr">
        <is>
          <t>601+</t>
        </is>
      </c>
      <c r="T1214" t="n">
        <v>13.7</v>
      </c>
      <c r="U1214" t="inlineStr">
        <is>
          <t>701+</t>
        </is>
      </c>
      <c r="V1214" t="n">
        <v>1.9</v>
      </c>
      <c r="W1214" t="inlineStr">
        <is>
          <t>701+</t>
        </is>
      </c>
      <c r="X1214" t="n">
        <v>2.8</v>
      </c>
      <c r="Y1214" t="inlineStr">
        <is>
          <t>601+</t>
        </is>
      </c>
      <c r="Z1214" t="n">
        <v>5.4</v>
      </c>
      <c r="AA1214" t="inlineStr">
        <is>
          <t>701+</t>
        </is>
      </c>
      <c r="AB1214" t="n">
        <v>2</v>
      </c>
      <c r="AC1214" t="inlineStr">
        <is>
          <t>701+</t>
        </is>
      </c>
      <c r="AD1214" t="n">
        <v>1.3</v>
      </c>
      <c r="AE1214" t="inlineStr">
        <is>
          <t>701+</t>
        </is>
      </c>
      <c r="AF1214" t="n">
        <v>24.5</v>
      </c>
      <c r="AG1214" t="inlineStr">
        <is>
          <t>701+</t>
        </is>
      </c>
      <c r="AH1214" t="n">
        <v>2.8</v>
      </c>
      <c r="AI1214" t="inlineStr">
        <is>
          <t>701+</t>
        </is>
      </c>
      <c r="AJ1214" t="n">
        <v>1.2</v>
      </c>
      <c r="AK1214" t="inlineStr"/>
      <c r="AL1214" t="inlineStr"/>
      <c r="AM1214" t="inlineStr"/>
      <c r="AN1214" t="inlineStr"/>
      <c r="AO1214" t="inlineStr"/>
      <c r="AP1214" t="inlineStr">
        <is>
          <t>{"Research &amp; Discovery": [{"indicator_id": "76", "indicator_name": "Academic Reputation", "rank": "601+", "score": "13.7"}, {"indicator_id": "73", "indicator_name": "Citations per Faculty", "rank": "701+", "score": "1.9"}], "Learning Experience": [{"indicator_id": "36", "indicator_name": "Faculty Student Ratio", "rank": "701+", "score": "2.8"}], "Employability": [{"indicator_id": "77", "indicator_name": "Employer Reputation", "rank": "601+", "score": "5.4"}, {"indicator_id": "3819456", "indicator_name": "Employment Outcomes", "rank": "701+", "score": "2"}], "Global Engagement": [{"indicator_id": "14", "indicator_name": "International Student Ratio", "rank": "701+", "score": "1.3"}, {"indicator_id": "15", "indicator_name": "International Research Network", "rank": "701+", "score": "24.5"}, {"indicator_id": "18", "indicator_name": "International Faculty Ratio", "rank": "701+", "score": "2.8"}], "Sustainability": [{"indicator_id": "3897497", "indicator_name": "Sustainability Score", "rank": "701+", "score": "1.2"}]}</t>
        </is>
      </c>
      <c r="AQ12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15">
      <c r="A1215" t="n">
        <v>1214</v>
      </c>
      <c r="B1215" t="inlineStr"/>
      <c r="C1215" t="inlineStr">
        <is>
          <t>Birzeit university</t>
        </is>
      </c>
      <c r="D1215" t="inlineStr">
        <is>
          <t>Birzeit, Palestine</t>
        </is>
      </c>
      <c r="E1215" t="inlineStr">
        <is>
          <t>Palestine</t>
        </is>
      </c>
      <c r="F1215" t="inlineStr">
        <is>
          <t>Birzeit</t>
        </is>
      </c>
      <c r="G1215" t="inlineStr">
        <is>
          <t>Asia</t>
        </is>
      </c>
      <c r="H1215" t="inlineStr">
        <is>
          <t>https://www.topuniversities.com/sites/default/files/birzeit-university_592560cf2aeae70239af546c_medium.jpg</t>
        </is>
      </c>
      <c r="I1215" t="inlineStr">
        <is>
          <t>/universities/birzeit-university</t>
        </is>
      </c>
      <c r="J1215" t="inlineStr">
        <is>
          <t>3996294</t>
        </is>
      </c>
      <c r="K1215" t="inlineStr">
        <is>
          <t>293346</t>
        </is>
      </c>
      <c r="L1215" t="inlineStr">
        <is>
          <t>2534</t>
        </is>
      </c>
      <c r="M1215" t="n">
        <v>0</v>
      </c>
      <c r="N1215" t="inlineStr">
        <is>
          <t>1201-1400</t>
        </is>
      </c>
      <c r="O1215" t="inlineStr"/>
      <c r="P1215" t="b">
        <v>0</v>
      </c>
      <c r="Q1215" t="b">
        <v>0</v>
      </c>
      <c r="R1215" t="n">
        <v>0</v>
      </c>
      <c r="S1215" t="inlineStr">
        <is>
          <t>601+</t>
        </is>
      </c>
      <c r="T1215" t="n">
        <v>7.6</v>
      </c>
      <c r="U1215" t="inlineStr">
        <is>
          <t>701+</t>
        </is>
      </c>
      <c r="V1215" t="n">
        <v>2.8</v>
      </c>
      <c r="W1215" t="inlineStr">
        <is>
          <t>701+</t>
        </is>
      </c>
      <c r="X1215" t="n">
        <v>4.7</v>
      </c>
      <c r="Y1215" t="inlineStr">
        <is>
          <t>601+</t>
        </is>
      </c>
      <c r="Z1215" t="n">
        <v>7.1</v>
      </c>
      <c r="AA1215" t="inlineStr">
        <is>
          <t>489</t>
        </is>
      </c>
      <c r="AB1215" t="n">
        <v>23.2</v>
      </c>
      <c r="AC1215" t="inlineStr">
        <is>
          <t>701+</t>
        </is>
      </c>
      <c r="AD1215" t="n">
        <v>4</v>
      </c>
      <c r="AE1215" t="inlineStr">
        <is>
          <t>701+</t>
        </is>
      </c>
      <c r="AF1215" t="n">
        <v>20.4</v>
      </c>
      <c r="AG1215" t="inlineStr">
        <is>
          <t>697</t>
        </is>
      </c>
      <c r="AH1215" t="n">
        <v>13.4</v>
      </c>
      <c r="AI1215" t="inlineStr">
        <is>
          <t>701+</t>
        </is>
      </c>
      <c r="AJ1215" t="n">
        <v>1</v>
      </c>
      <c r="AK1215" t="inlineStr"/>
      <c r="AL1215" t="inlineStr"/>
      <c r="AM1215" t="inlineStr"/>
      <c r="AN1215" t="inlineStr"/>
      <c r="AO1215" t="inlineStr"/>
      <c r="AP1215" t="inlineStr">
        <is>
          <t>{"Research &amp; Discovery": [{"indicator_id": "76", "indicator_name": "Academic Reputation", "rank": "601+", "score": "7.6"}, {"indicator_id": "73", "indicator_name": "Citations per Faculty", "rank": "701+", "score": "2.8"}], "Learning Experience": [{"indicator_id": "36", "indicator_name": "Faculty Student Ratio", "rank": "701+", "score": "4.7"}], "Employability": [{"indicator_id": "77", "indicator_name": "Employer Reputation", "rank": "601+", "score": "7.1"}, {"indicator_id": "3819456", "indicator_name": "Employment Outcomes", "rank": "489", "score": "23.2"}], "Global Engagement": [{"indicator_id": "14", "indicator_name": "International Student Ratio", "rank": "701+", "score": "4"}, {"indicator_id": "15", "indicator_name": "International Research Network", "rank": "701+", "score": "20.4"}, {"indicator_id": "18", "indicator_name": "International Faculty Ratio", "rank": "697", "score": "13.4"}], "Sustainability": [{"indicator_id": "3897497", "indicator_name": "Sustainability Score", "rank": "701+", "score": "1"}]}</t>
        </is>
      </c>
      <c r="AQ12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16">
      <c r="A1216" t="n">
        <v>1215</v>
      </c>
      <c r="B1216" t="inlineStr"/>
      <c r="C1216" t="inlineStr">
        <is>
          <t>British University in Egypt</t>
        </is>
      </c>
      <c r="D1216" t="inlineStr">
        <is>
          <t>El Shorouk, Egypt</t>
        </is>
      </c>
      <c r="E1216" t="inlineStr">
        <is>
          <t>Egypt</t>
        </is>
      </c>
      <c r="F1216" t="inlineStr">
        <is>
          <t>El Shorouk</t>
        </is>
      </c>
      <c r="G1216" t="inlineStr">
        <is>
          <t>Africa</t>
        </is>
      </c>
      <c r="H1216" t="inlineStr">
        <is>
          <t>https://www.topuniversities.com/sites/default/files/british-university-in-egypt_592560e29988f300e232122d_medium.jpg</t>
        </is>
      </c>
      <c r="I1216" t="inlineStr">
        <is>
          <t>/universities/british-university-egypt</t>
        </is>
      </c>
      <c r="J1216" t="inlineStr">
        <is>
          <t>3996299</t>
        </is>
      </c>
      <c r="K1216" t="inlineStr">
        <is>
          <t>295561</t>
        </is>
      </c>
      <c r="L1216" t="inlineStr">
        <is>
          <t>23890</t>
        </is>
      </c>
      <c r="M1216" t="n">
        <v>0</v>
      </c>
      <c r="N1216" t="inlineStr">
        <is>
          <t>1201-1400</t>
        </is>
      </c>
      <c r="O1216" t="inlineStr"/>
      <c r="P1216" t="b">
        <v>0</v>
      </c>
      <c r="Q1216" t="b">
        <v>0</v>
      </c>
      <c r="R1216" t="n">
        <v>0</v>
      </c>
      <c r="S1216" t="inlineStr">
        <is>
          <t>601+</t>
        </is>
      </c>
      <c r="T1216" t="n">
        <v>6</v>
      </c>
      <c r="U1216" t="inlineStr">
        <is>
          <t>701+</t>
        </is>
      </c>
      <c r="V1216" t="n">
        <v>2.3</v>
      </c>
      <c r="W1216" t="inlineStr">
        <is>
          <t>578</t>
        </is>
      </c>
      <c r="X1216" t="n">
        <v>25.7</v>
      </c>
      <c r="Y1216" t="inlineStr">
        <is>
          <t>601+</t>
        </is>
      </c>
      <c r="Z1216" t="n">
        <v>5.5</v>
      </c>
      <c r="AA1216" t="inlineStr">
        <is>
          <t>701+</t>
        </is>
      </c>
      <c r="AB1216" t="n">
        <v>2.6</v>
      </c>
      <c r="AC1216" t="inlineStr">
        <is>
          <t>701+</t>
        </is>
      </c>
      <c r="AD1216" t="n">
        <v>2.6</v>
      </c>
      <c r="AE1216" t="inlineStr">
        <is>
          <t>701+</t>
        </is>
      </c>
      <c r="AF1216" t="n">
        <v>12</v>
      </c>
      <c r="AG1216" t="inlineStr">
        <is>
          <t>701+</t>
        </is>
      </c>
      <c r="AH1216" t="n">
        <v>2.6</v>
      </c>
      <c r="AI1216" t="inlineStr">
        <is>
          <t>701+</t>
        </is>
      </c>
      <c r="AJ1216" t="n">
        <v>1</v>
      </c>
      <c r="AK1216" t="inlineStr"/>
      <c r="AL1216" t="inlineStr"/>
      <c r="AM1216" t="inlineStr"/>
      <c r="AN1216" t="inlineStr"/>
      <c r="AO1216" t="inlineStr"/>
      <c r="AP1216" t="inlineStr">
        <is>
          <t>{"Research &amp; Discovery": [{"indicator_id": "76", "indicator_name": "Academic Reputation", "rank": "601+", "score": "6"}, {"indicator_id": "73", "indicator_name": "Citations per Faculty", "rank": "701+", "score": "2.3"}], "Learning Experience": [{"indicator_id": "36", "indicator_name": "Faculty Student Ratio", "rank": "578", "score": "25.7"}], "Employability": [{"indicator_id": "77", "indicator_name": "Employer Reputation", "rank": "601+", "score": "5.5"}, {"indicator_id": "3819456", "indicator_name": "Employment Outcomes", "rank": "701+", "score": "2.6"}], "Global Engagement": [{"indicator_id": "14", "indicator_name": "International Student Ratio", "rank": "701+", "score": "2.6"}, {"indicator_id": "15", "indicator_name": "International Research Network", "rank": "701+", "score": "12"}, {"indicator_id": "18", "indicator_name": "International Faculty Ratio", "rank": "701+", "score": "2.6"}], "Sustainability": [{"indicator_id": "3897497", "indicator_name": "Sustainability Score", "rank": "701+", "score": "1"}]}</t>
        </is>
      </c>
      <c r="AQ12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17">
      <c r="A1217" t="n">
        <v>1216</v>
      </c>
      <c r="B1217" t="inlineStr"/>
      <c r="C1217" t="inlineStr">
        <is>
          <t>Brock University</t>
        </is>
      </c>
      <c r="D1217" t="inlineStr">
        <is>
          <t>St. Catharines, Canada</t>
        </is>
      </c>
      <c r="E1217" t="inlineStr">
        <is>
          <t>Canada</t>
        </is>
      </c>
      <c r="F1217" t="inlineStr">
        <is>
          <t>St. Catharines</t>
        </is>
      </c>
      <c r="G1217" t="inlineStr">
        <is>
          <t>North America</t>
        </is>
      </c>
      <c r="H1217" t="inlineStr">
        <is>
          <t>https://www.topuniversities.com/sites/default/files/240411040432pm619102BrockU-2022-RGB-square-200-90x90.jpg</t>
        </is>
      </c>
      <c r="I1217" t="inlineStr">
        <is>
          <t>/universities/brock-university</t>
        </is>
      </c>
      <c r="J1217" t="inlineStr">
        <is>
          <t>3996301</t>
        </is>
      </c>
      <c r="K1217" t="inlineStr">
        <is>
          <t>296900</t>
        </is>
      </c>
      <c r="L1217" t="inlineStr">
        <is>
          <t>1762</t>
        </is>
      </c>
      <c r="M1217" t="n">
        <v>0</v>
      </c>
      <c r="N1217" t="inlineStr">
        <is>
          <t>1201-1400</t>
        </is>
      </c>
      <c r="O1217" t="inlineStr"/>
      <c r="P1217" t="b">
        <v>0</v>
      </c>
      <c r="Q1217" t="b">
        <v>0</v>
      </c>
      <c r="R1217" t="n">
        <v>0</v>
      </c>
      <c r="S1217" t="inlineStr">
        <is>
          <t>601+</t>
        </is>
      </c>
      <c r="T1217" t="n">
        <v>4</v>
      </c>
      <c r="U1217" t="inlineStr">
        <is>
          <t>658</t>
        </is>
      </c>
      <c r="V1217" t="n">
        <v>13.7</v>
      </c>
      <c r="W1217" t="inlineStr">
        <is>
          <t>701+</t>
        </is>
      </c>
      <c r="X1217" t="n">
        <v>3</v>
      </c>
      <c r="Y1217" t="inlineStr">
        <is>
          <t>601+</t>
        </is>
      </c>
      <c r="Z1217" t="n">
        <v>6.3</v>
      </c>
      <c r="AA1217" t="inlineStr">
        <is>
          <t>701+</t>
        </is>
      </c>
      <c r="AB1217" t="n">
        <v>5.2</v>
      </c>
      <c r="AC1217" t="inlineStr">
        <is>
          <t>493</t>
        </is>
      </c>
      <c r="AD1217" t="n">
        <v>23.8</v>
      </c>
      <c r="AE1217" t="inlineStr">
        <is>
          <t>701+</t>
        </is>
      </c>
      <c r="AF1217" t="n">
        <v>30.9</v>
      </c>
      <c r="AG1217" t="inlineStr">
        <is>
          <t>701+</t>
        </is>
      </c>
      <c r="AH1217" t="n">
        <v>2.1</v>
      </c>
      <c r="AI1217" t="inlineStr">
        <is>
          <t>701+</t>
        </is>
      </c>
      <c r="AJ1217" t="n">
        <v>2.7</v>
      </c>
      <c r="AK1217" t="inlineStr"/>
      <c r="AL1217" t="inlineStr"/>
      <c r="AM1217" t="inlineStr"/>
      <c r="AN1217" t="inlineStr"/>
      <c r="AO1217" t="inlineStr"/>
      <c r="AP1217" t="inlineStr">
        <is>
          <t>{"Research &amp; Discovery": [{"indicator_id": "76", "indicator_name": "Academic Reputation", "rank": "601+", "score": "4"}, {"indicator_id": "73", "indicator_name": "Citations per Faculty", "rank": "658", "score": "13.7"}], "Learning Experience": [{"indicator_id": "36", "indicator_name": "Faculty Student Ratio", "rank": "701+", "score": "3"}], "Employability": [{"indicator_id": "77", "indicator_name": "Employer Reputation", "rank": "601+", "score": "6.3"}, {"indicator_id": "3819456", "indicator_name": "Employment Outcomes", "rank": "701+", "score": "5.2"}], "Global Engagement": [{"indicator_id": "14", "indicator_name": "International Student Ratio", "rank": "493", "score": "23.8"}, {"indicator_id": "15", "indicator_name": "International Research Network", "rank": "701+", "score": "30.9"}, {"indicator_id": "18", "indicator_name": "International Faculty Ratio", "rank": "701+", "score": "2.1"}], "Sustainability": [{"indicator_id": "3897497", "indicator_name": "Sustainability Score", "rank": "701+", "score": "2.7"}]}</t>
        </is>
      </c>
      <c r="AQ12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18">
      <c r="A1218" t="n">
        <v>1217</v>
      </c>
      <c r="B1218" t="inlineStr"/>
      <c r="C1218" t="inlineStr">
        <is>
          <t>The City College of New York</t>
        </is>
      </c>
      <c r="D1218" t="inlineStr">
        <is>
          <t>New York City, United States</t>
        </is>
      </c>
      <c r="E1218" t="inlineStr">
        <is>
          <t>United States</t>
        </is>
      </c>
      <c r="F1218" t="inlineStr">
        <is>
          <t>New York City</t>
        </is>
      </c>
      <c r="G1218" t="inlineStr">
        <is>
          <t>North America</t>
        </is>
      </c>
      <c r="H1218" t="inlineStr">
        <is>
          <t>https://www.topuniversities.com/sites/default/files/Webp.net-resizeimage-2021-04-22T134242.136-90x90.jpg</t>
        </is>
      </c>
      <c r="I1218" t="inlineStr">
        <is>
          <t>/universities/city-college-new-york</t>
        </is>
      </c>
      <c r="J1218" t="inlineStr">
        <is>
          <t>3996304</t>
        </is>
      </c>
      <c r="K1218" t="inlineStr">
        <is>
          <t>944069</t>
        </is>
      </c>
      <c r="L1218" t="inlineStr">
        <is>
          <t>40887</t>
        </is>
      </c>
      <c r="M1218" t="n">
        <v>0</v>
      </c>
      <c r="N1218" t="inlineStr">
        <is>
          <t>1201-1400</t>
        </is>
      </c>
      <c r="O1218" t="inlineStr"/>
      <c r="P1218" t="b">
        <v>0</v>
      </c>
      <c r="Q1218" t="b">
        <v>0</v>
      </c>
      <c r="R1218" t="n">
        <v>0</v>
      </c>
      <c r="S1218" t="inlineStr">
        <is>
          <t>601+</t>
        </is>
      </c>
      <c r="T1218" t="n">
        <v>7.2</v>
      </c>
      <c r="U1218" t="inlineStr">
        <is>
          <t>701+</t>
        </is>
      </c>
      <c r="V1218" t="n">
        <v>11.3</v>
      </c>
      <c r="W1218" t="inlineStr">
        <is>
          <t>701+</t>
        </is>
      </c>
      <c r="X1218" t="n">
        <v>11.9</v>
      </c>
      <c r="Y1218" t="inlineStr">
        <is>
          <t>601+</t>
        </is>
      </c>
      <c r="Z1218" t="n">
        <v>3</v>
      </c>
      <c r="AA1218" t="inlineStr">
        <is>
          <t>701+</t>
        </is>
      </c>
      <c r="AB1218" t="n">
        <v>1.5</v>
      </c>
      <c r="AC1218" t="inlineStr">
        <is>
          <t>701+</t>
        </is>
      </c>
      <c r="AD1218" t="n">
        <v>4.7</v>
      </c>
      <c r="AE1218" t="inlineStr">
        <is>
          <t>701+</t>
        </is>
      </c>
      <c r="AF1218" t="n">
        <v>24.8</v>
      </c>
      <c r="AG1218" t="inlineStr">
        <is>
          <t>701+</t>
        </is>
      </c>
      <c r="AH1218" t="n">
        <v>6.7</v>
      </c>
      <c r="AI1218" t="inlineStr">
        <is>
          <t>701+</t>
        </is>
      </c>
      <c r="AJ1218" t="n">
        <v>2.5</v>
      </c>
      <c r="AK1218" t="inlineStr"/>
      <c r="AL1218" t="inlineStr"/>
      <c r="AM1218" t="inlineStr"/>
      <c r="AN1218" t="inlineStr"/>
      <c r="AO1218" t="inlineStr"/>
      <c r="AP1218" t="inlineStr">
        <is>
          <t>{"Research &amp; Discovery": [{"indicator_id": "76", "indicator_name": "Academic Reputation", "rank": "601+", "score": "7.2"}, {"indicator_id": "73", "indicator_name": "Citations per Faculty", "rank": "701+", "score": "11.3"}], "Learning Experience": [{"indicator_id": "36", "indicator_name": "Faculty Student Ratio", "rank": "701+", "score": "11.9"}], "Employability": [{"indicator_id": "77", "indicator_name": "Employer Reputation", "rank": "601+", "score": "3"}, {"indicator_id": "3819456", "indicator_name": "Employment Outcomes", "rank": "701+", "score": "1.5"}], "Global Engagement": [{"indicator_id": "14", "indicator_name": "International Student Ratio", "rank": "701+", "score": "4.7"}, {"indicator_id": "15", "indicator_name": "International Research Network", "rank": "701+", "score": "24.8"}, {"indicator_id": "18", "indicator_name": "International Faculty Ratio", "rank": "701+", "score": "6.7"}], "Sustainability": [{"indicator_id": "3897497", "indicator_name": "Sustainability Score", "rank": "701+", "score": "2.5"}]}</t>
        </is>
      </c>
      <c r="AQ12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19">
      <c r="A1219" t="n">
        <v>1218</v>
      </c>
      <c r="B1219" t="inlineStr"/>
      <c r="C1219" t="inlineStr">
        <is>
          <t>Central Michigan University</t>
        </is>
      </c>
      <c r="D1219" t="inlineStr">
        <is>
          <t>Mount Pleasant, United States</t>
        </is>
      </c>
      <c r="E1219" t="inlineStr">
        <is>
          <t>United States</t>
        </is>
      </c>
      <c r="F1219" t="inlineStr">
        <is>
          <t>Mount Pleasant</t>
        </is>
      </c>
      <c r="G1219" t="inlineStr">
        <is>
          <t>North America</t>
        </is>
      </c>
      <c r="H1219" t="inlineStr">
        <is>
          <t>https://www.topuniversities.com/sites/default/files/central-michigan-university_592560cf2aeae70239af517f_medium.jpg</t>
        </is>
      </c>
      <c r="I1219" t="inlineStr">
        <is>
          <t>/universities/central-michigan-university</t>
        </is>
      </c>
      <c r="J1219" t="inlineStr">
        <is>
          <t>3996312</t>
        </is>
      </c>
      <c r="K1219" t="inlineStr">
        <is>
          <t>297388</t>
        </is>
      </c>
      <c r="L1219" t="inlineStr">
        <is>
          <t>1788</t>
        </is>
      </c>
      <c r="M1219" t="n">
        <v>0</v>
      </c>
      <c r="N1219" t="inlineStr">
        <is>
          <t>1201-1400</t>
        </is>
      </c>
      <c r="O1219" t="inlineStr"/>
      <c r="P1219" t="b">
        <v>0</v>
      </c>
      <c r="Q1219" t="b">
        <v>0</v>
      </c>
      <c r="R1219" t="n">
        <v>0</v>
      </c>
      <c r="S1219" t="inlineStr">
        <is>
          <t>601+</t>
        </is>
      </c>
      <c r="T1219" t="n">
        <v>3.6</v>
      </c>
      <c r="U1219" t="inlineStr">
        <is>
          <t>701+</t>
        </is>
      </c>
      <c r="V1219" t="n">
        <v>6.5</v>
      </c>
      <c r="W1219" t="inlineStr">
        <is>
          <t>701+</t>
        </is>
      </c>
      <c r="X1219" t="n">
        <v>8.199999999999999</v>
      </c>
      <c r="Y1219" t="inlineStr">
        <is>
          <t>601+</t>
        </is>
      </c>
      <c r="Z1219" t="n">
        <v>3.4</v>
      </c>
      <c r="AA1219" t="inlineStr">
        <is>
          <t>701+</t>
        </is>
      </c>
      <c r="AB1219" t="n">
        <v>7.7</v>
      </c>
      <c r="AC1219" t="inlineStr">
        <is>
          <t>701+</t>
        </is>
      </c>
      <c r="AD1219" t="n">
        <v>6.9</v>
      </c>
      <c r="AE1219" t="inlineStr">
        <is>
          <t>701+</t>
        </is>
      </c>
      <c r="AF1219" t="n">
        <v>23.4</v>
      </c>
      <c r="AG1219" t="inlineStr">
        <is>
          <t>701+</t>
        </is>
      </c>
      <c r="AH1219" t="n">
        <v>2.4</v>
      </c>
      <c r="AI1219" t="inlineStr">
        <is>
          <t>701+</t>
        </is>
      </c>
      <c r="AJ1219" t="n">
        <v>1.2</v>
      </c>
      <c r="AK1219" t="inlineStr"/>
      <c r="AL1219" t="inlineStr"/>
      <c r="AM1219" t="inlineStr"/>
      <c r="AN1219" t="inlineStr"/>
      <c r="AO1219" t="inlineStr"/>
      <c r="AP1219" t="inlineStr">
        <is>
          <t>{"Research &amp; Discovery": [{"indicator_id": "76", "indicator_name": "Academic Reputation", "rank": "601+", "score": "3.6"}, {"indicator_id": "73", "indicator_name": "Citations per Faculty", "rank": "701+", "score": "6.5"}], "Learning Experience": [{"indicator_id": "36", "indicator_name": "Faculty Student Ratio", "rank": "701+", "score": "8.2"}], "Employability": [{"indicator_id": "77", "indicator_name": "Employer Reputation", "rank": "601+", "score": "3.4"}, {"indicator_id": "3819456", "indicator_name": "Employment Outcomes", "rank": "701+", "score": "7.7"}], "Global Engagement": [{"indicator_id": "14", "indicator_name": "International Student Ratio", "rank": "701+", "score": "6.9"}, {"indicator_id": "15", "indicator_name": "International Research Network", "rank": "701+", "score": "23.4"}, {"indicator_id": "18", "indicator_name": "International Faculty Ratio", "rank": "701+", "score": "2.4"}], "Sustainability": [{"indicator_id": "3897497", "indicator_name": "Sustainability Score", "rank": "701+", "score": "1.2"}]}</t>
        </is>
      </c>
      <c r="AQ12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20">
      <c r="A1220" t="n">
        <v>1219</v>
      </c>
      <c r="B1220" t="inlineStr"/>
      <c r="C1220" t="inlineStr">
        <is>
          <t xml:space="preserve">Chaoyang University of Technology </t>
        </is>
      </c>
      <c r="D1220" t="inlineStr">
        <is>
          <t>Taichung City, Taiwan</t>
        </is>
      </c>
      <c r="E1220" t="inlineStr">
        <is>
          <t>Taiwan</t>
        </is>
      </c>
      <c r="F1220" t="inlineStr">
        <is>
          <t>Taichung City</t>
        </is>
      </c>
      <c r="G1220" t="inlineStr">
        <is>
          <t>Asia</t>
        </is>
      </c>
      <c r="H1220" t="inlineStr">
        <is>
          <t>https://www.topuniversities.com/sites/default/files/chaoyang-university-of-technology-_592560cf2aeae70239af537d_medium.jpg</t>
        </is>
      </c>
      <c r="I1220" t="inlineStr">
        <is>
          <t>/universities/chaoyang-university-technology</t>
        </is>
      </c>
      <c r="J1220" t="inlineStr">
        <is>
          <t>3996318</t>
        </is>
      </c>
      <c r="K1220" t="inlineStr">
        <is>
          <t>295258</t>
        </is>
      </c>
      <c r="L1220" t="inlineStr">
        <is>
          <t>2298</t>
        </is>
      </c>
      <c r="M1220" t="n">
        <v>0</v>
      </c>
      <c r="N1220" t="inlineStr">
        <is>
          <t>1201-1400</t>
        </is>
      </c>
      <c r="O1220" t="inlineStr"/>
      <c r="P1220" t="b">
        <v>0</v>
      </c>
      <c r="Q1220" t="b">
        <v>0</v>
      </c>
      <c r="R1220" t="n">
        <v>0</v>
      </c>
      <c r="S1220" t="inlineStr">
        <is>
          <t>601+</t>
        </is>
      </c>
      <c r="T1220" t="n">
        <v>5.5</v>
      </c>
      <c r="U1220" t="inlineStr">
        <is>
          <t>701+</t>
        </is>
      </c>
      <c r="V1220" t="n">
        <v>3.9</v>
      </c>
      <c r="W1220" t="inlineStr">
        <is>
          <t>701+</t>
        </is>
      </c>
      <c r="X1220" t="n">
        <v>4.3</v>
      </c>
      <c r="Y1220" t="inlineStr">
        <is>
          <t>601+</t>
        </is>
      </c>
      <c r="Z1220" t="n">
        <v>5.8</v>
      </c>
      <c r="AA1220" t="inlineStr">
        <is>
          <t>701+</t>
        </is>
      </c>
      <c r="AB1220" t="n">
        <v>2</v>
      </c>
      <c r="AC1220" t="inlineStr">
        <is>
          <t>701+</t>
        </is>
      </c>
      <c r="AD1220" t="n">
        <v>5.9</v>
      </c>
      <c r="AE1220" t="inlineStr">
        <is>
          <t>701+</t>
        </is>
      </c>
      <c r="AF1220" t="n">
        <v>26.5</v>
      </c>
      <c r="AG1220" t="inlineStr">
        <is>
          <t>701+</t>
        </is>
      </c>
      <c r="AH1220" t="n">
        <v>5.6</v>
      </c>
      <c r="AI1220" t="inlineStr">
        <is>
          <t>701+</t>
        </is>
      </c>
      <c r="AJ1220" t="n">
        <v>4.3</v>
      </c>
      <c r="AK1220" t="inlineStr"/>
      <c r="AL1220" t="inlineStr"/>
      <c r="AM1220" t="inlineStr"/>
      <c r="AN1220" t="inlineStr"/>
      <c r="AO1220" t="inlineStr"/>
      <c r="AP1220" t="inlineStr">
        <is>
          <t>{"Research &amp; Discovery": [{"indicator_id": "76", "indicator_name": "Academic Reputation", "rank": "601+", "score": "5.5"}, {"indicator_id": "73", "indicator_name": "Citations per Faculty", "rank": "701+", "score": "3.9"}], "Learning Experience": [{"indicator_id": "36", "indicator_name": "Faculty Student Ratio", "rank": "701+", "score": "4.3"}], "Employability": [{"indicator_id": "77", "indicator_name": "Employer Reputation", "rank": "601+", "score": "5.8"}, {"indicator_id": "3819456", "indicator_name": "Employment Outcomes", "rank": "701+", "score": "2"}], "Global Engagement": [{"indicator_id": "14", "indicator_name": "International Student Ratio", "rank": "701+", "score": "5.9"}, {"indicator_id": "15", "indicator_name": "International Research Network", "rank": "701+", "score": "26.5"}, {"indicator_id": "18", "indicator_name": "International Faculty Ratio", "rank": "701+", "score": "5.6"}], "Sustainability": [{"indicator_id": "3897497", "indicator_name": "Sustainability Score", "rank": "701+", "score": "4.3"}]}</t>
        </is>
      </c>
      <c r="AQ12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21">
      <c r="A1221" t="n">
        <v>1220</v>
      </c>
      <c r="B1221" t="inlineStr"/>
      <c r="C1221" t="inlineStr">
        <is>
          <t>China University of Political Science and Law</t>
        </is>
      </c>
      <c r="D1221" t="inlineStr">
        <is>
          <t>Beijing, China (Mainland)</t>
        </is>
      </c>
      <c r="E1221" t="inlineStr">
        <is>
          <t>China (Mainland)</t>
        </is>
      </c>
      <c r="F1221" t="inlineStr">
        <is>
          <t>Beijing</t>
        </is>
      </c>
      <c r="G1221" t="inlineStr">
        <is>
          <t>Asia</t>
        </is>
      </c>
      <c r="H1221" t="inlineStr">
        <is>
          <t>https://www.topuniversities.com/sites/default/files/china-university-of-political-science-and-law_2021_medium.jpg</t>
        </is>
      </c>
      <c r="I1221" t="inlineStr">
        <is>
          <t>/universities/china-university-political-science-law</t>
        </is>
      </c>
      <c r="J1221" t="inlineStr">
        <is>
          <t>3996325</t>
        </is>
      </c>
      <c r="K1221" t="inlineStr">
        <is>
          <t>294991</t>
        </is>
      </c>
      <c r="L1221" t="inlineStr">
        <is>
          <t>2021</t>
        </is>
      </c>
      <c r="M1221" t="n">
        <v>0</v>
      </c>
      <c r="N1221" t="inlineStr">
        <is>
          <t>1201-1400</t>
        </is>
      </c>
      <c r="O1221" t="inlineStr"/>
      <c r="P1221" t="b">
        <v>0</v>
      </c>
      <c r="Q1221" t="b">
        <v>0</v>
      </c>
      <c r="R1221" t="n">
        <v>0</v>
      </c>
      <c r="S1221" t="inlineStr">
        <is>
          <t>601+</t>
        </is>
      </c>
      <c r="T1221" t="n">
        <v>2.7</v>
      </c>
      <c r="U1221" t="inlineStr">
        <is>
          <t>701+</t>
        </is>
      </c>
      <c r="V1221" t="n">
        <v>1.2</v>
      </c>
      <c r="W1221" t="inlineStr">
        <is>
          <t>701+</t>
        </is>
      </c>
      <c r="X1221" t="n">
        <v>8</v>
      </c>
      <c r="Y1221" t="inlineStr">
        <is>
          <t>251</t>
        </is>
      </c>
      <c r="Z1221" t="n">
        <v>37.6</v>
      </c>
      <c r="AA1221" t="inlineStr">
        <is>
          <t>701+</t>
        </is>
      </c>
      <c r="AB1221" t="n">
        <v>5.8</v>
      </c>
      <c r="AC1221" t="inlineStr">
        <is>
          <t>701+</t>
        </is>
      </c>
      <c r="AD1221" t="n">
        <v>1.5</v>
      </c>
      <c r="AE1221" t="inlineStr">
        <is>
          <t>701+</t>
        </is>
      </c>
      <c r="AF1221" t="n">
        <v>6.1</v>
      </c>
      <c r="AG1221" t="inlineStr">
        <is>
          <t>701+</t>
        </is>
      </c>
      <c r="AH1221" t="n">
        <v>3.7</v>
      </c>
      <c r="AI1221" t="inlineStr">
        <is>
          <t>701+</t>
        </is>
      </c>
      <c r="AJ1221" t="n">
        <v>1</v>
      </c>
      <c r="AK1221" t="inlineStr"/>
      <c r="AL1221" t="inlineStr"/>
      <c r="AM1221" t="inlineStr"/>
      <c r="AN1221" t="inlineStr"/>
      <c r="AO1221" t="inlineStr"/>
      <c r="AP1221" t="inlineStr">
        <is>
          <t>{"Research &amp; Discovery": [{"indicator_id": "76", "indicator_name": "Academic Reputation", "rank": "601+", "score": "2.7"}, {"indicator_id": "73", "indicator_name": "Citations per Faculty", "rank": "701+", "score": "1.2"}], "Learning Experience": [{"indicator_id": "36", "indicator_name": "Faculty Student Ratio", "rank": "701+", "score": "8"}], "Employability": [{"indicator_id": "77", "indicator_name": "Employer Reputation", "rank": "251", "score": "37.6"}, {"indicator_id": "3819456", "indicator_name": "Employment Outcomes", "rank": "701+", "score": "5.8"}], "Global Engagement": [{"indicator_id": "14", "indicator_name": "International Student Ratio", "rank": "701+", "score": "1.5"}, {"indicator_id": "15", "indicator_name": "International Research Network", "rank": "701+", "score": "6.1"}, {"indicator_id": "18", "indicator_name": "International Faculty Ratio", "rank": "701+", "score": "3.7"}], "Sustainability": [{"indicator_id": "3897497", "indicator_name": "Sustainability Score", "rank": "701+", "score": "1"}]}</t>
        </is>
      </c>
      <c r="AQ12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22">
      <c r="A1222" t="n">
        <v>1221</v>
      </c>
      <c r="B1222" t="inlineStr"/>
      <c r="C1222" t="inlineStr">
        <is>
          <t>Chitkara University</t>
        </is>
      </c>
      <c r="D1222" t="inlineStr">
        <is>
          <t>Rajpura, India</t>
        </is>
      </c>
      <c r="E1222" t="inlineStr">
        <is>
          <t>India</t>
        </is>
      </c>
      <c r="F1222" t="inlineStr">
        <is>
          <t>Rajpura</t>
        </is>
      </c>
      <c r="G1222" t="inlineStr">
        <is>
          <t>Asia</t>
        </is>
      </c>
      <c r="H1222" t="inlineStr">
        <is>
          <t>https://www.topuniversities.com/sites/default/files/chitkara-university_592560ea9988f300e2322718_medium.jpg</t>
        </is>
      </c>
      <c r="I1222" t="inlineStr">
        <is>
          <t>/universities/chitkara-university</t>
        </is>
      </c>
      <c r="J1222" t="inlineStr">
        <is>
          <t>3996326</t>
        </is>
      </c>
      <c r="K1222" t="inlineStr">
        <is>
          <t>955251</t>
        </is>
      </c>
      <c r="L1222" t="inlineStr">
        <is>
          <t>31811</t>
        </is>
      </c>
      <c r="M1222" t="n">
        <v>0</v>
      </c>
      <c r="N1222" t="inlineStr">
        <is>
          <t>1201-1400</t>
        </is>
      </c>
      <c r="O1222" t="inlineStr"/>
      <c r="P1222" t="b">
        <v>0</v>
      </c>
      <c r="Q1222" t="b">
        <v>0</v>
      </c>
      <c r="R1222" t="n">
        <v>0</v>
      </c>
      <c r="S1222" t="inlineStr">
        <is>
          <t>601+</t>
        </is>
      </c>
      <c r="T1222" t="n">
        <v>6.1</v>
      </c>
      <c r="U1222" t="inlineStr">
        <is>
          <t>701+</t>
        </is>
      </c>
      <c r="V1222" t="n">
        <v>2.2</v>
      </c>
      <c r="W1222" t="inlineStr">
        <is>
          <t>701+</t>
        </is>
      </c>
      <c r="X1222" t="n">
        <v>15.9</v>
      </c>
      <c r="Y1222" t="inlineStr">
        <is>
          <t>601+</t>
        </is>
      </c>
      <c r="Z1222" t="n">
        <v>7.4</v>
      </c>
      <c r="AA1222" t="inlineStr">
        <is>
          <t>701+</t>
        </is>
      </c>
      <c r="AB1222" t="n">
        <v>1.9</v>
      </c>
      <c r="AC1222" t="inlineStr">
        <is>
          <t>701+</t>
        </is>
      </c>
      <c r="AD1222" t="n">
        <v>3</v>
      </c>
      <c r="AE1222" t="inlineStr">
        <is>
          <t>701+</t>
        </is>
      </c>
      <c r="AF1222" t="n">
        <v>29.4</v>
      </c>
      <c r="AG1222" t="inlineStr">
        <is>
          <t>701+</t>
        </is>
      </c>
      <c r="AH1222" t="n">
        <v>5.5</v>
      </c>
      <c r="AI1222" t="inlineStr">
        <is>
          <t>701+</t>
        </is>
      </c>
      <c r="AJ1222" t="n">
        <v>3.3</v>
      </c>
      <c r="AK1222" t="inlineStr"/>
      <c r="AL1222" t="inlineStr"/>
      <c r="AM1222" t="inlineStr"/>
      <c r="AN1222" t="inlineStr"/>
      <c r="AO1222" t="inlineStr"/>
      <c r="AP1222" t="inlineStr">
        <is>
          <t>{"Research &amp; Discovery": [{"indicator_id": "76", "indicator_name": "Academic Reputation", "rank": "601+", "score": "6.1"}, {"indicator_id": "73", "indicator_name": "Citations per Faculty", "rank": "701+", "score": "2.2"}], "Learning Experience": [{"indicator_id": "36", "indicator_name": "Faculty Student Ratio", "rank": "701+", "score": "15.9"}], "Employability": [{"indicator_id": "77", "indicator_name": "Employer Reputation", "rank": "601+", "score": "7.4"}, {"indicator_id": "3819456", "indicator_name": "Employment Outcomes", "rank": "701+", "score": "1.9"}], "Global Engagement": [{"indicator_id": "14", "indicator_name": "International Student Ratio", "rank": "701+", "score": "3"}, {"indicator_id": "15", "indicator_name": "International Research Network", "rank": "701+", "score": "29.4"}, {"indicator_id": "18", "indicator_name": "International Faculty Ratio", "rank": "701+", "score": "5.5"}], "Sustainability": [{"indicator_id": "3897497", "indicator_name": "Sustainability Score", "rank": "701+", "score": "3.3"}]}</t>
        </is>
      </c>
      <c r="AQ12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23">
      <c r="A1223" t="n">
        <v>1222</v>
      </c>
      <c r="B1223" t="inlineStr"/>
      <c r="C1223" t="inlineStr">
        <is>
          <t>Chittagong University of Engineering and Technology</t>
        </is>
      </c>
      <c r="D1223" t="inlineStr">
        <is>
          <t>Chittagong, Bangladesh</t>
        </is>
      </c>
      <c r="E1223" t="inlineStr">
        <is>
          <t>Bangladesh</t>
        </is>
      </c>
      <c r="F1223" t="inlineStr">
        <is>
          <t>Chittagong</t>
        </is>
      </c>
      <c r="G1223" t="inlineStr">
        <is>
          <t>Asia</t>
        </is>
      </c>
      <c r="H1223" t="inlineStr">
        <is>
          <t>https://www.topuniversities.com/sites/default/files/220102060222pm868418cuet-logo-90x90.jpg</t>
        </is>
      </c>
      <c r="I1223" t="inlineStr">
        <is>
          <t>/universities/chittagong-university-engineering-technology</t>
        </is>
      </c>
      <c r="J1223" t="inlineStr">
        <is>
          <t>3996327</t>
        </is>
      </c>
      <c r="K1223" t="inlineStr">
        <is>
          <t>297035</t>
        </is>
      </c>
      <c r="L1223" t="inlineStr">
        <is>
          <t>854</t>
        </is>
      </c>
      <c r="M1223" t="n">
        <v>0</v>
      </c>
      <c r="N1223" t="inlineStr">
        <is>
          <t>1201-1400</t>
        </is>
      </c>
      <c r="O1223" t="inlineStr"/>
      <c r="P1223" t="b">
        <v>0</v>
      </c>
      <c r="Q1223" t="b">
        <v>0</v>
      </c>
      <c r="R1223" t="n">
        <v>0</v>
      </c>
      <c r="S1223" t="inlineStr">
        <is>
          <t>601+</t>
        </is>
      </c>
      <c r="T1223" t="n">
        <v>8.9</v>
      </c>
      <c r="U1223" t="inlineStr">
        <is>
          <t>701+</t>
        </is>
      </c>
      <c r="V1223" t="n">
        <v>5.1</v>
      </c>
      <c r="W1223" t="inlineStr">
        <is>
          <t>701+</t>
        </is>
      </c>
      <c r="X1223" t="n">
        <v>8.300000000000001</v>
      </c>
      <c r="Y1223" t="inlineStr">
        <is>
          <t>601+</t>
        </is>
      </c>
      <c r="Z1223" t="n">
        <v>12.4</v>
      </c>
      <c r="AA1223" t="inlineStr">
        <is>
          <t>701+</t>
        </is>
      </c>
      <c r="AB1223" t="n">
        <v>4.2</v>
      </c>
      <c r="AC1223" t="inlineStr">
        <is>
          <t>n/a</t>
        </is>
      </c>
      <c r="AD1223" t="inlineStr"/>
      <c r="AE1223" t="inlineStr">
        <is>
          <t>701+</t>
        </is>
      </c>
      <c r="AF1223" t="n">
        <v>6.7</v>
      </c>
      <c r="AG1223" t="inlineStr">
        <is>
          <t>701+</t>
        </is>
      </c>
      <c r="AH1223" t="n">
        <v>1.4</v>
      </c>
      <c r="AI1223" t="inlineStr">
        <is>
          <t>701+</t>
        </is>
      </c>
      <c r="AJ1223" t="n">
        <v>1</v>
      </c>
      <c r="AK1223" t="inlineStr"/>
      <c r="AL1223" t="inlineStr"/>
      <c r="AM1223" t="inlineStr"/>
      <c r="AN1223" t="inlineStr"/>
      <c r="AO1223" t="inlineStr"/>
      <c r="AP1223" t="inlineStr">
        <is>
          <t>{"Research &amp; Discovery": [{"indicator_id": "76", "indicator_name": "Academic Reputation", "rank": "601+", "score": "8.9"}, {"indicator_id": "73", "indicator_name": "Citations per Faculty", "rank": "701+", "score": "5.1"}], "Learning Experience": [{"indicator_id": "36", "indicator_name": "Faculty Student Ratio", "rank": "701+", "score": "8.3"}], "Employability": [{"indicator_id": "77", "indicator_name": "Employer Reputation", "rank": "601+", "score": "12.4"}, {"indicator_id": "3819456", "indicator_name": "Employment Outcomes", "rank": "701+", "score": "4.2"}], "Global Engagement": [{"indicator_id": "14", "indicator_name": "International Student Ratio", "rank": "n/a", "score": "n/a"}, {"indicator_id": "15", "indicator_name": "International Research Network", "rank": "701+", "score": "6.7"}, {"indicator_id": "18", "indicator_name": "International Faculty Ratio", "rank": "701+", "score": "1.4"}], "Sustainability": [{"indicator_id": "3897497", "indicator_name": "Sustainability Score", "rank": "701+", "score": "1"}]}</t>
        </is>
      </c>
      <c r="AQ12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24">
      <c r="A1224" t="n">
        <v>1223</v>
      </c>
      <c r="B1224" t="inlineStr"/>
      <c r="C1224" t="inlineStr">
        <is>
          <t>Cleveland State University</t>
        </is>
      </c>
      <c r="D1224" t="inlineStr">
        <is>
          <t>Cleveland , United States</t>
        </is>
      </c>
      <c r="E1224" t="inlineStr">
        <is>
          <t>United States</t>
        </is>
      </c>
      <c r="F1224" t="inlineStr">
        <is>
          <t xml:space="preserve">Cleveland </t>
        </is>
      </c>
      <c r="G1224" t="inlineStr">
        <is>
          <t>North America</t>
        </is>
      </c>
      <c r="H1224" t="inlineStr">
        <is>
          <t>https://www.topuniversities.com/sites/default/files/cleveland-state-university_592560cf2aeae70239af5182_medium.jpg</t>
        </is>
      </c>
      <c r="I1224" t="inlineStr">
        <is>
          <t>/universities/cleveland-state-university</t>
        </is>
      </c>
      <c r="J1224" t="inlineStr">
        <is>
          <t>3996336</t>
        </is>
      </c>
      <c r="K1224" t="inlineStr">
        <is>
          <t>297399</t>
        </is>
      </c>
      <c r="L1224" t="inlineStr">
        <is>
          <t>1791</t>
        </is>
      </c>
      <c r="M1224" t="n">
        <v>0</v>
      </c>
      <c r="N1224" t="inlineStr">
        <is>
          <t>1201-1400</t>
        </is>
      </c>
      <c r="O1224" t="inlineStr"/>
      <c r="P1224" t="b">
        <v>0</v>
      </c>
      <c r="Q1224" t="b">
        <v>0</v>
      </c>
      <c r="R1224" t="n">
        <v>0</v>
      </c>
      <c r="S1224" t="inlineStr">
        <is>
          <t>601+</t>
        </is>
      </c>
      <c r="T1224" t="n">
        <v>4.1</v>
      </c>
      <c r="U1224" t="inlineStr">
        <is>
          <t>701+</t>
        </is>
      </c>
      <c r="V1224" t="n">
        <v>4</v>
      </c>
      <c r="W1224" t="inlineStr">
        <is>
          <t>701+</t>
        </is>
      </c>
      <c r="X1224" t="n">
        <v>9.199999999999999</v>
      </c>
      <c r="Y1224" t="inlineStr">
        <is>
          <t>601+</t>
        </is>
      </c>
      <c r="Z1224" t="n">
        <v>3.1</v>
      </c>
      <c r="AA1224" t="inlineStr">
        <is>
          <t>701+</t>
        </is>
      </c>
      <c r="AB1224" t="n">
        <v>7.3</v>
      </c>
      <c r="AC1224" t="inlineStr">
        <is>
          <t>462</t>
        </is>
      </c>
      <c r="AD1224" t="n">
        <v>26.2</v>
      </c>
      <c r="AE1224" t="inlineStr">
        <is>
          <t>701+</t>
        </is>
      </c>
      <c r="AF1224" t="n">
        <v>16.7</v>
      </c>
      <c r="AG1224" t="inlineStr">
        <is>
          <t>701+</t>
        </is>
      </c>
      <c r="AH1224" t="n">
        <v>4</v>
      </c>
      <c r="AI1224" t="inlineStr">
        <is>
          <t>701+</t>
        </is>
      </c>
      <c r="AJ1224" t="n">
        <v>1</v>
      </c>
      <c r="AK1224" t="inlineStr"/>
      <c r="AL1224" t="inlineStr"/>
      <c r="AM1224" t="inlineStr"/>
      <c r="AN1224" t="inlineStr"/>
      <c r="AO1224" t="inlineStr"/>
      <c r="AP1224" t="inlineStr">
        <is>
          <t>{"Research &amp; Discovery": [{"indicator_id": "76", "indicator_name": "Academic Reputation", "rank": "601+", "score": "4.1"}, {"indicator_id": "73", "indicator_name": "Citations per Faculty", "rank": "701+", "score": "4"}], "Learning Experience": [{"indicator_id": "36", "indicator_name": "Faculty Student Ratio", "rank": "701+", "score": "9.2"}], "Employability": [{"indicator_id": "77", "indicator_name": "Employer Reputation", "rank": "601+", "score": "3.1"}, {"indicator_id": "3819456", "indicator_name": "Employment Outcomes", "rank": "701+", "score": "7.3"}], "Global Engagement": [{"indicator_id": "14", "indicator_name": "International Student Ratio", "rank": "462", "score": "26.2"}, {"indicator_id": "15", "indicator_name": "International Research Network", "rank": "701+", "score": "16.7"}, {"indicator_id": "18", "indicator_name": "International Faculty Ratio", "rank": "701+", "score": "4"}], "Sustainability": [{"indicator_id": "3897497", "indicator_name": "Sustainability Score", "rank": "701+", "score": "1"}]}</t>
        </is>
      </c>
      <c r="AQ12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25">
      <c r="A1225" t="n">
        <v>1224</v>
      </c>
      <c r="B1225" t="inlineStr"/>
      <c r="C1225" t="inlineStr">
        <is>
          <t>Cukurova University</t>
        </is>
      </c>
      <c r="D1225" t="inlineStr">
        <is>
          <t>Adana, Türkiye</t>
        </is>
      </c>
      <c r="E1225" t="inlineStr">
        <is>
          <t>Türkiye</t>
        </is>
      </c>
      <c r="F1225" t="inlineStr">
        <is>
          <t>Adana</t>
        </is>
      </c>
      <c r="G1225" t="inlineStr">
        <is>
          <t>Asia</t>
        </is>
      </c>
      <c r="H1225" t="inlineStr">
        <is>
          <t>https://www.topuniversities.com/sites/default/files/cukurova-university_592560cf2aeae70239af4b17_medium.jpg</t>
        </is>
      </c>
      <c r="I1225" t="inlineStr">
        <is>
          <t>/universities/cukurova-university</t>
        </is>
      </c>
      <c r="J1225" t="inlineStr">
        <is>
          <t>3996343</t>
        </is>
      </c>
      <c r="K1225" t="inlineStr">
        <is>
          <t>294509</t>
        </is>
      </c>
      <c r="L1225" t="inlineStr">
        <is>
          <t>148</t>
        </is>
      </c>
      <c r="M1225" t="n">
        <v>0</v>
      </c>
      <c r="N1225" t="inlineStr">
        <is>
          <t>1201-1400</t>
        </is>
      </c>
      <c r="O1225" t="inlineStr"/>
      <c r="P1225" t="b">
        <v>0</v>
      </c>
      <c r="Q1225" t="b">
        <v>0</v>
      </c>
      <c r="R1225" t="n">
        <v>0</v>
      </c>
      <c r="S1225" t="inlineStr">
        <is>
          <t>601+</t>
        </is>
      </c>
      <c r="T1225" t="n">
        <v>4.9</v>
      </c>
      <c r="U1225" t="inlineStr">
        <is>
          <t>701+</t>
        </is>
      </c>
      <c r="V1225" t="n">
        <v>2.6</v>
      </c>
      <c r="W1225" t="inlineStr">
        <is>
          <t>701+</t>
        </is>
      </c>
      <c r="X1225" t="n">
        <v>5.2</v>
      </c>
      <c r="Y1225" t="inlineStr">
        <is>
          <t>601+</t>
        </is>
      </c>
      <c r="Z1225" t="n">
        <v>3.8</v>
      </c>
      <c r="AA1225" t="inlineStr">
        <is>
          <t>701+</t>
        </is>
      </c>
      <c r="AB1225" t="n">
        <v>7.6</v>
      </c>
      <c r="AC1225" t="inlineStr">
        <is>
          <t>701+</t>
        </is>
      </c>
      <c r="AD1225" t="n">
        <v>3.3</v>
      </c>
      <c r="AE1225" t="inlineStr">
        <is>
          <t>701+</t>
        </is>
      </c>
      <c r="AF1225" t="n">
        <v>46.2</v>
      </c>
      <c r="AG1225" t="inlineStr">
        <is>
          <t>701+</t>
        </is>
      </c>
      <c r="AH1225" t="n">
        <v>1.9</v>
      </c>
      <c r="AI1225" t="inlineStr">
        <is>
          <t>701+</t>
        </is>
      </c>
      <c r="AJ1225" t="n">
        <v>2.9</v>
      </c>
      <c r="AK1225" t="inlineStr"/>
      <c r="AL1225" t="inlineStr"/>
      <c r="AM1225" t="inlineStr"/>
      <c r="AN1225" t="inlineStr"/>
      <c r="AO1225" t="inlineStr"/>
      <c r="AP1225" t="inlineStr">
        <is>
          <t>{"Research &amp; Discovery": [{"indicator_id": "76", "indicator_name": "Academic Reputation", "rank": "601+", "score": "4.9"}, {"indicator_id": "73", "indicator_name": "Citations per Faculty", "rank": "701+", "score": "2.6"}], "Learning Experience": [{"indicator_id": "36", "indicator_name": "Faculty Student Ratio", "rank": "701+", "score": "5.2"}], "Employability": [{"indicator_id": "77", "indicator_name": "Employer Reputation", "rank": "601+", "score": "3.8"}, {"indicator_id": "3819456", "indicator_name": "Employment Outcomes", "rank": "701+", "score": "7.6"}], "Global Engagement": [{"indicator_id": "14", "indicator_name": "International Student Ratio", "rank": "701+", "score": "3.3"}, {"indicator_id": "15", "indicator_name": "International Research Network", "rank": "701+", "score": "46.2"}, {"indicator_id": "18", "indicator_name": "International Faculty Ratio", "rank": "701+", "score": "1.9"}], "Sustainability": [{"indicator_id": "3897497", "indicator_name": "Sustainability Score", "rank": "701+", "score": "2.9"}]}</t>
        </is>
      </c>
      <c r="AQ12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26">
      <c r="A1226" t="n">
        <v>1225</v>
      </c>
      <c r="B1226" t="inlineStr"/>
      <c r="C1226" t="inlineStr">
        <is>
          <t>Daffodil International University</t>
        </is>
      </c>
      <c r="D1226" t="inlineStr">
        <is>
          <t>Dhaka, Bangladesh</t>
        </is>
      </c>
      <c r="E1226" t="inlineStr">
        <is>
          <t>Bangladesh</t>
        </is>
      </c>
      <c r="F1226" t="inlineStr">
        <is>
          <t>Dhaka</t>
        </is>
      </c>
      <c r="G1226" t="inlineStr">
        <is>
          <t>Asia</t>
        </is>
      </c>
      <c r="H1226" t="inlineStr">
        <is>
          <t>https://www.topuniversities.com/sites/default/files/daffodil-international-university_592560cf2aeae70239af4dda_medium.jpg</t>
        </is>
      </c>
      <c r="I1226" t="inlineStr">
        <is>
          <t>/universities/daffodil-international-university</t>
        </is>
      </c>
      <c r="J1226" t="inlineStr">
        <is>
          <t>3996347</t>
        </is>
      </c>
      <c r="K1226" t="inlineStr">
        <is>
          <t>297034</t>
        </is>
      </c>
      <c r="L1226" t="inlineStr">
        <is>
          <t>855</t>
        </is>
      </c>
      <c r="M1226" t="n">
        <v>0</v>
      </c>
      <c r="N1226" t="inlineStr">
        <is>
          <t>1201-1400</t>
        </is>
      </c>
      <c r="O1226" t="inlineStr"/>
      <c r="P1226" t="b">
        <v>0</v>
      </c>
      <c r="Q1226" t="b">
        <v>0</v>
      </c>
      <c r="R1226" t="n">
        <v>0</v>
      </c>
      <c r="S1226" t="inlineStr">
        <is>
          <t>601+</t>
        </is>
      </c>
      <c r="T1226" t="n">
        <v>9.5</v>
      </c>
      <c r="U1226" t="inlineStr">
        <is>
          <t>701+</t>
        </is>
      </c>
      <c r="V1226" t="n">
        <v>2.8</v>
      </c>
      <c r="W1226" t="inlineStr">
        <is>
          <t>701+</t>
        </is>
      </c>
      <c r="X1226" t="n">
        <v>3.8</v>
      </c>
      <c r="Y1226" t="inlineStr">
        <is>
          <t>458</t>
        </is>
      </c>
      <c r="Z1226" t="n">
        <v>19.8</v>
      </c>
      <c r="AA1226" t="inlineStr">
        <is>
          <t>701+</t>
        </is>
      </c>
      <c r="AB1226" t="n">
        <v>3.7</v>
      </c>
      <c r="AC1226" t="inlineStr">
        <is>
          <t>701+</t>
        </is>
      </c>
      <c r="AD1226" t="n">
        <v>2.9</v>
      </c>
      <c r="AE1226" t="inlineStr">
        <is>
          <t>701+</t>
        </is>
      </c>
      <c r="AF1226" t="n">
        <v>22</v>
      </c>
      <c r="AG1226" t="inlineStr">
        <is>
          <t>701+</t>
        </is>
      </c>
      <c r="AH1226" t="n">
        <v>5</v>
      </c>
      <c r="AI1226" t="inlineStr">
        <is>
          <t>701+</t>
        </is>
      </c>
      <c r="AJ1226" t="n">
        <v>3.4</v>
      </c>
      <c r="AK1226" t="inlineStr"/>
      <c r="AL1226" t="inlineStr"/>
      <c r="AM1226" t="inlineStr"/>
      <c r="AN1226" t="inlineStr"/>
      <c r="AO1226" t="inlineStr"/>
      <c r="AP1226" t="inlineStr">
        <is>
          <t>{"Research &amp; Discovery": [{"indicator_id": "76", "indicator_name": "Academic Reputation", "rank": "601+", "score": "9.5"}, {"indicator_id": "73", "indicator_name": "Citations per Faculty", "rank": "701+", "score": "2.8"}], "Learning Experience": [{"indicator_id": "36", "indicator_name": "Faculty Student Ratio", "rank": "701+", "score": "3.8"}], "Employability": [{"indicator_id": "77", "indicator_name": "Employer Reputation", "rank": "458", "score": "19.8"}, {"indicator_id": "3819456", "indicator_name": "Employment Outcomes", "rank": "701+", "score": "3.7"}], "Global Engagement": [{"indicator_id": "14", "indicator_name": "International Student Ratio", "rank": "701+", "score": "2.9"}, {"indicator_id": "15", "indicator_name": "International Research Network", "rank": "701+", "score": "22"}, {"indicator_id": "18", "indicator_name": "International Faculty Ratio", "rank": "701+", "score": "5"}], "Sustainability": [{"indicator_id": "3897497", "indicator_name": "Sustainability Score", "rank": "701+", "score": "3.4"}]}</t>
        </is>
      </c>
      <c r="AQ12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27">
      <c r="A1227" t="n">
        <v>1226</v>
      </c>
      <c r="B1227" t="inlineStr"/>
      <c r="C1227" t="inlineStr">
        <is>
          <t>Damascus University</t>
        </is>
      </c>
      <c r="D1227" t="inlineStr">
        <is>
          <t>Damascus, Syria</t>
        </is>
      </c>
      <c r="E1227" t="inlineStr">
        <is>
          <t>Syria</t>
        </is>
      </c>
      <c r="F1227" t="inlineStr">
        <is>
          <t>Damascus</t>
        </is>
      </c>
      <c r="G1227" t="inlineStr">
        <is>
          <t>Asia</t>
        </is>
      </c>
      <c r="H1227" t="inlineStr">
        <is>
          <t>https://www.topuniversities.com/sites/default/files/damascus-university_592560cf2aeae70239af546d_medium.jpg</t>
        </is>
      </c>
      <c r="I1227" t="inlineStr">
        <is>
          <t>/universities/damascus-university</t>
        </is>
      </c>
      <c r="J1227" t="inlineStr">
        <is>
          <t>3996349</t>
        </is>
      </c>
      <c r="K1227" t="inlineStr">
        <is>
          <t>293350</t>
        </is>
      </c>
      <c r="L1227" t="inlineStr">
        <is>
          <t>2538</t>
        </is>
      </c>
      <c r="M1227" t="n">
        <v>0</v>
      </c>
      <c r="N1227" t="inlineStr">
        <is>
          <t>1201-1400</t>
        </is>
      </c>
      <c r="O1227" t="inlineStr"/>
      <c r="P1227" t="b">
        <v>0</v>
      </c>
      <c r="Q1227" t="b">
        <v>0</v>
      </c>
      <c r="R1227" t="n">
        <v>0</v>
      </c>
      <c r="S1227" t="inlineStr">
        <is>
          <t>601+</t>
        </is>
      </c>
      <c r="T1227" t="n">
        <v>6.1</v>
      </c>
      <c r="U1227" t="inlineStr">
        <is>
          <t>701+</t>
        </is>
      </c>
      <c r="V1227" t="n">
        <v>1.2</v>
      </c>
      <c r="W1227" t="inlineStr">
        <is>
          <t>701+</t>
        </is>
      </c>
      <c r="X1227" t="n">
        <v>1.4</v>
      </c>
      <c r="Y1227" t="inlineStr">
        <is>
          <t>601+</t>
        </is>
      </c>
      <c r="Z1227" t="n">
        <v>3.7</v>
      </c>
      <c r="AA1227" t="inlineStr">
        <is>
          <t>76</t>
        </is>
      </c>
      <c r="AB1227" t="n">
        <v>90.2</v>
      </c>
      <c r="AC1227" t="inlineStr">
        <is>
          <t>701+</t>
        </is>
      </c>
      <c r="AD1227" t="n">
        <v>6</v>
      </c>
      <c r="AE1227" t="inlineStr">
        <is>
          <t>701+</t>
        </is>
      </c>
      <c r="AF1227" t="n">
        <v>18.4</v>
      </c>
      <c r="AG1227" t="inlineStr">
        <is>
          <t>701+</t>
        </is>
      </c>
      <c r="AH1227" t="n">
        <v>4</v>
      </c>
      <c r="AI1227" t="inlineStr">
        <is>
          <t>701+</t>
        </is>
      </c>
      <c r="AJ1227" t="n">
        <v>1.1</v>
      </c>
      <c r="AK1227" t="inlineStr"/>
      <c r="AL1227" t="inlineStr"/>
      <c r="AM1227" t="inlineStr"/>
      <c r="AN1227" t="inlineStr"/>
      <c r="AO1227" t="inlineStr"/>
      <c r="AP1227" t="inlineStr">
        <is>
          <t>{"Research &amp; Discovery": [{"indicator_id": "76", "indicator_name": "Academic Reputation", "rank": "601+", "score": "6.1"}, {"indicator_id": "73", "indicator_name": "Citations per Faculty", "rank": "701+", "score": "1.2"}], "Learning Experience": [{"indicator_id": "36", "indicator_name": "Faculty Student Ratio", "rank": "701+", "score": "1.4"}], "Employability": [{"indicator_id": "77", "indicator_name": "Employer Reputation", "rank": "601+", "score": "3.7"}, {"indicator_id": "3819456", "indicator_name": "Employment Outcomes", "rank": "76", "score": "90.2"}], "Global Engagement": [{"indicator_id": "14", "indicator_name": "International Student Ratio", "rank": "701+", "score": "6"}, {"indicator_id": "15", "indicator_name": "International Research Network", "rank": "701+", "score": "18.4"}, {"indicator_id": "18", "indicator_name": "International Faculty Ratio", "rank": "701+", "score": "4"}], "Sustainability": [{"indicator_id": "3897497", "indicator_name": "Sustainability Score", "rank": "701+", "score": "1.1"}]}</t>
        </is>
      </c>
      <c r="AQ12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28">
      <c r="A1228" t="n">
        <v>1227</v>
      </c>
      <c r="B1228" t="inlineStr"/>
      <c r="C1228" t="inlineStr">
        <is>
          <t>Dokuz Eylul Universitesi</t>
        </is>
      </c>
      <c r="D1228" t="inlineStr">
        <is>
          <t>Izmir, Türkiye</t>
        </is>
      </c>
      <c r="E1228" t="inlineStr">
        <is>
          <t>Türkiye</t>
        </is>
      </c>
      <c r="F1228" t="inlineStr">
        <is>
          <t>Izmir</t>
        </is>
      </c>
      <c r="G1228" t="inlineStr">
        <is>
          <t>Asia</t>
        </is>
      </c>
      <c r="H1228" t="inlineStr">
        <is>
          <t>https://www.topuniversities.com/sites/default/files/dokuz-eyll-niversitesi_592560cf2aeae70239af50b2_medium.jpg</t>
        </is>
      </c>
      <c r="I1228" t="inlineStr">
        <is>
          <t>/universities/dokuz-eylul-universitesi</t>
        </is>
      </c>
      <c r="J1228" t="inlineStr">
        <is>
          <t>3996352</t>
        </is>
      </c>
      <c r="K1228" t="inlineStr">
        <is>
          <t>294676</t>
        </is>
      </c>
      <c r="L1228" t="inlineStr">
        <is>
          <t>1583</t>
        </is>
      </c>
      <c r="M1228" t="n">
        <v>0</v>
      </c>
      <c r="N1228" t="inlineStr">
        <is>
          <t>1201-1400</t>
        </is>
      </c>
      <c r="O1228" t="inlineStr"/>
      <c r="P1228" t="b">
        <v>0</v>
      </c>
      <c r="Q1228" t="b">
        <v>0</v>
      </c>
      <c r="R1228" t="n">
        <v>0</v>
      </c>
      <c r="S1228" t="inlineStr">
        <is>
          <t>601+</t>
        </is>
      </c>
      <c r="T1228" t="n">
        <v>6.8</v>
      </c>
      <c r="U1228" t="inlineStr">
        <is>
          <t>701+</t>
        </is>
      </c>
      <c r="V1228" t="n">
        <v>2.1</v>
      </c>
      <c r="W1228" t="inlineStr">
        <is>
          <t>701+</t>
        </is>
      </c>
      <c r="X1228" t="n">
        <v>3.5</v>
      </c>
      <c r="Y1228" t="inlineStr">
        <is>
          <t>601+</t>
        </is>
      </c>
      <c r="Z1228" t="n">
        <v>7.8</v>
      </c>
      <c r="AA1228" t="inlineStr">
        <is>
          <t>701+</t>
        </is>
      </c>
      <c r="AB1228" t="n">
        <v>6</v>
      </c>
      <c r="AC1228" t="inlineStr">
        <is>
          <t>701+</t>
        </is>
      </c>
      <c r="AD1228" t="n">
        <v>10.7</v>
      </c>
      <c r="AE1228" t="inlineStr">
        <is>
          <t>701+</t>
        </is>
      </c>
      <c r="AF1228" t="n">
        <v>34.7</v>
      </c>
      <c r="AG1228" t="inlineStr">
        <is>
          <t>701+</t>
        </is>
      </c>
      <c r="AH1228" t="n">
        <v>2.5</v>
      </c>
      <c r="AI1228" t="inlineStr">
        <is>
          <t>548</t>
        </is>
      </c>
      <c r="AJ1228" t="n">
        <v>18.8</v>
      </c>
      <c r="AK1228" t="inlineStr"/>
      <c r="AL1228" t="inlineStr"/>
      <c r="AM1228" t="inlineStr"/>
      <c r="AN1228" t="inlineStr"/>
      <c r="AO1228" t="inlineStr"/>
      <c r="AP1228" t="inlineStr">
        <is>
          <t>{"Research &amp; Discovery": [{"indicator_id": "76", "indicator_name": "Academic Reputation", "rank": "601+", "score": "6.8"}, {"indicator_id": "73", "indicator_name": "Citations per Faculty", "rank": "701+", "score": "2.1"}], "Learning Experience": [{"indicator_id": "36", "indicator_name": "Faculty Student Ratio", "rank": "701+", "score": "3.5"}], "Employability": [{"indicator_id": "77", "indicator_name": "Employer Reputation", "rank": "601+", "score": "7.8"}, {"indicator_id": "3819456", "indicator_name": "Employment Outcomes", "rank": "701+", "score": "6"}], "Global Engagement": [{"indicator_id": "14", "indicator_name": "International Student Ratio", "rank": "701+", "score": "10.7"}, {"indicator_id": "15", "indicator_name": "International Research Network", "rank": "701+", "score": "34.7"}, {"indicator_id": "18", "indicator_name": "International Faculty Ratio", "rank": "701+", "score": "2.5"}], "Sustainability": [{"indicator_id": "3897497", "indicator_name": "Sustainability Score", "rank": "548", "score": "18.8"}]}</t>
        </is>
      </c>
      <c r="AQ12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29">
      <c r="A1229" t="n">
        <v>1228</v>
      </c>
      <c r="B1229" t="inlineStr"/>
      <c r="C1229" t="inlineStr">
        <is>
          <t>Doshisha University</t>
        </is>
      </c>
      <c r="D1229" t="inlineStr">
        <is>
          <t>Kyoto, Japan</t>
        </is>
      </c>
      <c r="E1229" t="inlineStr">
        <is>
          <t>Japan</t>
        </is>
      </c>
      <c r="F1229" t="inlineStr">
        <is>
          <t>Kyoto</t>
        </is>
      </c>
      <c r="G1229" t="inlineStr">
        <is>
          <t>Asia</t>
        </is>
      </c>
      <c r="H1229" t="inlineStr">
        <is>
          <t>https://www.topuniversities.com/sites/default/files/doshisha-university_592560cf2aeae70239af4b25_medium.jpg</t>
        </is>
      </c>
      <c r="I1229" t="inlineStr">
        <is>
          <t>/universities/doshisha-university</t>
        </is>
      </c>
      <c r="J1229" t="inlineStr">
        <is>
          <t>3996356</t>
        </is>
      </c>
      <c r="K1229" t="inlineStr">
        <is>
          <t>294496</t>
        </is>
      </c>
      <c r="L1229" t="inlineStr">
        <is>
          <t>162</t>
        </is>
      </c>
      <c r="M1229" t="n">
        <v>0</v>
      </c>
      <c r="N1229" t="inlineStr">
        <is>
          <t>1201-1400</t>
        </is>
      </c>
      <c r="O1229" t="inlineStr"/>
      <c r="P1229" t="b">
        <v>0</v>
      </c>
      <c r="Q1229" t="b">
        <v>0</v>
      </c>
      <c r="R1229" t="n">
        <v>0</v>
      </c>
      <c r="S1229" t="inlineStr">
        <is>
          <t>601+</t>
        </is>
      </c>
      <c r="T1229" t="n">
        <v>8.6</v>
      </c>
      <c r="U1229" t="inlineStr">
        <is>
          <t>701+</t>
        </is>
      </c>
      <c r="V1229" t="n">
        <v>1.8</v>
      </c>
      <c r="W1229" t="inlineStr">
        <is>
          <t>701+</t>
        </is>
      </c>
      <c r="X1229" t="n">
        <v>5.2</v>
      </c>
      <c r="Y1229" t="inlineStr">
        <is>
          <t>601+</t>
        </is>
      </c>
      <c r="Z1229" t="n">
        <v>11.4</v>
      </c>
      <c r="AA1229" t="inlineStr">
        <is>
          <t>576</t>
        </is>
      </c>
      <c r="AB1229" t="n">
        <v>19.1</v>
      </c>
      <c r="AC1229" t="inlineStr">
        <is>
          <t>701+</t>
        </is>
      </c>
      <c r="AD1229" t="n">
        <v>3.7</v>
      </c>
      <c r="AE1229" t="inlineStr">
        <is>
          <t>701+</t>
        </is>
      </c>
      <c r="AF1229" t="n">
        <v>18.7</v>
      </c>
      <c r="AG1229" t="inlineStr">
        <is>
          <t>631</t>
        </is>
      </c>
      <c r="AH1229" t="n">
        <v>17.6</v>
      </c>
      <c r="AI1229" t="inlineStr">
        <is>
          <t>701+</t>
        </is>
      </c>
      <c r="AJ1229" t="n">
        <v>1</v>
      </c>
      <c r="AK1229" t="inlineStr"/>
      <c r="AL1229" t="inlineStr"/>
      <c r="AM1229" t="inlineStr"/>
      <c r="AN1229" t="inlineStr"/>
      <c r="AO1229" t="inlineStr"/>
      <c r="AP1229" t="inlineStr">
        <is>
          <t>{"Research &amp; Discovery": [{"indicator_id": "76", "indicator_name": "Academic Reputation", "rank": "601+", "score": "8.6"}, {"indicator_id": "73", "indicator_name": "Citations per Faculty", "rank": "701+", "score": "1.8"}], "Learning Experience": [{"indicator_id": "36", "indicator_name": "Faculty Student Ratio", "rank": "701+", "score": "5.2"}], "Employability": [{"indicator_id": "77", "indicator_name": "Employer Reputation", "rank": "601+", "score": "11.4"}, {"indicator_id": "3819456", "indicator_name": "Employment Outcomes", "rank": "576", "score": "19.1"}], "Global Engagement": [{"indicator_id": "14", "indicator_name": "International Student Ratio", "rank": "701+", "score": "3.7"}, {"indicator_id": "15", "indicator_name": "International Research Network", "rank": "701+", "score": "18.7"}, {"indicator_id": "18", "indicator_name": "International Faculty Ratio", "rank": "631", "score": "17.6"}], "Sustainability": [{"indicator_id": "3897497", "indicator_name": "Sustainability Score", "rank": "701+", "score": "1"}]}</t>
        </is>
      </c>
      <c r="AQ12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30">
      <c r="A1230" t="n">
        <v>1229</v>
      </c>
      <c r="B1230" t="inlineStr"/>
      <c r="C1230" t="inlineStr">
        <is>
          <t>Erciyes University</t>
        </is>
      </c>
      <c r="D1230" t="inlineStr">
        <is>
          <t>Kayseri, Türkiye</t>
        </is>
      </c>
      <c r="E1230" t="inlineStr">
        <is>
          <t>Türkiye</t>
        </is>
      </c>
      <c r="F1230" t="inlineStr">
        <is>
          <t>Kayseri</t>
        </is>
      </c>
      <c r="G1230" t="inlineStr">
        <is>
          <t>Asia</t>
        </is>
      </c>
      <c r="H1230" t="inlineStr">
        <is>
          <t>https://www.topuniversities.com/sites/default/files/erciyes-university_592560cf2aeae70239af50b4_medium.jpg</t>
        </is>
      </c>
      <c r="I1230" t="inlineStr">
        <is>
          <t>/universities/erciyes-university</t>
        </is>
      </c>
      <c r="J1230" t="inlineStr">
        <is>
          <t>3996368</t>
        </is>
      </c>
      <c r="K1230" t="inlineStr">
        <is>
          <t>294683</t>
        </is>
      </c>
      <c r="L1230" t="inlineStr">
        <is>
          <t>1585</t>
        </is>
      </c>
      <c r="M1230" t="n">
        <v>0</v>
      </c>
      <c r="N1230" t="inlineStr">
        <is>
          <t>1201-1400</t>
        </is>
      </c>
      <c r="O1230" t="inlineStr"/>
      <c r="P1230" t="b">
        <v>0</v>
      </c>
      <c r="Q1230" t="b">
        <v>0</v>
      </c>
      <c r="R1230" t="n">
        <v>0</v>
      </c>
      <c r="S1230" t="inlineStr">
        <is>
          <t>601+</t>
        </is>
      </c>
      <c r="T1230" t="n">
        <v>4.4</v>
      </c>
      <c r="U1230" t="inlineStr">
        <is>
          <t>701+</t>
        </is>
      </c>
      <c r="V1230" t="n">
        <v>5.3</v>
      </c>
      <c r="W1230" t="inlineStr">
        <is>
          <t>701+</t>
        </is>
      </c>
      <c r="X1230" t="n">
        <v>2</v>
      </c>
      <c r="Y1230" t="inlineStr">
        <is>
          <t>601+</t>
        </is>
      </c>
      <c r="Z1230" t="n">
        <v>3</v>
      </c>
      <c r="AA1230" t="inlineStr">
        <is>
          <t>701+</t>
        </is>
      </c>
      <c r="AB1230" t="n">
        <v>1.7</v>
      </c>
      <c r="AC1230" t="inlineStr">
        <is>
          <t>701+</t>
        </is>
      </c>
      <c r="AD1230" t="n">
        <v>5.7</v>
      </c>
      <c r="AE1230" t="inlineStr">
        <is>
          <t>701+</t>
        </is>
      </c>
      <c r="AF1230" t="n">
        <v>45.1</v>
      </c>
      <c r="AG1230" t="inlineStr">
        <is>
          <t>701+</t>
        </is>
      </c>
      <c r="AH1230" t="n">
        <v>3.1</v>
      </c>
      <c r="AI1230">
        <f>692</f>
        <v/>
      </c>
      <c r="AJ1230" t="n">
        <v>8.800000000000001</v>
      </c>
      <c r="AK1230" t="inlineStr"/>
      <c r="AL1230" t="inlineStr"/>
      <c r="AM1230" t="inlineStr"/>
      <c r="AN1230" t="inlineStr"/>
      <c r="AO1230" t="inlineStr"/>
      <c r="AP1230" t="inlineStr">
        <is>
          <t>{"Research &amp; Discovery": [{"indicator_id": "76", "indicator_name": "Academic Reputation", "rank": "601+", "score": "4.4"}, {"indicator_id": "73", "indicator_name": "Citations per Faculty", "rank": "701+", "score": "5.3"}], "Learning Experience": [{"indicator_id": "36", "indicator_name": "Faculty Student Ratio", "rank": "701+", "score": "2"}], "Employability": [{"indicator_id": "77", "indicator_name": "Employer Reputation", "rank": "601+", "score": "3"}, {"indicator_id": "3819456", "indicator_name": "Employment Outcomes", "rank": "701+", "score": "1.7"}], "Global Engagement": [{"indicator_id": "14", "indicator_name": "International Student Ratio", "rank": "701+", "score": "5.7"}, {"indicator_id": "15", "indicator_name": "International Research Network", "rank": "701+", "score": "45.1"}, {"indicator_id": "18", "indicator_name": "International Faculty Ratio", "rank": "701+", "score": "3.1"}], "Sustainability": [{"indicator_id": "3897497", "indicator_name": "Sustainability Score", "rank": "=692", "score": "8.8"}]}</t>
        </is>
      </c>
      <c r="AQ12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31">
      <c r="A1231" t="n">
        <v>1230</v>
      </c>
      <c r="B1231" t="inlineStr"/>
      <c r="C1231" t="inlineStr">
        <is>
          <t>Escuela Politécnica Nacional</t>
        </is>
      </c>
      <c r="D1231" t="inlineStr">
        <is>
          <t>Quito, Ecuador</t>
        </is>
      </c>
      <c r="E1231" t="inlineStr">
        <is>
          <t>Ecuador</t>
        </is>
      </c>
      <c r="F1231" t="inlineStr">
        <is>
          <t>Quito</t>
        </is>
      </c>
      <c r="G1231" t="inlineStr">
        <is>
          <t>Latin America</t>
        </is>
      </c>
      <c r="H1231" t="inlineStr">
        <is>
          <t>https://www.topuniversities.com/sites/default/files/escuela-politcnica-nacional_592560cf2aeae70239af589c_medium.jpg</t>
        </is>
      </c>
      <c r="I1231" t="inlineStr">
        <is>
          <t>/universities/escuela-politecnica-nacional</t>
        </is>
      </c>
      <c r="J1231" t="inlineStr">
        <is>
          <t>3996369</t>
        </is>
      </c>
      <c r="K1231" t="inlineStr">
        <is>
          <t>294435</t>
        </is>
      </c>
      <c r="L1231" t="inlineStr">
        <is>
          <t>15242</t>
        </is>
      </c>
      <c r="M1231" t="n">
        <v>0</v>
      </c>
      <c r="N1231" t="inlineStr">
        <is>
          <t>1201-1400</t>
        </is>
      </c>
      <c r="O1231" t="inlineStr"/>
      <c r="P1231" t="b">
        <v>0</v>
      </c>
      <c r="Q1231" t="b">
        <v>0</v>
      </c>
      <c r="R1231" t="n">
        <v>0</v>
      </c>
      <c r="S1231" t="inlineStr">
        <is>
          <t>601+</t>
        </is>
      </c>
      <c r="T1231" t="n">
        <v>6.9</v>
      </c>
      <c r="U1231" t="inlineStr">
        <is>
          <t>701+</t>
        </is>
      </c>
      <c r="V1231" t="n">
        <v>3.4</v>
      </c>
      <c r="W1231" t="inlineStr">
        <is>
          <t>701+</t>
        </is>
      </c>
      <c r="X1231" t="n">
        <v>16.6</v>
      </c>
      <c r="Y1231" t="inlineStr">
        <is>
          <t>601+</t>
        </is>
      </c>
      <c r="Z1231" t="n">
        <v>9.199999999999999</v>
      </c>
      <c r="AA1231" t="inlineStr">
        <is>
          <t>701+</t>
        </is>
      </c>
      <c r="AB1231" t="n">
        <v>5</v>
      </c>
      <c r="AC1231" t="inlineStr">
        <is>
          <t>701+</t>
        </is>
      </c>
      <c r="AD1231" t="n">
        <v>1.6</v>
      </c>
      <c r="AE1231" t="inlineStr">
        <is>
          <t>701+</t>
        </is>
      </c>
      <c r="AF1231" t="n">
        <v>14.9</v>
      </c>
      <c r="AG1231" t="inlineStr">
        <is>
          <t>701+</t>
        </is>
      </c>
      <c r="AH1231" t="n">
        <v>5</v>
      </c>
      <c r="AI1231" t="inlineStr">
        <is>
          <t>701+</t>
        </is>
      </c>
      <c r="AJ1231" t="n">
        <v>1.3</v>
      </c>
      <c r="AK1231" t="inlineStr"/>
      <c r="AL1231" t="inlineStr"/>
      <c r="AM1231" t="inlineStr"/>
      <c r="AN1231" t="inlineStr"/>
      <c r="AO1231" t="inlineStr"/>
      <c r="AP1231" t="inlineStr">
        <is>
          <t>{"Research &amp; Discovery": [{"indicator_id": "76", "indicator_name": "Academic Reputation", "rank": "601+", "score": "6.9"}, {"indicator_id": "73", "indicator_name": "Citations per Faculty", "rank": "701+", "score": "3.4"}], "Learning Experience": [{"indicator_id": "36", "indicator_name": "Faculty Student Ratio", "rank": "701+", "score": "16.6"}], "Employability": [{"indicator_id": "77", "indicator_name": "Employer Reputation", "rank": "601+", "score": "9.2"}, {"indicator_id": "3819456", "indicator_name": "Employment Outcomes", "rank": "701+", "score": "5"}], "Global Engagement": [{"indicator_id": "14", "indicator_name": "International Student Ratio", "rank": "701+", "score": "1.6"}, {"indicator_id": "15", "indicator_name": "International Research Network", "rank": "701+", "score": "14.9"}, {"indicator_id": "18", "indicator_name": "International Faculty Ratio", "rank": "701+", "score": "5"}], "Sustainability": [{"indicator_id": "3897497", "indicator_name": "Sustainability Score", "rank": "701+", "score": "1.3"}]}</t>
        </is>
      </c>
      <c r="AQ12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32">
      <c r="A1232" t="n">
        <v>1231</v>
      </c>
      <c r="B1232" t="inlineStr"/>
      <c r="C1232" t="inlineStr">
        <is>
          <t>Feng Chia University</t>
        </is>
      </c>
      <c r="D1232" t="inlineStr">
        <is>
          <t>Taichung City, Taiwan</t>
        </is>
      </c>
      <c r="E1232" t="inlineStr">
        <is>
          <t>Taiwan</t>
        </is>
      </c>
      <c r="F1232" t="inlineStr">
        <is>
          <t>Taichung City</t>
        </is>
      </c>
      <c r="G1232" t="inlineStr">
        <is>
          <t>Asia</t>
        </is>
      </c>
      <c r="H1232" t="inlineStr">
        <is>
          <t>https://www.topuniversities.com/sites/default/files/feng-chia-university_592560cf2aeae70239af4a87_medium.jpg</t>
        </is>
      </c>
      <c r="I1232" t="inlineStr">
        <is>
          <t>/universities/feng-chia-university</t>
        </is>
      </c>
      <c r="J1232" t="inlineStr">
        <is>
          <t>3996372</t>
        </is>
      </c>
      <c r="K1232" t="inlineStr">
        <is>
          <t>294650</t>
        </is>
      </c>
      <c r="L1232" t="inlineStr">
        <is>
          <t>3</t>
        </is>
      </c>
      <c r="M1232" t="n">
        <v>0</v>
      </c>
      <c r="N1232" t="inlineStr">
        <is>
          <t>1201-1400</t>
        </is>
      </c>
      <c r="O1232" t="inlineStr"/>
      <c r="P1232" t="b">
        <v>0</v>
      </c>
      <c r="Q1232" t="b">
        <v>0</v>
      </c>
      <c r="R1232" t="n">
        <v>0</v>
      </c>
      <c r="S1232" t="inlineStr">
        <is>
          <t>601+</t>
        </is>
      </c>
      <c r="T1232" t="n">
        <v>10.8</v>
      </c>
      <c r="U1232" t="inlineStr">
        <is>
          <t>701+</t>
        </is>
      </c>
      <c r="V1232" t="n">
        <v>6.1</v>
      </c>
      <c r="W1232" t="inlineStr">
        <is>
          <t>701+</t>
        </is>
      </c>
      <c r="X1232" t="n">
        <v>4.4</v>
      </c>
      <c r="Y1232" t="inlineStr">
        <is>
          <t>601+</t>
        </is>
      </c>
      <c r="Z1232" t="n">
        <v>7.9</v>
      </c>
      <c r="AA1232" t="inlineStr">
        <is>
          <t>643</t>
        </is>
      </c>
      <c r="AB1232" t="n">
        <v>15.5</v>
      </c>
      <c r="AC1232" t="inlineStr">
        <is>
          <t>701+</t>
        </is>
      </c>
      <c r="AD1232" t="n">
        <v>4.4</v>
      </c>
      <c r="AE1232" t="inlineStr">
        <is>
          <t>701+</t>
        </is>
      </c>
      <c r="AF1232" t="n">
        <v>11.2</v>
      </c>
      <c r="AG1232" t="inlineStr">
        <is>
          <t>701+</t>
        </is>
      </c>
      <c r="AH1232" t="n">
        <v>3.4</v>
      </c>
      <c r="AI1232" t="inlineStr">
        <is>
          <t>566</t>
        </is>
      </c>
      <c r="AJ1232" t="n">
        <v>16.7</v>
      </c>
      <c r="AK1232" t="inlineStr"/>
      <c r="AL1232" t="inlineStr"/>
      <c r="AM1232" t="inlineStr"/>
      <c r="AN1232" t="inlineStr"/>
      <c r="AO1232" t="inlineStr"/>
      <c r="AP1232" t="inlineStr">
        <is>
          <t>{"Research &amp; Discovery": [{"indicator_id": "76", "indicator_name": "Academic Reputation", "rank": "601+", "score": "10.8"}, {"indicator_id": "73", "indicator_name": "Citations per Faculty", "rank": "701+", "score": "6.1"}], "Learning Experience": [{"indicator_id": "36", "indicator_name": "Faculty Student Ratio", "rank": "701+", "score": "4.4"}], "Employability": [{"indicator_id": "77", "indicator_name": "Employer Reputation", "rank": "601+", "score": "7.9"}, {"indicator_id": "3819456", "indicator_name": "Employment Outcomes", "rank": "643", "score": "15.5"}], "Global Engagement": [{"indicator_id": "14", "indicator_name": "International Student Ratio", "rank": "701+", "score": "4.4"}, {"indicator_id": "15", "indicator_name": "International Research Network", "rank": "701+", "score": "11.2"}, {"indicator_id": "18", "indicator_name": "International Faculty Ratio", "rank": "701+", "score": "3.4"}], "Sustainability": [{"indicator_id": "3897497", "indicator_name": "Sustainability Score", "rank": "566", "score": "16.7"}]}</t>
        </is>
      </c>
      <c r="AQ12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33">
      <c r="A1233" t="n">
        <v>1232</v>
      </c>
      <c r="B1233" t="inlineStr"/>
      <c r="C1233" t="inlineStr">
        <is>
          <t>Florida Atlantic University - Boca Raton</t>
        </is>
      </c>
      <c r="D1233" t="inlineStr">
        <is>
          <t>Boca Raton, United States</t>
        </is>
      </c>
      <c r="E1233" t="inlineStr">
        <is>
          <t>United States</t>
        </is>
      </c>
      <c r="F1233" t="inlineStr">
        <is>
          <t>Boca Raton</t>
        </is>
      </c>
      <c r="G1233" t="inlineStr">
        <is>
          <t>North America</t>
        </is>
      </c>
      <c r="H1233" t="inlineStr">
        <is>
          <t>https://www.topuniversities.com/sites/default/files/florida-atlantic-university-boca-raton_592560cf2aeae70239af5189_medium.jpg</t>
        </is>
      </c>
      <c r="I1233" t="inlineStr">
        <is>
          <t>/universities/florida-atlantic-university-boca-raton</t>
        </is>
      </c>
      <c r="J1233" t="inlineStr">
        <is>
          <t>3996376</t>
        </is>
      </c>
      <c r="K1233" t="inlineStr">
        <is>
          <t>297466</t>
        </is>
      </c>
      <c r="L1233" t="inlineStr">
        <is>
          <t>1797</t>
        </is>
      </c>
      <c r="M1233" t="n">
        <v>0</v>
      </c>
      <c r="N1233" t="inlineStr">
        <is>
          <t>1201-1400</t>
        </is>
      </c>
      <c r="O1233" t="inlineStr"/>
      <c r="P1233" t="b">
        <v>0</v>
      </c>
      <c r="Q1233" t="b">
        <v>0</v>
      </c>
      <c r="R1233" t="n">
        <v>0</v>
      </c>
      <c r="S1233" t="inlineStr">
        <is>
          <t>601+</t>
        </is>
      </c>
      <c r="T1233" t="n">
        <v>4.7</v>
      </c>
      <c r="U1233" t="inlineStr">
        <is>
          <t>701+</t>
        </is>
      </c>
      <c r="V1233" t="n">
        <v>9.5</v>
      </c>
      <c r="W1233" t="inlineStr">
        <is>
          <t>701+</t>
        </is>
      </c>
      <c r="X1233" t="n">
        <v>4.9</v>
      </c>
      <c r="Y1233" t="inlineStr">
        <is>
          <t>601+</t>
        </is>
      </c>
      <c r="Z1233" t="n">
        <v>6.2</v>
      </c>
      <c r="AA1233" t="inlineStr">
        <is>
          <t>701+</t>
        </is>
      </c>
      <c r="AB1233" t="n">
        <v>5.8</v>
      </c>
      <c r="AC1233" t="inlineStr">
        <is>
          <t>701+</t>
        </is>
      </c>
      <c r="AD1233" t="n">
        <v>4.4</v>
      </c>
      <c r="AE1233" t="inlineStr">
        <is>
          <t>701+</t>
        </is>
      </c>
      <c r="AF1233" t="n">
        <v>44.3</v>
      </c>
      <c r="AG1233" t="inlineStr">
        <is>
          <t>701+</t>
        </is>
      </c>
      <c r="AH1233" t="n">
        <v>6.8</v>
      </c>
      <c r="AI1233" t="inlineStr">
        <is>
          <t>701+</t>
        </is>
      </c>
      <c r="AJ1233" t="n">
        <v>4.5</v>
      </c>
      <c r="AK1233" t="inlineStr"/>
      <c r="AL1233" t="inlineStr"/>
      <c r="AM1233" t="inlineStr"/>
      <c r="AN1233" t="inlineStr"/>
      <c r="AO1233" t="inlineStr"/>
      <c r="AP1233" t="inlineStr">
        <is>
          <t>{"Research &amp; Discovery": [{"indicator_id": "76", "indicator_name": "Academic Reputation", "rank": "601+", "score": "4.7"}, {"indicator_id": "73", "indicator_name": "Citations per Faculty", "rank": "701+", "score": "9.5"}], "Learning Experience": [{"indicator_id": "36", "indicator_name": "Faculty Student Ratio", "rank": "701+", "score": "4.9"}], "Employability": [{"indicator_id": "77", "indicator_name": "Employer Reputation", "rank": "601+", "score": "6.2"}, {"indicator_id": "3819456", "indicator_name": "Employment Outcomes", "rank": "701+", "score": "5.8"}], "Global Engagement": [{"indicator_id": "14", "indicator_name": "International Student Ratio", "rank": "701+", "score": "4.4"}, {"indicator_id": "15", "indicator_name": "International Research Network", "rank": "701+", "score": "44.3"}, {"indicator_id": "18", "indicator_name": "International Faculty Ratio", "rank": "701+", "score": "6.8"}], "Sustainability": [{"indicator_id": "3897497", "indicator_name": "Sustainability Score", "rank": "701+", "score": "4.5"}]}</t>
        </is>
      </c>
      <c r="AQ12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34">
      <c r="A1234" t="n">
        <v>1233</v>
      </c>
      <c r="B1234" t="inlineStr"/>
      <c r="C1234" t="inlineStr">
        <is>
          <t>Fu Jen Catholic University</t>
        </is>
      </c>
      <c r="D1234" t="inlineStr">
        <is>
          <t>New Taipei City, Taiwan</t>
        </is>
      </c>
      <c r="E1234" t="inlineStr">
        <is>
          <t>Taiwan</t>
        </is>
      </c>
      <c r="F1234" t="inlineStr">
        <is>
          <t>New Taipei City</t>
        </is>
      </c>
      <c r="G1234" t="inlineStr">
        <is>
          <t>Asia</t>
        </is>
      </c>
      <c r="H1234" t="inlineStr">
        <is>
          <t>https://www.topuniversities.com/sites/default/files/fu-jen-catholic-university_217_medium.jpg</t>
        </is>
      </c>
      <c r="I1234" t="inlineStr">
        <is>
          <t>/universities/fu-jen-catholic-university</t>
        </is>
      </c>
      <c r="J1234" t="inlineStr">
        <is>
          <t>3996379</t>
        </is>
      </c>
      <c r="K1234" t="inlineStr">
        <is>
          <t>294370</t>
        </is>
      </c>
      <c r="L1234" t="inlineStr">
        <is>
          <t>217</t>
        </is>
      </c>
      <c r="M1234" t="n">
        <v>0</v>
      </c>
      <c r="N1234" t="inlineStr">
        <is>
          <t>1201-1400</t>
        </is>
      </c>
      <c r="O1234" t="inlineStr"/>
      <c r="P1234" t="b">
        <v>0</v>
      </c>
      <c r="Q1234" t="b">
        <v>0</v>
      </c>
      <c r="R1234" t="n">
        <v>0</v>
      </c>
      <c r="S1234" t="inlineStr">
        <is>
          <t>601+</t>
        </is>
      </c>
      <c r="T1234" t="n">
        <v>7.6</v>
      </c>
      <c r="U1234" t="inlineStr">
        <is>
          <t>701+</t>
        </is>
      </c>
      <c r="V1234" t="n">
        <v>7</v>
      </c>
      <c r="W1234" t="inlineStr">
        <is>
          <t>701+</t>
        </is>
      </c>
      <c r="X1234" t="n">
        <v>3.6</v>
      </c>
      <c r="Y1234" t="inlineStr">
        <is>
          <t>601+</t>
        </is>
      </c>
      <c r="Z1234" t="n">
        <v>6.9</v>
      </c>
      <c r="AA1234" t="inlineStr">
        <is>
          <t>442</t>
        </is>
      </c>
      <c r="AB1234" t="n">
        <v>27.1</v>
      </c>
      <c r="AC1234" t="inlineStr">
        <is>
          <t>701+</t>
        </is>
      </c>
      <c r="AD1234" t="n">
        <v>4.2</v>
      </c>
      <c r="AE1234" t="inlineStr">
        <is>
          <t>701+</t>
        </is>
      </c>
      <c r="AF1234" t="n">
        <v>16.1</v>
      </c>
      <c r="AG1234" t="inlineStr">
        <is>
          <t>701+</t>
        </is>
      </c>
      <c r="AH1234" t="n">
        <v>7.6</v>
      </c>
      <c r="AI1234" t="inlineStr">
        <is>
          <t>701+</t>
        </is>
      </c>
      <c r="AJ1234" t="n">
        <v>4</v>
      </c>
      <c r="AK1234" t="inlineStr"/>
      <c r="AL1234" t="inlineStr"/>
      <c r="AM1234" t="inlineStr"/>
      <c r="AN1234" t="inlineStr"/>
      <c r="AO1234" t="inlineStr"/>
      <c r="AP1234" t="inlineStr">
        <is>
          <t>{"Research &amp; Discovery": [{"indicator_id": "76", "indicator_name": "Academic Reputation", "rank": "601+", "score": "7.6"}, {"indicator_id": "73", "indicator_name": "Citations per Faculty", "rank": "701+", "score": "7"}], "Learning Experience": [{"indicator_id": "36", "indicator_name": "Faculty Student Ratio", "rank": "701+", "score": "3.6"}], "Employability": [{"indicator_id": "77", "indicator_name": "Employer Reputation", "rank": "601+", "score": "6.9"}, {"indicator_id": "3819456", "indicator_name": "Employment Outcomes", "rank": "442", "score": "27.1"}], "Global Engagement": [{"indicator_id": "14", "indicator_name": "International Student Ratio", "rank": "701+", "score": "4.2"}, {"indicator_id": "15", "indicator_name": "International Research Network", "rank": "701+", "score": "16.1"}, {"indicator_id": "18", "indicator_name": "International Faculty Ratio", "rank": "701+", "score": "7.6"}], "Sustainability": [{"indicator_id": "3897497", "indicator_name": "Sustainability Score", "rank": "701+", "score": "4"}]}</t>
        </is>
      </c>
      <c r="AQ12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35">
      <c r="A1235" t="n">
        <v>1234</v>
      </c>
      <c r="B1235" t="inlineStr"/>
      <c r="C1235" t="inlineStr">
        <is>
          <t>CEU Universities</t>
        </is>
      </c>
      <c r="D1235" t="inlineStr">
        <is>
          <t>Madrid, Spain</t>
        </is>
      </c>
      <c r="E1235" t="inlineStr">
        <is>
          <t>Spain</t>
        </is>
      </c>
      <c r="F1235" t="inlineStr">
        <is>
          <t>Madrid</t>
        </is>
      </c>
      <c r="G1235" t="inlineStr">
        <is>
          <t>Europe</t>
        </is>
      </c>
      <c r="H1235" t="inlineStr">
        <is>
          <t>https://www.topuniversities.com/sites/default/files/240228022936pm583007Logo-CEU-90x90.jpg</t>
        </is>
      </c>
      <c r="I1235" t="inlineStr">
        <is>
          <t>/universities/ceu-universities</t>
        </is>
      </c>
      <c r="J1235" t="inlineStr">
        <is>
          <t>3996380</t>
        </is>
      </c>
      <c r="K1235" t="inlineStr">
        <is>
          <t>294542</t>
        </is>
      </c>
      <c r="L1235" t="inlineStr">
        <is>
          <t>115</t>
        </is>
      </c>
      <c r="M1235" t="n">
        <v>1</v>
      </c>
      <c r="N1235" t="inlineStr">
        <is>
          <t>1201-1400</t>
        </is>
      </c>
      <c r="O1235" t="inlineStr">
        <is>
          <t>5</t>
        </is>
      </c>
      <c r="P1235" t="b">
        <v>0</v>
      </c>
      <c r="Q1235" t="b">
        <v>0</v>
      </c>
      <c r="R1235" t="n">
        <v>0</v>
      </c>
      <c r="S1235" t="inlineStr">
        <is>
          <t>601+</t>
        </is>
      </c>
      <c r="T1235" t="n">
        <v>4.4</v>
      </c>
      <c r="U1235" t="inlineStr">
        <is>
          <t>701+</t>
        </is>
      </c>
      <c r="V1235" t="n">
        <v>2.3</v>
      </c>
      <c r="W1235" t="inlineStr">
        <is>
          <t>701+</t>
        </is>
      </c>
      <c r="X1235" t="n">
        <v>15.7</v>
      </c>
      <c r="Y1235" t="inlineStr">
        <is>
          <t>601+</t>
        </is>
      </c>
      <c r="Z1235" t="n">
        <v>9.4</v>
      </c>
      <c r="AA1235" t="inlineStr">
        <is>
          <t>701+</t>
        </is>
      </c>
      <c r="AB1235" t="n">
        <v>10.5</v>
      </c>
      <c r="AC1235" t="inlineStr">
        <is>
          <t>308</t>
        </is>
      </c>
      <c r="AD1235" t="n">
        <v>47.5</v>
      </c>
      <c r="AE1235" t="inlineStr">
        <is>
          <t>701+</t>
        </is>
      </c>
      <c r="AF1235" t="n">
        <v>15.3</v>
      </c>
      <c r="AG1235" t="inlineStr">
        <is>
          <t>701+</t>
        </is>
      </c>
      <c r="AH1235" t="n">
        <v>3.8</v>
      </c>
      <c r="AI1235" t="inlineStr">
        <is>
          <t>701+</t>
        </is>
      </c>
      <c r="AJ1235" t="n">
        <v>1</v>
      </c>
      <c r="AK1235" t="inlineStr"/>
      <c r="AL1235" t="inlineStr"/>
      <c r="AM1235" t="inlineStr"/>
      <c r="AN1235" t="inlineStr"/>
      <c r="AO1235" t="inlineStr"/>
      <c r="AP1235" t="inlineStr">
        <is>
          <t>{"Research &amp; Discovery": [{"indicator_id": "76", "indicator_name": "Academic Reputation", "rank": "601+", "score": "4.4"}, {"indicator_id": "73", "indicator_name": "Citations per Faculty", "rank": "701+", "score": "2.3"}], "Learning Experience": [{"indicator_id": "36", "indicator_name": "Faculty Student Ratio", "rank": "701+", "score": "15.7"}], "Employability": [{"indicator_id": "77", "indicator_name": "Employer Reputation", "rank": "601+", "score": "9.4"}, {"indicator_id": "3819456", "indicator_name": "Employment Outcomes", "rank": "701+", "score": "10.5"}], "Global Engagement": [{"indicator_id": "14", "indicator_name": "International Student Ratio", "rank": "308", "score": "47.5"}, {"indicator_id": "15", "indicator_name": "International Research Network", "rank": "701+", "score": "15.3"}, {"indicator_id": "18", "indicator_name": "International Faculty Ratio", "rank": "701+", "score": "3.8"}], "Sustainability": [{"indicator_id": "3897497", "indicator_name": "Sustainability Score", "rank": "701+", "score": "1"}]}</t>
        </is>
      </c>
      <c r="AQ12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36">
      <c r="A1236" t="n">
        <v>1235</v>
      </c>
      <c r="B1236" t="inlineStr"/>
      <c r="C1236" t="inlineStr">
        <is>
          <t>German University in Cairo</t>
        </is>
      </c>
      <c r="D1236" t="inlineStr">
        <is>
          <t>Cairo, Egypt</t>
        </is>
      </c>
      <c r="E1236" t="inlineStr">
        <is>
          <t>Egypt</t>
        </is>
      </c>
      <c r="F1236" t="inlineStr">
        <is>
          <t>Cairo</t>
        </is>
      </c>
      <c r="G1236" t="inlineStr">
        <is>
          <t>Africa</t>
        </is>
      </c>
      <c r="H1236" t="inlineStr">
        <is>
          <t>https://www.topuniversities.com/sites/default/files/german-university-in-cairo_592560e29988f300e232125e_medium.jpg</t>
        </is>
      </c>
      <c r="I1236" t="inlineStr">
        <is>
          <t>/universities/german-university-cairo</t>
        </is>
      </c>
      <c r="J1236" t="inlineStr">
        <is>
          <t>3996389</t>
        </is>
      </c>
      <c r="K1236" t="inlineStr">
        <is>
          <t>295539</t>
        </is>
      </c>
      <c r="L1236" t="inlineStr">
        <is>
          <t>23909</t>
        </is>
      </c>
      <c r="M1236" t="n">
        <v>0</v>
      </c>
      <c r="N1236" t="inlineStr">
        <is>
          <t>1201-1400</t>
        </is>
      </c>
      <c r="O1236" t="inlineStr"/>
      <c r="P1236" t="b">
        <v>0</v>
      </c>
      <c r="Q1236" t="b">
        <v>0</v>
      </c>
      <c r="R1236" t="n">
        <v>0</v>
      </c>
      <c r="S1236" t="inlineStr">
        <is>
          <t>601+</t>
        </is>
      </c>
      <c r="T1236" t="n">
        <v>8.300000000000001</v>
      </c>
      <c r="U1236" t="inlineStr">
        <is>
          <t>701+</t>
        </is>
      </c>
      <c r="V1236" t="n">
        <v>2.2</v>
      </c>
      <c r="W1236" t="inlineStr">
        <is>
          <t>701+</t>
        </is>
      </c>
      <c r="X1236" t="n">
        <v>7</v>
      </c>
      <c r="Y1236" t="inlineStr">
        <is>
          <t>552</t>
        </is>
      </c>
      <c r="Z1236" t="n">
        <v>15.2</v>
      </c>
      <c r="AA1236" t="inlineStr">
        <is>
          <t>701+</t>
        </is>
      </c>
      <c r="AB1236" t="n">
        <v>4.4</v>
      </c>
      <c r="AC1236" t="inlineStr">
        <is>
          <t>701+</t>
        </is>
      </c>
      <c r="AD1236" t="n">
        <v>1.1</v>
      </c>
      <c r="AE1236" t="inlineStr">
        <is>
          <t>701+</t>
        </is>
      </c>
      <c r="AF1236" t="n">
        <v>12.8</v>
      </c>
      <c r="AG1236" t="inlineStr">
        <is>
          <t>698</t>
        </is>
      </c>
      <c r="AH1236" t="n">
        <v>13.4</v>
      </c>
      <c r="AI1236" t="inlineStr">
        <is>
          <t>701+</t>
        </is>
      </c>
      <c r="AJ1236" t="n">
        <v>1</v>
      </c>
      <c r="AK1236" t="inlineStr"/>
      <c r="AL1236" t="inlineStr"/>
      <c r="AM1236" t="inlineStr"/>
      <c r="AN1236" t="inlineStr"/>
      <c r="AO1236" t="inlineStr"/>
      <c r="AP1236" t="inlineStr">
        <is>
          <t>{"Research &amp; Discovery": [{"indicator_id": "76", "indicator_name": "Academic Reputation", "rank": "601+", "score": "8.3"}, {"indicator_id": "73", "indicator_name": "Citations per Faculty", "rank": "701+", "score": "2.2"}], "Learning Experience": [{"indicator_id": "36", "indicator_name": "Faculty Student Ratio", "rank": "701+", "score": "7"}], "Employability": [{"indicator_id": "77", "indicator_name": "Employer Reputation", "rank": "552", "score": "15.2"}, {"indicator_id": "3819456", "indicator_name": "Employment Outcomes", "rank": "701+", "score": "4.4"}], "Global Engagement": [{"indicator_id": "14", "indicator_name": "International Student Ratio", "rank": "701+", "score": "1.1"}, {"indicator_id": "15", "indicator_name": "International Research Network", "rank": "701+", "score": "12.8"}, {"indicator_id": "18", "indicator_name": "International Faculty Ratio", "rank": "698", "score": "13.4"}], "Sustainability": [{"indicator_id": "3897497", "indicator_name": "Sustainability Score", "rank": "701+", "score": "1"}]}</t>
        </is>
      </c>
      <c r="AQ12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37">
      <c r="A1237" t="n">
        <v>1236</v>
      </c>
      <c r="B1237" t="inlineStr"/>
      <c r="C1237" t="inlineStr">
        <is>
          <t>Hanoi University of Science and Technology</t>
        </is>
      </c>
      <c r="D1237" t="inlineStr">
        <is>
          <t>Hanoi, Vietnam</t>
        </is>
      </c>
      <c r="E1237" t="inlineStr">
        <is>
          <t>Vietnam</t>
        </is>
      </c>
      <c r="F1237" t="inlineStr">
        <is>
          <t>Hanoi</t>
        </is>
      </c>
      <c r="G1237" t="inlineStr">
        <is>
          <t>Asia</t>
        </is>
      </c>
      <c r="H1237" t="inlineStr">
        <is>
          <t>https://www.topuniversities.com/sites/default/files/hanoi-university-of-science-and-technology_592560cf2aeae70239af585f_medium.jpg</t>
        </is>
      </c>
      <c r="I1237" t="inlineStr">
        <is>
          <t>/universities/hanoi-university-science-technology</t>
        </is>
      </c>
      <c r="J1237" t="inlineStr">
        <is>
          <t>3996399</t>
        </is>
      </c>
      <c r="K1237" t="inlineStr">
        <is>
          <t>294323</t>
        </is>
      </c>
      <c r="L1237" t="inlineStr">
        <is>
          <t>15123</t>
        </is>
      </c>
      <c r="M1237" t="n">
        <v>0</v>
      </c>
      <c r="N1237" t="inlineStr">
        <is>
          <t>1201-1400</t>
        </is>
      </c>
      <c r="O1237" t="inlineStr"/>
      <c r="P1237" t="b">
        <v>0</v>
      </c>
      <c r="Q1237" t="b">
        <v>0</v>
      </c>
      <c r="R1237" t="n">
        <v>0</v>
      </c>
      <c r="S1237" t="inlineStr">
        <is>
          <t>601+</t>
        </is>
      </c>
      <c r="T1237" t="n">
        <v>7.3</v>
      </c>
      <c r="U1237" t="inlineStr">
        <is>
          <t>701+</t>
        </is>
      </c>
      <c r="V1237" t="n">
        <v>4.7</v>
      </c>
      <c r="W1237" t="inlineStr">
        <is>
          <t>701+</t>
        </is>
      </c>
      <c r="X1237" t="n">
        <v>2.4</v>
      </c>
      <c r="Y1237" t="inlineStr">
        <is>
          <t>601+</t>
        </is>
      </c>
      <c r="Z1237" t="n">
        <v>7.3</v>
      </c>
      <c r="AA1237" t="inlineStr">
        <is>
          <t>493</t>
        </is>
      </c>
      <c r="AB1237" t="n">
        <v>23.1</v>
      </c>
      <c r="AC1237" t="inlineStr">
        <is>
          <t>701+</t>
        </is>
      </c>
      <c r="AD1237" t="n">
        <v>1.2</v>
      </c>
      <c r="AE1237" t="inlineStr">
        <is>
          <t>701+</t>
        </is>
      </c>
      <c r="AF1237" t="n">
        <v>23.1</v>
      </c>
      <c r="AG1237" t="inlineStr">
        <is>
          <t>701+</t>
        </is>
      </c>
      <c r="AH1237" t="n">
        <v>4.2</v>
      </c>
      <c r="AI1237" t="inlineStr">
        <is>
          <t>701+</t>
        </is>
      </c>
      <c r="AJ1237" t="n">
        <v>3.4</v>
      </c>
      <c r="AK1237" t="inlineStr"/>
      <c r="AL1237" t="inlineStr"/>
      <c r="AM1237" t="inlineStr"/>
      <c r="AN1237" t="inlineStr"/>
      <c r="AO1237" t="inlineStr"/>
      <c r="AP1237" t="inlineStr">
        <is>
          <t>{"Research &amp; Discovery": [{"indicator_id": "76", "indicator_name": "Academic Reputation", "rank": "601+", "score": "7.3"}, {"indicator_id": "73", "indicator_name": "Citations per Faculty", "rank": "701+", "score": "4.7"}], "Learning Experience": [{"indicator_id": "36", "indicator_name": "Faculty Student Ratio", "rank": "701+", "score": "2.4"}], "Employability": [{"indicator_id": "77", "indicator_name": "Employer Reputation", "rank": "601+", "score": "7.3"}, {"indicator_id": "3819456", "indicator_name": "Employment Outcomes", "rank": "493", "score": "23.1"}], "Global Engagement": [{"indicator_id": "14", "indicator_name": "International Student Ratio", "rank": "701+", "score": "1.2"}, {"indicator_id": "15", "indicator_name": "International Research Network", "rank": "701+", "score": "23.1"}, {"indicator_id": "18", "indicator_name": "International Faculty Ratio", "rank": "701+", "score": "4.2"}], "Sustainability": [{"indicator_id": "3897497", "indicator_name": "Sustainability Score", "rank": "701+", "score": "3.4"}]}</t>
        </is>
      </c>
      <c r="AQ12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38">
      <c r="A1238" t="n">
        <v>1237</v>
      </c>
      <c r="B1238" t="inlineStr"/>
      <c r="C1238" t="inlineStr">
        <is>
          <t>Harper Adams University</t>
        </is>
      </c>
      <c r="D1238" t="inlineStr">
        <is>
          <t>Newport, United Kingdom</t>
        </is>
      </c>
      <c r="E1238" t="inlineStr">
        <is>
          <t>United Kingdom</t>
        </is>
      </c>
      <c r="F1238" t="inlineStr">
        <is>
          <t>Newport</t>
        </is>
      </c>
      <c r="G1238" t="inlineStr">
        <is>
          <t>Europe</t>
        </is>
      </c>
      <c r="H1238" t="inlineStr">
        <is>
          <t>https://www.topuniversities.com/sites/default/files/harper-adams-university_592560cf2aeae70239af4d76_medium.jpg</t>
        </is>
      </c>
      <c r="I1238" t="inlineStr">
        <is>
          <t>/universities/harper-adams-university</t>
        </is>
      </c>
      <c r="J1238" t="inlineStr">
        <is>
          <t>3996401</t>
        </is>
      </c>
      <c r="K1238" t="inlineStr">
        <is>
          <t>297076</t>
        </is>
      </c>
      <c r="L1238" t="inlineStr">
        <is>
          <t>754</t>
        </is>
      </c>
      <c r="M1238" t="n">
        <v>0</v>
      </c>
      <c r="N1238" t="inlineStr">
        <is>
          <t>1201-1400</t>
        </is>
      </c>
      <c r="O1238" t="inlineStr"/>
      <c r="P1238" t="b">
        <v>0</v>
      </c>
      <c r="Q1238" t="b">
        <v>0</v>
      </c>
      <c r="R1238" t="n">
        <v>0</v>
      </c>
      <c r="S1238" t="inlineStr">
        <is>
          <t>601+</t>
        </is>
      </c>
      <c r="T1238" t="n">
        <v>4.2</v>
      </c>
      <c r="U1238" t="inlineStr">
        <is>
          <t>701+</t>
        </is>
      </c>
      <c r="V1238" t="n">
        <v>6.9</v>
      </c>
      <c r="W1238" t="inlineStr">
        <is>
          <t>701+</t>
        </is>
      </c>
      <c r="X1238" t="n">
        <v>6.1</v>
      </c>
      <c r="Y1238" t="inlineStr">
        <is>
          <t>601+</t>
        </is>
      </c>
      <c r="Z1238" t="n">
        <v>10.3</v>
      </c>
      <c r="AA1238" t="inlineStr">
        <is>
          <t>701+</t>
        </is>
      </c>
      <c r="AB1238" t="n">
        <v>1.5</v>
      </c>
      <c r="AC1238" t="inlineStr">
        <is>
          <t>701+</t>
        </is>
      </c>
      <c r="AD1238" t="n">
        <v>7.6</v>
      </c>
      <c r="AE1238" t="inlineStr">
        <is>
          <t>701+</t>
        </is>
      </c>
      <c r="AF1238" t="n">
        <v>11.6</v>
      </c>
      <c r="AG1238" t="inlineStr">
        <is>
          <t>635</t>
        </is>
      </c>
      <c r="AH1238" t="n">
        <v>17.4</v>
      </c>
      <c r="AI1238" t="inlineStr">
        <is>
          <t>701+</t>
        </is>
      </c>
      <c r="AJ1238" t="n">
        <v>1</v>
      </c>
      <c r="AK1238" t="inlineStr"/>
      <c r="AL1238" t="inlineStr"/>
      <c r="AM1238" t="inlineStr"/>
      <c r="AN1238" t="inlineStr"/>
      <c r="AO1238" t="inlineStr"/>
      <c r="AP1238" t="inlineStr">
        <is>
          <t>{"Research &amp; Discovery": [{"indicator_id": "76", "indicator_name": "Academic Reputation", "rank": "601+", "score": "4.2"}, {"indicator_id": "73", "indicator_name": "Citations per Faculty", "rank": "701+", "score": "6.9"}], "Learning Experience": [{"indicator_id": "36", "indicator_name": "Faculty Student Ratio", "rank": "701+", "score": "6.1"}], "Employability": [{"indicator_id": "77", "indicator_name": "Employer Reputation", "rank": "601+", "score": "10.3"}, {"indicator_id": "3819456", "indicator_name": "Employment Outcomes", "rank": "701+", "score": "1.5"}], "Global Engagement": [{"indicator_id": "14", "indicator_name": "International Student Ratio", "rank": "701+", "score": "7.6"}, {"indicator_id": "15", "indicator_name": "International Research Network", "rank": "701+", "score": "11.6"}, {"indicator_id": "18", "indicator_name": "International Faculty Ratio", "rank": "635", "score": "17.4"}], "Sustainability": [{"indicator_id": "3897497", "indicator_name": "Sustainability Score", "rank": "701+", "score": "1"}]}</t>
        </is>
      </c>
      <c r="AQ12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39">
      <c r="A1239" t="n">
        <v>1238</v>
      </c>
      <c r="B1239" t="inlineStr"/>
      <c r="C1239" t="inlineStr">
        <is>
          <t xml:space="preserve">Helwan University </t>
        </is>
      </c>
      <c r="D1239" t="inlineStr">
        <is>
          <t>Helwan, Egypt</t>
        </is>
      </c>
      <c r="E1239" t="inlineStr">
        <is>
          <t>Egypt</t>
        </is>
      </c>
      <c r="F1239" t="inlineStr">
        <is>
          <t>Helwan</t>
        </is>
      </c>
      <c r="G1239" t="inlineStr">
        <is>
          <t>Africa</t>
        </is>
      </c>
      <c r="H1239" t="inlineStr">
        <is>
          <t>https://www.topuniversities.com/sites/default/files/helwan-university-_592560cf2aeae70239af4f3b_medium.jpg</t>
        </is>
      </c>
      <c r="I1239" t="inlineStr">
        <is>
          <t>/universities/helwan-university</t>
        </is>
      </c>
      <c r="J1239" t="inlineStr">
        <is>
          <t>3996403</t>
        </is>
      </c>
      <c r="K1239" t="inlineStr">
        <is>
          <t>297623</t>
        </is>
      </c>
      <c r="L1239" t="inlineStr">
        <is>
          <t>1208</t>
        </is>
      </c>
      <c r="M1239" t="n">
        <v>0</v>
      </c>
      <c r="N1239" t="inlineStr">
        <is>
          <t>1201-1400</t>
        </is>
      </c>
      <c r="O1239" t="inlineStr"/>
      <c r="P1239" t="b">
        <v>0</v>
      </c>
      <c r="Q1239" t="b">
        <v>0</v>
      </c>
      <c r="R1239" t="n">
        <v>0</v>
      </c>
      <c r="S1239" t="inlineStr">
        <is>
          <t>601+</t>
        </is>
      </c>
      <c r="T1239" t="n">
        <v>7.3</v>
      </c>
      <c r="U1239" t="inlineStr">
        <is>
          <t>701+</t>
        </is>
      </c>
      <c r="V1239" t="n">
        <v>1.6</v>
      </c>
      <c r="W1239" t="inlineStr">
        <is>
          <t>701+</t>
        </is>
      </c>
      <c r="X1239" t="n">
        <v>3.6</v>
      </c>
      <c r="Y1239" t="inlineStr">
        <is>
          <t>601+</t>
        </is>
      </c>
      <c r="Z1239" t="n">
        <v>12.4</v>
      </c>
      <c r="AA1239" t="inlineStr">
        <is>
          <t>701+</t>
        </is>
      </c>
      <c r="AB1239" t="n">
        <v>13.2</v>
      </c>
      <c r="AC1239" t="inlineStr">
        <is>
          <t>701+</t>
        </is>
      </c>
      <c r="AD1239" t="n">
        <v>1.6</v>
      </c>
      <c r="AE1239" t="inlineStr">
        <is>
          <t>701+</t>
        </is>
      </c>
      <c r="AF1239" t="n">
        <v>50.7</v>
      </c>
      <c r="AG1239" t="inlineStr">
        <is>
          <t>701+</t>
        </is>
      </c>
      <c r="AH1239" t="n">
        <v>1.1</v>
      </c>
      <c r="AI1239" t="inlineStr">
        <is>
          <t>701+</t>
        </is>
      </c>
      <c r="AJ1239" t="n">
        <v>1.5</v>
      </c>
      <c r="AK1239" t="inlineStr"/>
      <c r="AL1239" t="inlineStr"/>
      <c r="AM1239" t="inlineStr"/>
      <c r="AN1239" t="inlineStr"/>
      <c r="AO1239" t="inlineStr"/>
      <c r="AP1239" t="inlineStr">
        <is>
          <t>{"Research &amp; Discovery": [{"indicator_id": "76", "indicator_name": "Academic Reputation", "rank": "601+", "score": "7.3"}, {"indicator_id": "73", "indicator_name": "Citations per Faculty", "rank": "701+", "score": "1.6"}], "Learning Experience": [{"indicator_id": "36", "indicator_name": "Faculty Student Ratio", "rank": "701+", "score": "3.6"}], "Employability": [{"indicator_id": "77", "indicator_name": "Employer Reputation", "rank": "601+", "score": "12.4"}, {"indicator_id": "3819456", "indicator_name": "Employment Outcomes", "rank": "701+", "score": "13.2"}], "Global Engagement": [{"indicator_id": "14", "indicator_name": "International Student Ratio", "rank": "701+", "score": "1.6"}, {"indicator_id": "15", "indicator_name": "International Research Network", "rank": "701+", "score": "50.7"}, {"indicator_id": "18", "indicator_name": "International Faculty Ratio", "rank": "701+", "score": "1.1"}], "Sustainability": [{"indicator_id": "3897497", "indicator_name": "Sustainability Score", "rank": "701+", "score": "1.5"}]}</t>
        </is>
      </c>
      <c r="AQ12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40">
      <c r="A1240" t="n">
        <v>1239</v>
      </c>
      <c r="B1240" t="inlineStr"/>
      <c r="C1240" t="inlineStr">
        <is>
          <t xml:space="preserve">Hongik University </t>
        </is>
      </c>
      <c r="D1240" t="inlineStr">
        <is>
          <t>Seoul, South Korea</t>
        </is>
      </c>
      <c r="E1240" t="inlineStr">
        <is>
          <t>South Korea</t>
        </is>
      </c>
      <c r="F1240" t="inlineStr">
        <is>
          <t>Seoul</t>
        </is>
      </c>
      <c r="G1240" t="inlineStr">
        <is>
          <t>Asia</t>
        </is>
      </c>
      <c r="H1240" t="inlineStr">
        <is>
          <t>https://www.topuniversities.com/sites/default/files/hongik-university_1059_medium.jpg</t>
        </is>
      </c>
      <c r="I1240" t="inlineStr">
        <is>
          <t>/universities/hongik-university</t>
        </is>
      </c>
      <c r="J1240" t="inlineStr">
        <is>
          <t>3996407</t>
        </is>
      </c>
      <c r="K1240" t="inlineStr">
        <is>
          <t>296432</t>
        </is>
      </c>
      <c r="L1240" t="inlineStr">
        <is>
          <t>1059</t>
        </is>
      </c>
      <c r="M1240" t="n">
        <v>0</v>
      </c>
      <c r="N1240" t="inlineStr">
        <is>
          <t>1201-1400</t>
        </is>
      </c>
      <c r="O1240" t="inlineStr"/>
      <c r="P1240" t="b">
        <v>0</v>
      </c>
      <c r="Q1240" t="b">
        <v>0</v>
      </c>
      <c r="R1240" t="n">
        <v>0</v>
      </c>
      <c r="S1240" t="inlineStr">
        <is>
          <t>601+</t>
        </is>
      </c>
      <c r="T1240" t="n">
        <v>4.2</v>
      </c>
      <c r="U1240" t="inlineStr">
        <is>
          <t>701+</t>
        </is>
      </c>
      <c r="V1240" t="n">
        <v>3</v>
      </c>
      <c r="W1240" t="inlineStr">
        <is>
          <t>701+</t>
        </is>
      </c>
      <c r="X1240" t="n">
        <v>9.800000000000001</v>
      </c>
      <c r="Y1240" t="inlineStr">
        <is>
          <t>601+</t>
        </is>
      </c>
      <c r="Z1240" t="n">
        <v>5.6</v>
      </c>
      <c r="AA1240" t="inlineStr">
        <is>
          <t>701+</t>
        </is>
      </c>
      <c r="AB1240" t="n">
        <v>4.8</v>
      </c>
      <c r="AC1240" t="inlineStr">
        <is>
          <t>701+</t>
        </is>
      </c>
      <c r="AD1240" t="n">
        <v>9.6</v>
      </c>
      <c r="AE1240" t="inlineStr">
        <is>
          <t>701+</t>
        </is>
      </c>
      <c r="AF1240" t="n">
        <v>14.2</v>
      </c>
      <c r="AG1240" t="inlineStr">
        <is>
          <t>651</t>
        </is>
      </c>
      <c r="AH1240" t="n">
        <v>16</v>
      </c>
      <c r="AI1240" t="inlineStr">
        <is>
          <t>701+</t>
        </is>
      </c>
      <c r="AJ1240" t="n">
        <v>1</v>
      </c>
      <c r="AK1240" t="inlineStr"/>
      <c r="AL1240" t="inlineStr"/>
      <c r="AM1240" t="inlineStr"/>
      <c r="AN1240" t="inlineStr"/>
      <c r="AO1240" t="inlineStr"/>
      <c r="AP1240" t="inlineStr">
        <is>
          <t>{"Research &amp; Discovery": [{"indicator_id": "76", "indicator_name": "Academic Reputation", "rank": "601+", "score": "4.2"}, {"indicator_id": "73", "indicator_name": "Citations per Faculty", "rank": "701+", "score": "3"}], "Learning Experience": [{"indicator_id": "36", "indicator_name": "Faculty Student Ratio", "rank": "701+", "score": "9.8"}], "Employability": [{"indicator_id": "77", "indicator_name": "Employer Reputation", "rank": "601+", "score": "5.6"}, {"indicator_id": "3819456", "indicator_name": "Employment Outcomes", "rank": "701+", "score": "4.8"}], "Global Engagement": [{"indicator_id": "14", "indicator_name": "International Student Ratio", "rank": "701+", "score": "9.6"}, {"indicator_id": "15", "indicator_name": "International Research Network", "rank": "701+", "score": "14.2"}, {"indicator_id": "18", "indicator_name": "International Faculty Ratio", "rank": "651", "score": "16"}], "Sustainability": [{"indicator_id": "3897497", "indicator_name": "Sustainability Score", "rank": "701+", "score": "1"}]}</t>
        </is>
      </c>
      <c r="AQ12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41">
      <c r="A1241" t="n">
        <v>1240</v>
      </c>
      <c r="B1241" t="inlineStr"/>
      <c r="C1241" t="inlineStr">
        <is>
          <t>Hue University</t>
        </is>
      </c>
      <c r="D1241" t="inlineStr">
        <is>
          <t>Huế, Vietnam</t>
        </is>
      </c>
      <c r="E1241" t="inlineStr">
        <is>
          <t>Vietnam</t>
        </is>
      </c>
      <c r="F1241" t="inlineStr">
        <is>
          <t>Huế</t>
        </is>
      </c>
      <c r="G1241" t="inlineStr">
        <is>
          <t>Asia</t>
        </is>
      </c>
      <c r="H1241" t="inlineStr">
        <is>
          <t>https://www.topuniversities.com/sites/default/files/hue-university_592560cf2aeae70239af523c_medium.jpg</t>
        </is>
      </c>
      <c r="I1241" t="inlineStr">
        <is>
          <t>/universities/hue-university</t>
        </is>
      </c>
      <c r="J1241" t="inlineStr">
        <is>
          <t>3996410</t>
        </is>
      </c>
      <c r="K1241" t="inlineStr">
        <is>
          <t>294947</t>
        </is>
      </c>
      <c r="L1241" t="inlineStr">
        <is>
          <t>1977</t>
        </is>
      </c>
      <c r="M1241" t="n">
        <v>0</v>
      </c>
      <c r="N1241" t="inlineStr">
        <is>
          <t>1201-1400</t>
        </is>
      </c>
      <c r="O1241" t="inlineStr"/>
      <c r="P1241" t="b">
        <v>0</v>
      </c>
      <c r="Q1241" t="b">
        <v>0</v>
      </c>
      <c r="R1241" t="n">
        <v>0</v>
      </c>
      <c r="S1241" t="inlineStr">
        <is>
          <t>601+</t>
        </is>
      </c>
      <c r="T1241" t="n">
        <v>4.6</v>
      </c>
      <c r="U1241" t="inlineStr">
        <is>
          <t>701+</t>
        </is>
      </c>
      <c r="V1241" t="n">
        <v>1.6</v>
      </c>
      <c r="W1241" t="inlineStr">
        <is>
          <t>701+</t>
        </is>
      </c>
      <c r="X1241" t="n">
        <v>3</v>
      </c>
      <c r="Y1241" t="inlineStr">
        <is>
          <t>601+</t>
        </is>
      </c>
      <c r="Z1241" t="n">
        <v>12.9</v>
      </c>
      <c r="AA1241" t="inlineStr">
        <is>
          <t>701+</t>
        </is>
      </c>
      <c r="AB1241" t="n">
        <v>4.5</v>
      </c>
      <c r="AC1241" t="inlineStr">
        <is>
          <t>701+</t>
        </is>
      </c>
      <c r="AD1241" t="n">
        <v>1.4</v>
      </c>
      <c r="AE1241" t="inlineStr">
        <is>
          <t>701+</t>
        </is>
      </c>
      <c r="AF1241" t="n">
        <v>41.6</v>
      </c>
      <c r="AG1241" t="inlineStr">
        <is>
          <t>701+</t>
        </is>
      </c>
      <c r="AH1241" t="n">
        <v>4.8</v>
      </c>
      <c r="AI1241" t="inlineStr">
        <is>
          <t>701+</t>
        </is>
      </c>
      <c r="AJ1241" t="n">
        <v>1.1</v>
      </c>
      <c r="AK1241" t="inlineStr"/>
      <c r="AL1241" t="inlineStr"/>
      <c r="AM1241" t="inlineStr"/>
      <c r="AN1241" t="inlineStr"/>
      <c r="AO1241" t="inlineStr"/>
      <c r="AP1241" t="inlineStr">
        <is>
          <t>{"Research &amp; Discovery": [{"indicator_id": "76", "indicator_name": "Academic Reputation", "rank": "601+", "score": "4.6"}, {"indicator_id": "73", "indicator_name": "Citations per Faculty", "rank": "701+", "score": "1.6"}], "Learning Experience": [{"indicator_id": "36", "indicator_name": "Faculty Student Ratio", "rank": "701+", "score": "3"}], "Employability": [{"indicator_id": "77", "indicator_name": "Employer Reputation", "rank": "601+", "score": "12.9"}, {"indicator_id": "3819456", "indicator_name": "Employment Outcomes", "rank": "701+", "score": "4.5"}], "Global Engagement": [{"indicator_id": "14", "indicator_name": "International Student Ratio", "rank": "701+", "score": "1.4"}, {"indicator_id": "15", "indicator_name": "International Research Network", "rank": "701+", "score": "41.6"}, {"indicator_id": "18", "indicator_name": "International Faculty Ratio", "rank": "701+", "score": "4.8"}], "Sustainability": [{"indicator_id": "3897497", "indicator_name": "Sustainability Score", "rank": "701+", "score": "1.1"}]}</t>
        </is>
      </c>
      <c r="AQ12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42">
      <c r="A1242" t="n">
        <v>1241</v>
      </c>
      <c r="B1242" t="inlineStr"/>
      <c r="C1242" t="inlineStr">
        <is>
          <t>Instituto Tecnológico de Santo Domingo (INTEC)</t>
        </is>
      </c>
      <c r="D1242" t="inlineStr">
        <is>
          <t>Santo Domingo, Dominican Republic</t>
        </is>
      </c>
      <c r="E1242" t="inlineStr">
        <is>
          <t>Dominican Republic</t>
        </is>
      </c>
      <c r="F1242" t="inlineStr">
        <is>
          <t>Santo Domingo</t>
        </is>
      </c>
      <c r="G1242" t="inlineStr">
        <is>
          <t>Latin America</t>
        </is>
      </c>
      <c r="H1242" t="inlineStr">
        <is>
          <t>https://www.topuniversities.com/sites/default/files/241202025447pm764828INTEC-LOGO-COMERCIAL-FULL-RGB-90x90.jpg</t>
        </is>
      </c>
      <c r="I1242" t="inlineStr">
        <is>
          <t>/universities/instituto-tecnologico-de-santo-domingo-intec</t>
        </is>
      </c>
      <c r="J1242" t="inlineStr">
        <is>
          <t>3996433</t>
        </is>
      </c>
      <c r="K1242" t="inlineStr">
        <is>
          <t>295278</t>
        </is>
      </c>
      <c r="L1242" t="inlineStr">
        <is>
          <t>2318</t>
        </is>
      </c>
      <c r="M1242" t="n">
        <v>0</v>
      </c>
      <c r="N1242" t="inlineStr">
        <is>
          <t>1201-1400</t>
        </is>
      </c>
      <c r="O1242" t="inlineStr">
        <is>
          <t>4</t>
        </is>
      </c>
      <c r="P1242" t="b">
        <v>0</v>
      </c>
      <c r="Q1242" t="b">
        <v>0</v>
      </c>
      <c r="R1242" t="n">
        <v>0</v>
      </c>
      <c r="S1242" t="inlineStr">
        <is>
          <t>601+</t>
        </is>
      </c>
      <c r="T1242" t="n">
        <v>1.6</v>
      </c>
      <c r="U1242" t="inlineStr">
        <is>
          <t>701+</t>
        </is>
      </c>
      <c r="V1242" t="n">
        <v>1.4</v>
      </c>
      <c r="W1242" t="inlineStr">
        <is>
          <t>447</t>
        </is>
      </c>
      <c r="X1242" t="n">
        <v>35.4</v>
      </c>
      <c r="Y1242" t="inlineStr">
        <is>
          <t>601+</t>
        </is>
      </c>
      <c r="Z1242" t="n">
        <v>4</v>
      </c>
      <c r="AA1242" t="inlineStr">
        <is>
          <t>332</t>
        </is>
      </c>
      <c r="AB1242" t="n">
        <v>38.5</v>
      </c>
      <c r="AC1242" t="inlineStr">
        <is>
          <t>701+</t>
        </is>
      </c>
      <c r="AD1242" t="n">
        <v>4.1</v>
      </c>
      <c r="AE1242" t="inlineStr">
        <is>
          <t>701+</t>
        </is>
      </c>
      <c r="AF1242" t="n">
        <v>5.6</v>
      </c>
      <c r="AG1242" t="inlineStr">
        <is>
          <t>701+</t>
        </is>
      </c>
      <c r="AH1242" t="n">
        <v>10</v>
      </c>
      <c r="AI1242" t="inlineStr">
        <is>
          <t>701+</t>
        </is>
      </c>
      <c r="AJ1242" t="n">
        <v>1</v>
      </c>
      <c r="AK1242" t="inlineStr"/>
      <c r="AL1242" t="inlineStr"/>
      <c r="AM1242" t="inlineStr"/>
      <c r="AN1242" t="inlineStr"/>
      <c r="AO1242" t="inlineStr"/>
      <c r="AP1242" t="inlineStr">
        <is>
          <t>{"Research &amp; Discovery": [{"indicator_id": "76", "indicator_name": "Academic Reputation", "rank": "601+", "score": "1.6"}, {"indicator_id": "73", "indicator_name": "Citations per Faculty", "rank": "701+", "score": "1.4"}], "Learning Experience": [{"indicator_id": "36", "indicator_name": "Faculty Student Ratio", "rank": "447", "score": "35.4"}], "Employability": [{"indicator_id": "77", "indicator_name": "Employer Reputation", "rank": "601+", "score": "4"}, {"indicator_id": "3819456", "indicator_name": "Employment Outcomes", "rank": "332", "score": "38.5"}], "Global Engagement": [{"indicator_id": "14", "indicator_name": "International Student Ratio", "rank": "701+", "score": "4.1"}, {"indicator_id": "15", "indicator_name": "International Research Network", "rank": "701+", "score": "5.6"}, {"indicator_id": "18", "indicator_name": "International Faculty Ratio", "rank": "701+", "score": "10"}], "Sustainability": [{"indicator_id": "3897497", "indicator_name": "Sustainability Score", "rank": "701+", "score": "1"}]}</t>
        </is>
      </c>
      <c r="AQ12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43">
      <c r="A1243" t="n">
        <v>1242</v>
      </c>
      <c r="B1243" t="inlineStr"/>
      <c r="C1243" t="inlineStr">
        <is>
          <t xml:space="preserve">Istanbul Aydin University  </t>
        </is>
      </c>
      <c r="D1243" t="inlineStr">
        <is>
          <t>Istanbul, Türkiye</t>
        </is>
      </c>
      <c r="E1243" t="inlineStr">
        <is>
          <t>Türkiye</t>
        </is>
      </c>
      <c r="F1243" t="inlineStr">
        <is>
          <t>Istanbul</t>
        </is>
      </c>
      <c r="G1243" t="inlineStr">
        <is>
          <t>Asia</t>
        </is>
      </c>
      <c r="H1243" t="inlineStr">
        <is>
          <t>https://www.topuniversities.com/sites/default/files/istanbul-aydin-university-_592560cf2aeae70239af50c0_medium.jpg</t>
        </is>
      </c>
      <c r="I1243" t="inlineStr">
        <is>
          <t>/universities/istanbul-aydin-university</t>
        </is>
      </c>
      <c r="J1243" t="inlineStr">
        <is>
          <t>3996441</t>
        </is>
      </c>
      <c r="K1243" t="inlineStr">
        <is>
          <t>294714</t>
        </is>
      </c>
      <c r="L1243" t="inlineStr">
        <is>
          <t>1596</t>
        </is>
      </c>
      <c r="M1243" t="n">
        <v>0</v>
      </c>
      <c r="N1243" t="inlineStr">
        <is>
          <t>1201-1400</t>
        </is>
      </c>
      <c r="O1243" t="inlineStr"/>
      <c r="P1243" t="b">
        <v>0</v>
      </c>
      <c r="Q1243" t="b">
        <v>0</v>
      </c>
      <c r="R1243" t="n">
        <v>0</v>
      </c>
      <c r="S1243" t="inlineStr">
        <is>
          <t>601+</t>
        </is>
      </c>
      <c r="T1243" t="n">
        <v>4.9</v>
      </c>
      <c r="U1243" t="inlineStr">
        <is>
          <t>701+</t>
        </is>
      </c>
      <c r="V1243" t="n">
        <v>1.4</v>
      </c>
      <c r="W1243" t="inlineStr">
        <is>
          <t>701+</t>
        </is>
      </c>
      <c r="X1243" t="n">
        <v>12.3</v>
      </c>
      <c r="Y1243" t="inlineStr">
        <is>
          <t>601+</t>
        </is>
      </c>
      <c r="Z1243" t="n">
        <v>3</v>
      </c>
      <c r="AA1243" t="inlineStr">
        <is>
          <t>701+</t>
        </is>
      </c>
      <c r="AB1243" t="n">
        <v>2.1</v>
      </c>
      <c r="AC1243" t="inlineStr">
        <is>
          <t>282</t>
        </is>
      </c>
      <c r="AD1243" t="n">
        <v>52.1</v>
      </c>
      <c r="AE1243" t="inlineStr">
        <is>
          <t>701+</t>
        </is>
      </c>
      <c r="AF1243" t="n">
        <v>7.3</v>
      </c>
      <c r="AG1243" t="inlineStr">
        <is>
          <t>701+</t>
        </is>
      </c>
      <c r="AH1243" t="n">
        <v>6.7</v>
      </c>
      <c r="AI1243" t="inlineStr">
        <is>
          <t>701+</t>
        </is>
      </c>
      <c r="AJ1243" t="n">
        <v>1.1</v>
      </c>
      <c r="AK1243" t="inlineStr"/>
      <c r="AL1243" t="inlineStr"/>
      <c r="AM1243" t="inlineStr"/>
      <c r="AN1243" t="inlineStr"/>
      <c r="AO1243" t="inlineStr"/>
      <c r="AP1243" t="inlineStr">
        <is>
          <t>{"Research &amp; Discovery": [{"indicator_id": "76", "indicator_name": "Academic Reputation", "rank": "601+", "score": "4.9"}, {"indicator_id": "73", "indicator_name": "Citations per Faculty", "rank": "701+", "score": "1.4"}], "Learning Experience": [{"indicator_id": "36", "indicator_name": "Faculty Student Ratio", "rank": "701+", "score": "12.3"}], "Employability": [{"indicator_id": "77", "indicator_name": "Employer Reputation", "rank": "601+", "score": "3"}, {"indicator_id": "3819456", "indicator_name": "Employment Outcomes", "rank": "701+", "score": "2.1"}], "Global Engagement": [{"indicator_id": "14", "indicator_name": "International Student Ratio", "rank": "282", "score": "52.1"}, {"indicator_id": "15", "indicator_name": "International Research Network", "rank": "701+", "score": "7.3"}, {"indicator_id": "18", "indicator_name": "International Faculty Ratio", "rank": "701+", "score": "6.7"}], "Sustainability": [{"indicator_id": "3897497", "indicator_name": "Sustainability Score", "rank": "701+", "score": "1.1"}]}</t>
        </is>
      </c>
      <c r="AQ12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44">
      <c r="A1244" t="n">
        <v>1243</v>
      </c>
      <c r="B1244" t="inlineStr"/>
      <c r="C1244" t="inlineStr">
        <is>
          <t>Istanbul Bilgi Üniversitesi</t>
        </is>
      </c>
      <c r="D1244" t="inlineStr">
        <is>
          <t>Istanbul, Türkiye</t>
        </is>
      </c>
      <c r="E1244" t="inlineStr">
        <is>
          <t>Türkiye</t>
        </is>
      </c>
      <c r="F1244" t="inlineStr">
        <is>
          <t>Istanbul</t>
        </is>
      </c>
      <c r="G1244" t="inlineStr">
        <is>
          <t>Asia</t>
        </is>
      </c>
      <c r="H1244" t="inlineStr">
        <is>
          <t>https://www.topuniversities.com/sites/default/files/istanbul-bilgi-niversitesi_592560cf2aeae70239af50c3_medium.jpg</t>
        </is>
      </c>
      <c r="I1244" t="inlineStr">
        <is>
          <t>/universities/istanbul-bilgi-universitesi</t>
        </is>
      </c>
      <c r="J1244" t="inlineStr">
        <is>
          <t>3996442</t>
        </is>
      </c>
      <c r="K1244" t="inlineStr">
        <is>
          <t>294717</t>
        </is>
      </c>
      <c r="L1244" t="inlineStr">
        <is>
          <t>1597</t>
        </is>
      </c>
      <c r="M1244" t="n">
        <v>0</v>
      </c>
      <c r="N1244" t="inlineStr">
        <is>
          <t>1201-1400</t>
        </is>
      </c>
      <c r="O1244" t="inlineStr">
        <is>
          <t>5</t>
        </is>
      </c>
      <c r="P1244" t="b">
        <v>0</v>
      </c>
      <c r="Q1244" t="b">
        <v>0</v>
      </c>
      <c r="R1244" t="n">
        <v>0</v>
      </c>
      <c r="S1244" t="inlineStr">
        <is>
          <t>601+</t>
        </is>
      </c>
      <c r="T1244" t="n">
        <v>4.9</v>
      </c>
      <c r="U1244" t="inlineStr">
        <is>
          <t>701+</t>
        </is>
      </c>
      <c r="V1244" t="n">
        <v>1.7</v>
      </c>
      <c r="W1244" t="inlineStr">
        <is>
          <t>701+</t>
        </is>
      </c>
      <c r="X1244" t="n">
        <v>13.3</v>
      </c>
      <c r="Y1244" t="inlineStr">
        <is>
          <t>601+</t>
        </is>
      </c>
      <c r="Z1244" t="n">
        <v>4.3</v>
      </c>
      <c r="AA1244" t="inlineStr">
        <is>
          <t>701+</t>
        </is>
      </c>
      <c r="AB1244" t="n">
        <v>13.3</v>
      </c>
      <c r="AC1244" t="inlineStr">
        <is>
          <t>536</t>
        </is>
      </c>
      <c r="AD1244" t="n">
        <v>20.2</v>
      </c>
      <c r="AE1244" t="inlineStr">
        <is>
          <t>701+</t>
        </is>
      </c>
      <c r="AF1244" t="n">
        <v>6.5</v>
      </c>
      <c r="AG1244" t="inlineStr">
        <is>
          <t>701+</t>
        </is>
      </c>
      <c r="AH1244" t="n">
        <v>3.5</v>
      </c>
      <c r="AI1244" t="inlineStr">
        <is>
          <t>701+</t>
        </is>
      </c>
      <c r="AJ1244" t="n">
        <v>2.2</v>
      </c>
      <c r="AK1244" t="inlineStr"/>
      <c r="AL1244" t="inlineStr"/>
      <c r="AM1244" t="inlineStr"/>
      <c r="AN1244" t="inlineStr"/>
      <c r="AO1244" t="inlineStr"/>
      <c r="AP1244" t="inlineStr">
        <is>
          <t>{"Research &amp; Discovery": [{"indicator_id": "76", "indicator_name": "Academic Reputation", "rank": "601+", "score": "4.9"}, {"indicator_id": "73", "indicator_name": "Citations per Faculty", "rank": "701+", "score": "1.7"}], "Learning Experience": [{"indicator_id": "36", "indicator_name": "Faculty Student Ratio", "rank": "701+", "score": "13.3"}], "Employability": [{"indicator_id": "77", "indicator_name": "Employer Reputation", "rank": "601+", "score": "4.3"}, {"indicator_id": "3819456", "indicator_name": "Employment Outcomes", "rank": "701+", "score": "13.3"}], "Global Engagement": [{"indicator_id": "14", "indicator_name": "International Student Ratio", "rank": "536", "score": "20.2"}, {"indicator_id": "15", "indicator_name": "International Research Network", "rank": "701+", "score": "6.5"}, {"indicator_id": "18", "indicator_name": "International Faculty Ratio", "rank": "701+", "score": "3.5"}], "Sustainability": [{"indicator_id": "3897497", "indicator_name": "Sustainability Score", "rank": "701+", "score": "2.2"}]}</t>
        </is>
      </c>
      <c r="AQ12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45">
      <c r="A1245" t="n">
        <v>1244</v>
      </c>
      <c r="B1245" t="inlineStr"/>
      <c r="C1245" t="inlineStr">
        <is>
          <t>Ivan Franko National University of Lviv</t>
        </is>
      </c>
      <c r="D1245" t="inlineStr">
        <is>
          <t>Lviv, Ukraine</t>
        </is>
      </c>
      <c r="E1245" t="inlineStr">
        <is>
          <t>Ukraine</t>
        </is>
      </c>
      <c r="F1245" t="inlineStr">
        <is>
          <t>Lviv</t>
        </is>
      </c>
      <c r="G1245" t="inlineStr">
        <is>
          <t>Europe</t>
        </is>
      </c>
      <c r="H1245" t="inlineStr">
        <is>
          <t>https://www.topuniversities.com/sites/default/files/-ivan-franko-national-university-of-lviv_592560cf2aeae70239af5ac2_medium.jpg</t>
        </is>
      </c>
      <c r="I1245" t="inlineStr">
        <is>
          <t>/universities/ivan-franko-national-university-lviv</t>
        </is>
      </c>
      <c r="J1245" t="inlineStr">
        <is>
          <t>3996443</t>
        </is>
      </c>
      <c r="K1245" t="inlineStr">
        <is>
          <t>955824</t>
        </is>
      </c>
      <c r="L1245" t="inlineStr">
        <is>
          <t>30393</t>
        </is>
      </c>
      <c r="M1245" t="n">
        <v>0</v>
      </c>
      <c r="N1245" t="inlineStr">
        <is>
          <t>1201-1400</t>
        </is>
      </c>
      <c r="O1245" t="inlineStr"/>
      <c r="P1245" t="b">
        <v>0</v>
      </c>
      <c r="Q1245" t="b">
        <v>0</v>
      </c>
      <c r="R1245" t="n">
        <v>0</v>
      </c>
      <c r="S1245" t="inlineStr">
        <is>
          <t>601+</t>
        </is>
      </c>
      <c r="T1245" t="n">
        <v>5.7</v>
      </c>
      <c r="U1245" t="inlineStr">
        <is>
          <t>701+</t>
        </is>
      </c>
      <c r="V1245" t="n">
        <v>1.3</v>
      </c>
      <c r="W1245" t="inlineStr">
        <is>
          <t>519</t>
        </is>
      </c>
      <c r="X1245" t="n">
        <v>30.2</v>
      </c>
      <c r="Y1245" t="inlineStr">
        <is>
          <t>601+</t>
        </is>
      </c>
      <c r="Z1245" t="n">
        <v>12.8</v>
      </c>
      <c r="AA1245" t="inlineStr">
        <is>
          <t>591</t>
        </is>
      </c>
      <c r="AB1245" t="n">
        <v>18.6</v>
      </c>
      <c r="AC1245" t="inlineStr">
        <is>
          <t>701+</t>
        </is>
      </c>
      <c r="AD1245" t="n">
        <v>1.5</v>
      </c>
      <c r="AE1245" t="inlineStr">
        <is>
          <t>701+</t>
        </is>
      </c>
      <c r="AF1245" t="n">
        <v>12.6</v>
      </c>
      <c r="AG1245" t="inlineStr">
        <is>
          <t>701+</t>
        </is>
      </c>
      <c r="AH1245" t="n">
        <v>1.3</v>
      </c>
      <c r="AI1245" t="inlineStr">
        <is>
          <t>701+</t>
        </is>
      </c>
      <c r="AJ1245" t="n">
        <v>2</v>
      </c>
      <c r="AK1245" t="inlineStr"/>
      <c r="AL1245" t="inlineStr"/>
      <c r="AM1245" t="inlineStr"/>
      <c r="AN1245" t="inlineStr"/>
      <c r="AO1245" t="inlineStr"/>
      <c r="AP1245" t="inlineStr">
        <is>
          <t>{"Research &amp; Discovery": [{"indicator_id": "76", "indicator_name": "Academic Reputation", "rank": "601+", "score": "5.7"}, {"indicator_id": "73", "indicator_name": "Citations per Faculty", "rank": "701+", "score": "1.3"}], "Learning Experience": [{"indicator_id": "36", "indicator_name": "Faculty Student Ratio", "rank": "519", "score": "30.2"}], "Employability": [{"indicator_id": "77", "indicator_name": "Employer Reputation", "rank": "601+", "score": "12.8"}, {"indicator_id": "3819456", "indicator_name": "Employment Outcomes", "rank": "591", "score": "18.6"}], "Global Engagement": [{"indicator_id": "14", "indicator_name": "International Student Ratio", "rank": "701+", "score": "1.5"}, {"indicator_id": "15", "indicator_name": "International Research Network", "rank": "701+", "score": "12.6"}, {"indicator_id": "18", "indicator_name": "International Faculty Ratio", "rank": "701+", "score": "1.3"}], "Sustainability": [{"indicator_id": "3897497", "indicator_name": "Sustainability Score", "rank": "701+", "score": "2"}]}</t>
        </is>
      </c>
      <c r="AQ12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46">
      <c r="A1246" t="n">
        <v>1245</v>
      </c>
      <c r="B1246" t="inlineStr"/>
      <c r="C1246" t="inlineStr">
        <is>
          <t>Izmir Institute of Technology (IZTECH)</t>
        </is>
      </c>
      <c r="D1246" t="inlineStr">
        <is>
          <t>Izmir, Türkiye</t>
        </is>
      </c>
      <c r="E1246" t="inlineStr">
        <is>
          <t>Türkiye</t>
        </is>
      </c>
      <c r="F1246" t="inlineStr">
        <is>
          <t>Izmir</t>
        </is>
      </c>
      <c r="G1246" t="inlineStr">
        <is>
          <t>Asia</t>
        </is>
      </c>
      <c r="H1246" t="inlineStr">
        <is>
          <t>https://www.topuniversities.com/sites/default/files/izmir-institute-of-technology-iztech_592560cf2aeae70239af50c4_medium.jpg</t>
        </is>
      </c>
      <c r="I1246" t="inlineStr">
        <is>
          <t>/universities/izmir-institute-technology-iztech</t>
        </is>
      </c>
      <c r="J1246" t="inlineStr">
        <is>
          <t>3996445</t>
        </is>
      </c>
      <c r="K1246" t="inlineStr">
        <is>
          <t>296386</t>
        </is>
      </c>
      <c r="L1246" t="inlineStr">
        <is>
          <t>1600</t>
        </is>
      </c>
      <c r="M1246" t="n">
        <v>0</v>
      </c>
      <c r="N1246" t="inlineStr">
        <is>
          <t>1201-1400</t>
        </is>
      </c>
      <c r="O1246" t="inlineStr"/>
      <c r="P1246" t="b">
        <v>0</v>
      </c>
      <c r="Q1246" t="b">
        <v>0</v>
      </c>
      <c r="R1246" t="n">
        <v>0</v>
      </c>
      <c r="S1246" t="inlineStr">
        <is>
          <t>601+</t>
        </is>
      </c>
      <c r="T1246" t="n">
        <v>7.2</v>
      </c>
      <c r="U1246" t="inlineStr">
        <is>
          <t>701+</t>
        </is>
      </c>
      <c r="V1246" t="n">
        <v>8.199999999999999</v>
      </c>
      <c r="W1246" t="inlineStr">
        <is>
          <t>701+</t>
        </is>
      </c>
      <c r="X1246" t="n">
        <v>5.8</v>
      </c>
      <c r="Y1246" t="inlineStr">
        <is>
          <t>601+</t>
        </is>
      </c>
      <c r="Z1246" t="n">
        <v>4.4</v>
      </c>
      <c r="AA1246" t="inlineStr">
        <is>
          <t>701+</t>
        </is>
      </c>
      <c r="AB1246" t="n">
        <v>2.1</v>
      </c>
      <c r="AC1246" t="inlineStr">
        <is>
          <t>701+</t>
        </is>
      </c>
      <c r="AD1246" t="n">
        <v>2.1</v>
      </c>
      <c r="AE1246" t="inlineStr">
        <is>
          <t>701+</t>
        </is>
      </c>
      <c r="AF1246" t="n">
        <v>15.5</v>
      </c>
      <c r="AG1246" t="inlineStr">
        <is>
          <t>701+</t>
        </is>
      </c>
      <c r="AH1246" t="n">
        <v>3.2</v>
      </c>
      <c r="AI1246" t="inlineStr">
        <is>
          <t>701+</t>
        </is>
      </c>
      <c r="AJ1246" t="n">
        <v>1.6</v>
      </c>
      <c r="AK1246" t="inlineStr"/>
      <c r="AL1246" t="inlineStr"/>
      <c r="AM1246" t="inlineStr"/>
      <c r="AN1246" t="inlineStr"/>
      <c r="AO1246" t="inlineStr"/>
      <c r="AP1246" t="inlineStr">
        <is>
          <t>{"Research &amp; Discovery": [{"indicator_id": "76", "indicator_name": "Academic Reputation", "rank": "601+", "score": "7.2"}, {"indicator_id": "73", "indicator_name": "Citations per Faculty", "rank": "701+", "score": "8.2"}], "Learning Experience": [{"indicator_id": "36", "indicator_name": "Faculty Student Ratio", "rank": "701+", "score": "5.8"}], "Employability": [{"indicator_id": "77", "indicator_name": "Employer Reputation", "rank": "601+", "score": "4.4"}, {"indicator_id": "3819456", "indicator_name": "Employment Outcomes", "rank": "701+", "score": "2.1"}], "Global Engagement": [{"indicator_id": "14", "indicator_name": "International Student Ratio", "rank": "701+", "score": "2.1"}, {"indicator_id": "15", "indicator_name": "International Research Network", "rank": "701+", "score": "15.5"}, {"indicator_id": "18", "indicator_name": "International Faculty Ratio", "rank": "701+", "score": "3.2"}], "Sustainability": [{"indicator_id": "3897497", "indicator_name": "Sustainability Score", "rank": "701+", "score": "1.6"}]}</t>
        </is>
      </c>
      <c r="AQ12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47">
      <c r="A1247" t="n">
        <v>1246</v>
      </c>
      <c r="B1247" t="inlineStr"/>
      <c r="C1247" t="inlineStr">
        <is>
          <t>Jahangirnagar University</t>
        </is>
      </c>
      <c r="D1247" t="inlineStr">
        <is>
          <t>Dhaka, Bangladesh</t>
        </is>
      </c>
      <c r="E1247" t="inlineStr">
        <is>
          <t>Bangladesh</t>
        </is>
      </c>
      <c r="F1247" t="inlineStr">
        <is>
          <t>Dhaka</t>
        </is>
      </c>
      <c r="G1247" t="inlineStr">
        <is>
          <t>Asia</t>
        </is>
      </c>
      <c r="H1247" t="inlineStr">
        <is>
          <t>https://www.topuniversities.com/sites/default/files/231107033303pm398985download-90x90.jpg</t>
        </is>
      </c>
      <c r="I1247" t="inlineStr">
        <is>
          <t>/universities/jahangirnagar-university</t>
        </is>
      </c>
      <c r="J1247" t="inlineStr">
        <is>
          <t>3996446</t>
        </is>
      </c>
      <c r="K1247" t="inlineStr">
        <is>
          <t>297029</t>
        </is>
      </c>
      <c r="L1247" t="inlineStr">
        <is>
          <t>860</t>
        </is>
      </c>
      <c r="M1247" t="n">
        <v>0</v>
      </c>
      <c r="N1247" t="inlineStr">
        <is>
          <t>1201-1400</t>
        </is>
      </c>
      <c r="O1247" t="inlineStr"/>
      <c r="P1247" t="b">
        <v>0</v>
      </c>
      <c r="Q1247" t="b">
        <v>0</v>
      </c>
      <c r="R1247" t="n">
        <v>0</v>
      </c>
      <c r="S1247" t="inlineStr">
        <is>
          <t>601+</t>
        </is>
      </c>
      <c r="T1247" t="n">
        <v>9.699999999999999</v>
      </c>
      <c r="U1247" t="inlineStr">
        <is>
          <t>701+</t>
        </is>
      </c>
      <c r="V1247" t="n">
        <v>5.7</v>
      </c>
      <c r="W1247" t="inlineStr">
        <is>
          <t>701+</t>
        </is>
      </c>
      <c r="X1247" t="n">
        <v>4</v>
      </c>
      <c r="Y1247" t="inlineStr">
        <is>
          <t>601+</t>
        </is>
      </c>
      <c r="Z1247" t="n">
        <v>12.7</v>
      </c>
      <c r="AA1247" t="inlineStr">
        <is>
          <t>701+</t>
        </is>
      </c>
      <c r="AB1247" t="n">
        <v>3.8</v>
      </c>
      <c r="AC1247" t="inlineStr">
        <is>
          <t>n/a</t>
        </is>
      </c>
      <c r="AD1247" t="inlineStr"/>
      <c r="AE1247" t="inlineStr">
        <is>
          <t>701+</t>
        </is>
      </c>
      <c r="AF1247" t="n">
        <v>29.4</v>
      </c>
      <c r="AG1247" t="inlineStr">
        <is>
          <t>n/a</t>
        </is>
      </c>
      <c r="AH1247" t="inlineStr"/>
      <c r="AI1247" t="inlineStr">
        <is>
          <t>701+</t>
        </is>
      </c>
      <c r="AJ1247" t="n">
        <v>1.1</v>
      </c>
      <c r="AK1247" t="inlineStr"/>
      <c r="AL1247" t="inlineStr"/>
      <c r="AM1247" t="inlineStr"/>
      <c r="AN1247" t="inlineStr"/>
      <c r="AO1247" t="inlineStr"/>
      <c r="AP1247" t="inlineStr">
        <is>
          <t>{"Research &amp; Discovery": [{"indicator_id": "76", "indicator_name": "Academic Reputation", "rank": "601+", "score": "9.7"}, {"indicator_id": "73", "indicator_name": "Citations per Faculty", "rank": "701+", "score": "5.7"}], "Learning Experience": [{"indicator_id": "36", "indicator_name": "Faculty Student Ratio", "rank": "701+", "score": "4"}], "Employability": [{"indicator_id": "77", "indicator_name": "Employer Reputation", "rank": "601+", "score": "12.7"}, {"indicator_id": "3819456", "indicator_name": "Employment Outcomes", "rank": "701+", "score": "3.8"}], "Global Engagement": [{"indicator_id": "14", "indicator_name": "International Student Ratio", "rank": "n/a", "score": "n/a"}, {"indicator_id": "15", "indicator_name": "International Research Network", "rank": "701+", "score": "29.4"}, {"indicator_id": "18", "indicator_name": "International Faculty Ratio", "rank": "n/a", "score": "n/a"}], "Sustainability": [{"indicator_id": "3897497", "indicator_name": "Sustainability Score", "rank": "701+", "score": "1.1"}]}</t>
        </is>
      </c>
      <c r="AQ12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48">
      <c r="A1248" t="n">
        <v>1247</v>
      </c>
      <c r="B1248" t="inlineStr"/>
      <c r="C1248" t="inlineStr">
        <is>
          <t>Jamia Hamdard</t>
        </is>
      </c>
      <c r="D1248" t="inlineStr">
        <is>
          <t>New Delhi, India</t>
        </is>
      </c>
      <c r="E1248" t="inlineStr">
        <is>
          <t>India</t>
        </is>
      </c>
      <c r="F1248" t="inlineStr">
        <is>
          <t>New Delhi</t>
        </is>
      </c>
      <c r="G1248" t="inlineStr">
        <is>
          <t>Asia</t>
        </is>
      </c>
      <c r="H1248" t="inlineStr">
        <is>
          <t>https://www.topuniversities.com/sites/default/files/jamia-hamdard_592560e19988f300e2320f1b_medium.jpg</t>
        </is>
      </c>
      <c r="I1248" t="inlineStr">
        <is>
          <t>/universities/jamia-hamdard</t>
        </is>
      </c>
      <c r="J1248" t="inlineStr">
        <is>
          <t>3996448</t>
        </is>
      </c>
      <c r="K1248" t="inlineStr">
        <is>
          <t>295743</t>
        </is>
      </c>
      <c r="L1248" t="inlineStr">
        <is>
          <t>22907</t>
        </is>
      </c>
      <c r="M1248" t="n">
        <v>0</v>
      </c>
      <c r="N1248" t="inlineStr">
        <is>
          <t>1201-1400</t>
        </is>
      </c>
      <c r="O1248" t="inlineStr"/>
      <c r="P1248" t="b">
        <v>0</v>
      </c>
      <c r="Q1248" t="b">
        <v>0</v>
      </c>
      <c r="R1248" t="n">
        <v>0</v>
      </c>
      <c r="S1248" t="inlineStr">
        <is>
          <t>601+</t>
        </is>
      </c>
      <c r="T1248" t="n">
        <v>5.1</v>
      </c>
      <c r="U1248" t="inlineStr">
        <is>
          <t>678</t>
        </is>
      </c>
      <c r="V1248" t="n">
        <v>12.6</v>
      </c>
      <c r="W1248" t="inlineStr">
        <is>
          <t>701+</t>
        </is>
      </c>
      <c r="X1248" t="n">
        <v>8.4</v>
      </c>
      <c r="Y1248" t="inlineStr">
        <is>
          <t>601+</t>
        </is>
      </c>
      <c r="Z1248" t="n">
        <v>1.8</v>
      </c>
      <c r="AA1248" t="inlineStr">
        <is>
          <t>701+</t>
        </is>
      </c>
      <c r="AB1248" t="n">
        <v>1.9</v>
      </c>
      <c r="AC1248" t="inlineStr">
        <is>
          <t>701+</t>
        </is>
      </c>
      <c r="AD1248" t="n">
        <v>2.1</v>
      </c>
      <c r="AE1248" t="inlineStr">
        <is>
          <t>701+</t>
        </is>
      </c>
      <c r="AF1248" t="n">
        <v>12.7</v>
      </c>
      <c r="AG1248" t="inlineStr">
        <is>
          <t>n/a</t>
        </is>
      </c>
      <c r="AH1248" t="inlineStr"/>
      <c r="AI1248" t="inlineStr">
        <is>
          <t>701+</t>
        </is>
      </c>
      <c r="AJ1248" t="n">
        <v>1</v>
      </c>
      <c r="AK1248" t="inlineStr"/>
      <c r="AL1248" t="inlineStr"/>
      <c r="AM1248" t="inlineStr"/>
      <c r="AN1248" t="inlineStr"/>
      <c r="AO1248" t="inlineStr"/>
      <c r="AP1248" t="inlineStr">
        <is>
          <t>{"Research &amp; Discovery": [{"indicator_id": "76", "indicator_name": "Academic Reputation", "rank": "601+", "score": "5.1"}, {"indicator_id": "73", "indicator_name": "Citations per Faculty", "rank": "678", "score": "12.6"}], "Learning Experience": [{"indicator_id": "36", "indicator_name": "Faculty Student Ratio", "rank": "701+", "score": "8.4"}], "Employability": [{"indicator_id": "77", "indicator_name": "Employer Reputation", "rank": "601+", "score": "1.8"}, {"indicator_id": "3819456", "indicator_name": "Employment Outcomes", "rank": "701+", "score": "1.9"}], "Global Engagement": [{"indicator_id": "14", "indicator_name": "International Student Ratio", "rank": "701+", "score": "2.1"}, {"indicator_id": "15", "indicator_name": "International Research Network", "rank": "701+", "score": "12.7"}, {"indicator_id": "18", "indicator_name": "International Faculty Ratio", "rank": "n/a", "score": "n/a"}], "Sustainability": [{"indicator_id": "3897497", "indicator_name": "Sustainability Score", "rank": "701+", "score": "1"}]}</t>
        </is>
      </c>
      <c r="AQ12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49">
      <c r="A1249" t="n">
        <v>1248</v>
      </c>
      <c r="B1249" t="inlineStr"/>
      <c r="C1249" t="inlineStr">
        <is>
          <t xml:space="preserve">Jeju National University </t>
        </is>
      </c>
      <c r="D1249" t="inlineStr">
        <is>
          <t>Jeju City, South Korea</t>
        </is>
      </c>
      <c r="E1249" t="inlineStr">
        <is>
          <t>South Korea</t>
        </is>
      </c>
      <c r="F1249" t="inlineStr">
        <is>
          <t>Jeju City</t>
        </is>
      </c>
      <c r="G1249" t="inlineStr">
        <is>
          <t>Asia</t>
        </is>
      </c>
      <c r="H1249" t="inlineStr">
        <is>
          <t>https://www.topuniversities.com/sites/default/files/jeju-national-university-_592560cf2aeae70239af4e93_medium.jpg</t>
        </is>
      </c>
      <c r="I1249" t="inlineStr">
        <is>
          <t>/universities/jeju-national-university</t>
        </is>
      </c>
      <c r="J1249" t="inlineStr">
        <is>
          <t>3996450</t>
        </is>
      </c>
      <c r="K1249" t="inlineStr">
        <is>
          <t>296764</t>
        </is>
      </c>
      <c r="L1249" t="inlineStr">
        <is>
          <t>1040</t>
        </is>
      </c>
      <c r="M1249" t="n">
        <v>0</v>
      </c>
      <c r="N1249" t="inlineStr">
        <is>
          <t>1201-1400</t>
        </is>
      </c>
      <c r="O1249" t="inlineStr"/>
      <c r="P1249" t="b">
        <v>0</v>
      </c>
      <c r="Q1249" t="b">
        <v>0</v>
      </c>
      <c r="R1249" t="n">
        <v>0</v>
      </c>
      <c r="S1249" t="inlineStr">
        <is>
          <t>601+</t>
        </is>
      </c>
      <c r="T1249" t="n">
        <v>3.6</v>
      </c>
      <c r="U1249" t="inlineStr">
        <is>
          <t>701+</t>
        </is>
      </c>
      <c r="V1249" t="n">
        <v>7</v>
      </c>
      <c r="W1249" t="inlineStr">
        <is>
          <t>520</t>
        </is>
      </c>
      <c r="X1249" t="n">
        <v>30</v>
      </c>
      <c r="Y1249" t="inlineStr">
        <is>
          <t>601+</t>
        </is>
      </c>
      <c r="Z1249" t="n">
        <v>1.9</v>
      </c>
      <c r="AA1249" t="inlineStr">
        <is>
          <t>701+</t>
        </is>
      </c>
      <c r="AB1249" t="n">
        <v>1.8</v>
      </c>
      <c r="AC1249" t="inlineStr">
        <is>
          <t>701+</t>
        </is>
      </c>
      <c r="AD1249" t="n">
        <v>5.5</v>
      </c>
      <c r="AE1249" t="inlineStr">
        <is>
          <t>701+</t>
        </is>
      </c>
      <c r="AF1249" t="n">
        <v>23.1</v>
      </c>
      <c r="AG1249" t="inlineStr">
        <is>
          <t>701+</t>
        </is>
      </c>
      <c r="AH1249" t="n">
        <v>7.5</v>
      </c>
      <c r="AI1249">
        <f>592</f>
        <v/>
      </c>
      <c r="AJ1249" t="n">
        <v>15</v>
      </c>
      <c r="AK1249" t="inlineStr"/>
      <c r="AL1249" t="inlineStr"/>
      <c r="AM1249" t="inlineStr"/>
      <c r="AN1249" t="inlineStr"/>
      <c r="AO1249" t="inlineStr"/>
      <c r="AP1249" t="inlineStr">
        <is>
          <t>{"Research &amp; Discovery": [{"indicator_id": "76", "indicator_name": "Academic Reputation", "rank": "601+", "score": "3.6"}, {"indicator_id": "73", "indicator_name": "Citations per Faculty", "rank": "701+", "score": "7"}], "Learning Experience": [{"indicator_id": "36", "indicator_name": "Faculty Student Ratio", "rank": "520", "score": "30"}], "Employability": [{"indicator_id": "77", "indicator_name": "Employer Reputation", "rank": "601+", "score": "1.9"}, {"indicator_id": "3819456", "indicator_name": "Employment Outcomes", "rank": "701+", "score": "1.8"}], "Global Engagement": [{"indicator_id": "14", "indicator_name": "International Student Ratio", "rank": "701+", "score": "5.5"}, {"indicator_id": "15", "indicator_name": "International Research Network", "rank": "701+", "score": "23.1"}, {"indicator_id": "18", "indicator_name": "International Faculty Ratio", "rank": "701+", "score": "7.5"}], "Sustainability": [{"indicator_id": "3897497", "indicator_name": "Sustainability Score", "rank": "=592", "score": "15"}]}</t>
        </is>
      </c>
      <c r="AQ12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50">
      <c r="A1250" t="n">
        <v>1249</v>
      </c>
      <c r="B1250" t="inlineStr"/>
      <c r="C1250" t="inlineStr">
        <is>
          <t>Kazakh Ablai Khan University of International Relations and World Languages</t>
        </is>
      </c>
      <c r="D1250" t="inlineStr">
        <is>
          <t>Almaty, Kazakhstan</t>
        </is>
      </c>
      <c r="E1250" t="inlineStr">
        <is>
          <t>Kazakhstan</t>
        </is>
      </c>
      <c r="F1250" t="inlineStr">
        <is>
          <t>Almaty</t>
        </is>
      </c>
      <c r="G1250" t="inlineStr">
        <is>
          <t>Asia</t>
        </is>
      </c>
      <c r="H1250" t="inlineStr">
        <is>
          <t>https://www.topuniversities.com/sites/default/files/kazakh-ablai-khan-university-of-international-relations-and-world-languages_592560cf2aeae70239af564a_medium.jpg</t>
        </is>
      </c>
      <c r="I1250" t="inlineStr">
        <is>
          <t>/universities/kazakh-ablai-khan-university-international-relations-world-languages</t>
        </is>
      </c>
      <c r="J1250" t="inlineStr">
        <is>
          <t>3996463</t>
        </is>
      </c>
      <c r="K1250" t="inlineStr">
        <is>
          <t>293740</t>
        </is>
      </c>
      <c r="L1250" t="inlineStr">
        <is>
          <t>14284</t>
        </is>
      </c>
      <c r="M1250" t="n">
        <v>0</v>
      </c>
      <c r="N1250" t="inlineStr">
        <is>
          <t>1201-1400</t>
        </is>
      </c>
      <c r="O1250" t="inlineStr"/>
      <c r="P1250" t="b">
        <v>0</v>
      </c>
      <c r="Q1250" t="b">
        <v>0</v>
      </c>
      <c r="R1250" t="n">
        <v>0</v>
      </c>
      <c r="S1250" t="inlineStr">
        <is>
          <t>601+</t>
        </is>
      </c>
      <c r="T1250" t="n">
        <v>7.7</v>
      </c>
      <c r="U1250" t="inlineStr">
        <is>
          <t>701+</t>
        </is>
      </c>
      <c r="V1250" t="n">
        <v>1</v>
      </c>
      <c r="W1250" t="inlineStr">
        <is>
          <t>386</t>
        </is>
      </c>
      <c r="X1250" t="n">
        <v>40.4</v>
      </c>
      <c r="Y1250" t="inlineStr">
        <is>
          <t>601+</t>
        </is>
      </c>
      <c r="Z1250" t="n">
        <v>9</v>
      </c>
      <c r="AA1250" t="inlineStr">
        <is>
          <t>701+</t>
        </is>
      </c>
      <c r="AB1250" t="n">
        <v>3.4</v>
      </c>
      <c r="AC1250" t="inlineStr">
        <is>
          <t>701+</t>
        </is>
      </c>
      <c r="AD1250" t="n">
        <v>4.1</v>
      </c>
      <c r="AE1250" t="inlineStr">
        <is>
          <t>701+</t>
        </is>
      </c>
      <c r="AF1250" t="n">
        <v>1</v>
      </c>
      <c r="AG1250" t="inlineStr">
        <is>
          <t>701+</t>
        </is>
      </c>
      <c r="AH1250" t="n">
        <v>6.6</v>
      </c>
      <c r="AI1250" t="inlineStr">
        <is>
          <t>n/a</t>
        </is>
      </c>
      <c r="AJ1250" t="inlineStr"/>
      <c r="AK1250" t="inlineStr"/>
      <c r="AL1250" t="inlineStr"/>
      <c r="AM1250" t="inlineStr"/>
      <c r="AN1250" t="inlineStr"/>
      <c r="AO1250" t="inlineStr"/>
      <c r="AP1250" t="inlineStr">
        <is>
          <t>{"Research &amp; Discovery": [{"indicator_id": "76", "indicator_name": "Academic Reputation", "rank": "601+", "score": "7.7"}, {"indicator_id": "73", "indicator_name": "Citations per Faculty", "rank": "701+", "score": "1"}], "Learning Experience": [{"indicator_id": "36", "indicator_name": "Faculty Student Ratio", "rank": "386", "score": "40.4"}], "Employability": [{"indicator_id": "77", "indicator_name": "Employer Reputation", "rank": "601+", "score": "9"}, {"indicator_id": "3819456", "indicator_name": "Employment Outcomes", "rank": "701+", "score": "3.4"}], "Global Engagement": [{"indicator_id": "14", "indicator_name": "International Student Ratio", "rank": "701+", "score": "4.1"}, {"indicator_id": "15", "indicator_name": "International Research Network", "rank": "701+", "score": "1"}, {"indicator_id": "18", "indicator_name": "International Faculty Ratio", "rank": "701+", "score": "6.6"}], "Sustainability": [{"indicator_id": "3897497", "indicator_name": "Sustainability Score", "rank": "n/a", "score": "n/a"}]}</t>
        </is>
      </c>
      <c r="AQ12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51">
      <c r="A1251" t="n">
        <v>1250</v>
      </c>
      <c r="B1251" t="inlineStr"/>
      <c r="C1251" t="inlineStr">
        <is>
          <t>Kazan National Research Technological University</t>
        </is>
      </c>
      <c r="D1251" t="inlineStr">
        <is>
          <t>Kazan, Russia</t>
        </is>
      </c>
      <c r="E1251" t="inlineStr">
        <is>
          <t>Russia</t>
        </is>
      </c>
      <c r="F1251" t="inlineStr">
        <is>
          <t>Kazan</t>
        </is>
      </c>
      <c r="G1251" t="inlineStr">
        <is>
          <t>Europe</t>
        </is>
      </c>
      <c r="H1251" t="inlineStr">
        <is>
          <t>https://www.topuniversities.com/sites/default/files/kazan-national-research-technological-university_592560cf2aeae70239af5951_medium.jpg</t>
        </is>
      </c>
      <c r="I1251" t="inlineStr">
        <is>
          <t>/universities/kazan-national-research-technological-university</t>
        </is>
      </c>
      <c r="J1251" t="inlineStr">
        <is>
          <t>3996465</t>
        </is>
      </c>
      <c r="K1251" t="inlineStr">
        <is>
          <t>295997</t>
        </is>
      </c>
      <c r="L1251" t="inlineStr">
        <is>
          <t>20881</t>
        </is>
      </c>
      <c r="M1251" t="n">
        <v>0</v>
      </c>
      <c r="N1251" t="inlineStr">
        <is>
          <t>1201-1400</t>
        </is>
      </c>
      <c r="O1251" t="inlineStr"/>
      <c r="P1251" t="b">
        <v>0</v>
      </c>
      <c r="Q1251" t="b">
        <v>1</v>
      </c>
      <c r="R1251" t="n">
        <v>0</v>
      </c>
      <c r="S1251" t="inlineStr">
        <is>
          <t>601+</t>
        </is>
      </c>
      <c r="T1251" t="n">
        <v>5.7</v>
      </c>
      <c r="U1251" t="inlineStr">
        <is>
          <t>701+</t>
        </is>
      </c>
      <c r="V1251" t="n">
        <v>1.4</v>
      </c>
      <c r="W1251" t="inlineStr">
        <is>
          <t>701+</t>
        </is>
      </c>
      <c r="X1251" t="n">
        <v>18.9</v>
      </c>
      <c r="Y1251" t="inlineStr">
        <is>
          <t>601+</t>
        </is>
      </c>
      <c r="Z1251" t="n">
        <v>4.1</v>
      </c>
      <c r="AA1251" t="inlineStr">
        <is>
          <t>701+</t>
        </is>
      </c>
      <c r="AB1251" t="n">
        <v>3.1</v>
      </c>
      <c r="AC1251" t="inlineStr">
        <is>
          <t>434</t>
        </is>
      </c>
      <c r="AD1251" t="n">
        <v>29.6</v>
      </c>
      <c r="AE1251" t="inlineStr">
        <is>
          <t>701+</t>
        </is>
      </c>
      <c r="AF1251" t="n">
        <v>7.2</v>
      </c>
      <c r="AG1251" t="inlineStr">
        <is>
          <t>701+</t>
        </is>
      </c>
      <c r="AH1251" t="n">
        <v>2.7</v>
      </c>
      <c r="AI1251" t="inlineStr">
        <is>
          <t>701+</t>
        </is>
      </c>
      <c r="AJ1251" t="n">
        <v>1</v>
      </c>
      <c r="AK1251" t="inlineStr"/>
      <c r="AL1251" t="inlineStr"/>
      <c r="AM1251" t="inlineStr"/>
      <c r="AN1251" t="inlineStr"/>
      <c r="AO1251" t="inlineStr"/>
      <c r="AP1251" t="inlineStr">
        <is>
          <t>{"Research &amp; Discovery": [{"indicator_id": "76", "indicator_name": "Academic Reputation", "rank": "601+", "score": "5.7"}, {"indicator_id": "73", "indicator_name": "Citations per Faculty", "rank": "701+", "score": "1.4"}], "Learning Experience": [{"indicator_id": "36", "indicator_name": "Faculty Student Ratio", "rank": "701+", "score": "18.9"}], "Employability": [{"indicator_id": "77", "indicator_name": "Employer Reputation", "rank": "601+", "score": "4.1"}, {"indicator_id": "3819456", "indicator_name": "Employment Outcomes", "rank": "701+", "score": "3.1"}], "Global Engagement": [{"indicator_id": "14", "indicator_name": "International Student Ratio", "rank": "434", "score": "29.6"}, {"indicator_id": "15", "indicator_name": "International Research Network", "rank": "701+", "score": "7.2"}, {"indicator_id": "18", "indicator_name": "International Faculty Ratio", "rank": "701+", "score": "2.7"}], "Sustainability": [{"indicator_id": "3897497", "indicator_name": "Sustainability Score", "rank": "701+", "score": "1"}]}</t>
        </is>
      </c>
      <c r="AQ12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52">
      <c r="A1252" t="n">
        <v>1251</v>
      </c>
      <c r="B1252" t="inlineStr"/>
      <c r="C1252" t="inlineStr">
        <is>
          <t>Kenyatta University</t>
        </is>
      </c>
      <c r="D1252" t="inlineStr">
        <is>
          <t>Nairobi, Kenya</t>
        </is>
      </c>
      <c r="E1252" t="inlineStr">
        <is>
          <t>Kenya</t>
        </is>
      </c>
      <c r="F1252" t="inlineStr">
        <is>
          <t>Nairobi</t>
        </is>
      </c>
      <c r="G1252" t="inlineStr">
        <is>
          <t>Africa</t>
        </is>
      </c>
      <c r="H1252" t="inlineStr">
        <is>
          <t>https://www.topuniversities.com/sites/default/files/240603120604pm675013kenyatta-university-logo-99002AF804-seeklogo-90x90.jpg</t>
        </is>
      </c>
      <c r="I1252" t="inlineStr">
        <is>
          <t>/universities/kenyatta-university</t>
        </is>
      </c>
      <c r="J1252" t="inlineStr">
        <is>
          <t>3996469</t>
        </is>
      </c>
      <c r="K1252" t="inlineStr">
        <is>
          <t>297065</t>
        </is>
      </c>
      <c r="L1252" t="inlineStr">
        <is>
          <t>765</t>
        </is>
      </c>
      <c r="M1252" t="n">
        <v>0</v>
      </c>
      <c r="N1252" t="inlineStr">
        <is>
          <t>1201-1400</t>
        </is>
      </c>
      <c r="O1252" t="inlineStr"/>
      <c r="P1252" t="b">
        <v>0</v>
      </c>
      <c r="Q1252" t="b">
        <v>0</v>
      </c>
      <c r="R1252" t="n">
        <v>0</v>
      </c>
      <c r="S1252" t="inlineStr">
        <is>
          <t>601+</t>
        </is>
      </c>
      <c r="T1252" t="n">
        <v>7</v>
      </c>
      <c r="U1252" t="inlineStr">
        <is>
          <t>701+</t>
        </is>
      </c>
      <c r="V1252" t="n">
        <v>1.3</v>
      </c>
      <c r="W1252" t="inlineStr">
        <is>
          <t>701+</t>
        </is>
      </c>
      <c r="X1252" t="n">
        <v>1.5</v>
      </c>
      <c r="Y1252" t="inlineStr">
        <is>
          <t>601+</t>
        </is>
      </c>
      <c r="Z1252" t="n">
        <v>7.4</v>
      </c>
      <c r="AA1252" t="inlineStr">
        <is>
          <t>433</t>
        </is>
      </c>
      <c r="AB1252" t="n">
        <v>28.4</v>
      </c>
      <c r="AC1252" t="inlineStr">
        <is>
          <t>n/a</t>
        </is>
      </c>
      <c r="AD1252" t="inlineStr"/>
      <c r="AE1252" t="inlineStr">
        <is>
          <t>701+</t>
        </is>
      </c>
      <c r="AF1252" t="n">
        <v>13.1</v>
      </c>
      <c r="AG1252" t="inlineStr">
        <is>
          <t>n/a</t>
        </is>
      </c>
      <c r="AH1252" t="inlineStr"/>
      <c r="AI1252" t="inlineStr">
        <is>
          <t>701+</t>
        </is>
      </c>
      <c r="AJ1252" t="n">
        <v>1</v>
      </c>
      <c r="AK1252" t="inlineStr"/>
      <c r="AL1252" t="inlineStr"/>
      <c r="AM1252" t="inlineStr"/>
      <c r="AN1252" t="inlineStr"/>
      <c r="AO1252" t="inlineStr"/>
      <c r="AP1252" t="inlineStr">
        <is>
          <t>{"Research &amp; Discovery": [{"indicator_id": "76", "indicator_name": "Academic Reputation", "rank": "601+", "score": "7"}, {"indicator_id": "73", "indicator_name": "Citations per Faculty", "rank": "701+", "score": "1.3"}], "Learning Experience": [{"indicator_id": "36", "indicator_name": "Faculty Student Ratio", "rank": "701+", "score": "1.5"}], "Employability": [{"indicator_id": "77", "indicator_name": "Employer Reputation", "rank": "601+", "score": "7.4"}, {"indicator_id": "3819456", "indicator_name": "Employment Outcomes", "rank": "433", "score": "28.4"}], "Global Engagement": [{"indicator_id": "14", "indicator_name": "International Student Ratio", "rank": "n/a", "score": "n/a"}, {"indicator_id": "15", "indicator_name": "International Research Network", "rank": "701+", "score": "13.1"}, {"indicator_id": "18", "indicator_name": "International Faculty Ratio", "rank": "n/a", "score": "n/a"}], "Sustainability": [{"indicator_id": "3897497", "indicator_name": "Sustainability Score", "rank": "701+", "score": "1"}]}</t>
        </is>
      </c>
      <c r="AQ12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53">
      <c r="A1253" t="n">
        <v>1252</v>
      </c>
      <c r="B1253" t="inlineStr"/>
      <c r="C1253" t="inlineStr">
        <is>
          <t>Kharkiv National University of Radio Electronics</t>
        </is>
      </c>
      <c r="D1253" t="inlineStr">
        <is>
          <t>Kharkiv, Ukraine</t>
        </is>
      </c>
      <c r="E1253" t="inlineStr">
        <is>
          <t>Ukraine</t>
        </is>
      </c>
      <c r="F1253" t="inlineStr">
        <is>
          <t>Kharkiv</t>
        </is>
      </c>
      <c r="G1253" t="inlineStr">
        <is>
          <t>Europe</t>
        </is>
      </c>
      <c r="H1253" t="inlineStr">
        <is>
          <t>https://www.topuniversities.com/sites/default/files/kharkiv-national-university-of-radio-electronics_592560e99988f300e23224ed_medium.jpg</t>
        </is>
      </c>
      <c r="I1253" t="inlineStr">
        <is>
          <t>/universities/kharkiv-national-university-radio-electronics</t>
        </is>
      </c>
      <c r="J1253" t="inlineStr">
        <is>
          <t>3996470</t>
        </is>
      </c>
      <c r="K1253" t="inlineStr">
        <is>
          <t>880771</t>
        </is>
      </c>
      <c r="L1253" t="inlineStr">
        <is>
          <t>30530</t>
        </is>
      </c>
      <c r="M1253" t="n">
        <v>0</v>
      </c>
      <c r="N1253" t="inlineStr">
        <is>
          <t>1201-1400</t>
        </is>
      </c>
      <c r="O1253" t="inlineStr"/>
      <c r="P1253" t="b">
        <v>0</v>
      </c>
      <c r="Q1253" t="b">
        <v>0</v>
      </c>
      <c r="R1253" t="n">
        <v>0</v>
      </c>
      <c r="S1253" t="inlineStr">
        <is>
          <t>601+</t>
        </is>
      </c>
      <c r="T1253" t="n">
        <v>3.9</v>
      </c>
      <c r="U1253" t="inlineStr">
        <is>
          <t>701+</t>
        </is>
      </c>
      <c r="V1253" t="n">
        <v>1.5</v>
      </c>
      <c r="W1253" t="inlineStr">
        <is>
          <t>643</t>
        </is>
      </c>
      <c r="X1253" t="n">
        <v>21.6</v>
      </c>
      <c r="Y1253" t="inlineStr">
        <is>
          <t>601+</t>
        </is>
      </c>
      <c r="Z1253" t="n">
        <v>12.3</v>
      </c>
      <c r="AA1253" t="inlineStr">
        <is>
          <t>701+</t>
        </is>
      </c>
      <c r="AB1253" t="n">
        <v>4.1</v>
      </c>
      <c r="AC1253" t="inlineStr">
        <is>
          <t>701+</t>
        </is>
      </c>
      <c r="AD1253" t="n">
        <v>5.1</v>
      </c>
      <c r="AE1253" t="inlineStr">
        <is>
          <t>701+</t>
        </is>
      </c>
      <c r="AF1253" t="n">
        <v>11.9</v>
      </c>
      <c r="AG1253" t="inlineStr">
        <is>
          <t>701+</t>
        </is>
      </c>
      <c r="AH1253" t="n">
        <v>1.4</v>
      </c>
      <c r="AI1253" t="inlineStr">
        <is>
          <t>701+</t>
        </is>
      </c>
      <c r="AJ1253" t="n">
        <v>1.4</v>
      </c>
      <c r="AK1253" t="inlineStr"/>
      <c r="AL1253" t="inlineStr"/>
      <c r="AM1253" t="inlineStr"/>
      <c r="AN1253" t="inlineStr"/>
      <c r="AO1253" t="inlineStr"/>
      <c r="AP1253" t="inlineStr">
        <is>
          <t>{"Research &amp; Discovery": [{"indicator_id": "76", "indicator_name": "Academic Reputation", "rank": "601+", "score": "3.9"}, {"indicator_id": "73", "indicator_name": "Citations per Faculty", "rank": "701+", "score": "1.5"}], "Learning Experience": [{"indicator_id": "36", "indicator_name": "Faculty Student Ratio", "rank": "643", "score": "21.6"}], "Employability": [{"indicator_id": "77", "indicator_name": "Employer Reputation", "rank": "601+", "score": "12.3"}, {"indicator_id": "3819456", "indicator_name": "Employment Outcomes", "rank": "701+", "score": "4.1"}], "Global Engagement": [{"indicator_id": "14", "indicator_name": "International Student Ratio", "rank": "701+", "score": "5.1"}, {"indicator_id": "15", "indicator_name": "International Research Network", "rank": "701+", "score": "11.9"}, {"indicator_id": "18", "indicator_name": "International Faculty Ratio", "rank": "701+", "score": "1.4"}], "Sustainability": [{"indicator_id": "3897497", "indicator_name": "Sustainability Score", "rank": "701+", "score": "1.4"}]}</t>
        </is>
      </c>
      <c r="AQ12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54">
      <c r="A1254" t="n">
        <v>1253</v>
      </c>
      <c r="B1254" t="inlineStr"/>
      <c r="C1254" t="inlineStr">
        <is>
          <t>Khulna University</t>
        </is>
      </c>
      <c r="D1254" t="inlineStr">
        <is>
          <t>Khulna, Bangladesh</t>
        </is>
      </c>
      <c r="E1254" t="inlineStr">
        <is>
          <t>Bangladesh</t>
        </is>
      </c>
      <c r="F1254" t="inlineStr">
        <is>
          <t>Khulna</t>
        </is>
      </c>
      <c r="G1254" t="inlineStr">
        <is>
          <t>Asia</t>
        </is>
      </c>
      <c r="H1254" t="inlineStr">
        <is>
          <t>https://www.topuniversities.com/sites/default/files/230623075154am923473Khulna-University-Logo.svg-90x90.jpg</t>
        </is>
      </c>
      <c r="I1254" t="inlineStr">
        <is>
          <t>/universities/khulna-university</t>
        </is>
      </c>
      <c r="J1254" t="inlineStr">
        <is>
          <t>3996471</t>
        </is>
      </c>
      <c r="K1254" t="inlineStr">
        <is>
          <t>3897792</t>
        </is>
      </c>
      <c r="L1254" t="inlineStr">
        <is>
          <t>32950</t>
        </is>
      </c>
      <c r="M1254" t="n">
        <v>0</v>
      </c>
      <c r="N1254" t="inlineStr">
        <is>
          <t>1201-1400</t>
        </is>
      </c>
      <c r="O1254" t="inlineStr"/>
      <c r="P1254" t="b">
        <v>0</v>
      </c>
      <c r="Q1254" t="b">
        <v>0</v>
      </c>
      <c r="R1254" t="n">
        <v>0</v>
      </c>
      <c r="S1254" t="inlineStr">
        <is>
          <t>601+</t>
        </is>
      </c>
      <c r="T1254" t="n">
        <v>6.9</v>
      </c>
      <c r="U1254" t="inlineStr">
        <is>
          <t>701+</t>
        </is>
      </c>
      <c r="V1254" t="n">
        <v>5.3</v>
      </c>
      <c r="W1254" t="inlineStr">
        <is>
          <t>701+</t>
        </is>
      </c>
      <c r="X1254" t="n">
        <v>10.5</v>
      </c>
      <c r="Y1254" t="inlineStr">
        <is>
          <t>601+</t>
        </is>
      </c>
      <c r="Z1254" t="n">
        <v>5</v>
      </c>
      <c r="AA1254" t="inlineStr">
        <is>
          <t>701+</t>
        </is>
      </c>
      <c r="AB1254" t="n">
        <v>3.8</v>
      </c>
      <c r="AC1254" t="inlineStr">
        <is>
          <t>n/a</t>
        </is>
      </c>
      <c r="AD1254" t="inlineStr"/>
      <c r="AE1254" t="inlineStr">
        <is>
          <t>701+</t>
        </is>
      </c>
      <c r="AF1254" t="n">
        <v>17.8</v>
      </c>
      <c r="AG1254" t="inlineStr">
        <is>
          <t>n/a</t>
        </is>
      </c>
      <c r="AH1254" t="inlineStr"/>
      <c r="AI1254" t="inlineStr">
        <is>
          <t>701+</t>
        </is>
      </c>
      <c r="AJ1254" t="n">
        <v>1</v>
      </c>
      <c r="AK1254" t="inlineStr"/>
      <c r="AL1254" t="inlineStr"/>
      <c r="AM1254" t="inlineStr"/>
      <c r="AN1254" t="inlineStr"/>
      <c r="AO1254" t="inlineStr"/>
      <c r="AP1254" t="inlineStr">
        <is>
          <t>{"Research &amp; Discovery": [{"indicator_id": "76", "indicator_name": "Academic Reputation", "rank": "601+", "score": "6.9"}, {"indicator_id": "73", "indicator_name": "Citations per Faculty", "rank": "701+", "score": "5.3"}], "Learning Experience": [{"indicator_id": "36", "indicator_name": "Faculty Student Ratio", "rank": "701+", "score": "10.5"}], "Employability": [{"indicator_id": "77", "indicator_name": "Employer Reputation", "rank": "601+", "score": "5"}, {"indicator_id": "3819456", "indicator_name": "Employment Outcomes", "rank": "701+", "score": "3.8"}], "Global Engagement": [{"indicator_id": "14", "indicator_name": "International Student Ratio", "rank": "n/a", "score": "n/a"}, {"indicator_id": "15", "indicator_name": "International Research Network", "rank": "701+", "score": "17.8"}, {"indicator_id": "18", "indicator_name": "International Faculty Ratio", "rank": "n/a", "score": "n/a"}], "Sustainability": [{"indicator_id": "3897497", "indicator_name": "Sustainability Score", "rank": "701+", "score": "1"}]}</t>
        </is>
      </c>
      <c r="AQ12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55">
      <c r="A1255" t="n">
        <v>1254</v>
      </c>
      <c r="B1255" t="inlineStr"/>
      <c r="C1255" t="inlineStr">
        <is>
          <t>Khulna University of Engineering and Technology</t>
        </is>
      </c>
      <c r="D1255" t="inlineStr">
        <is>
          <t>Khulna, Bangladesh</t>
        </is>
      </c>
      <c r="E1255" t="inlineStr">
        <is>
          <t>Bangladesh</t>
        </is>
      </c>
      <c r="F1255" t="inlineStr">
        <is>
          <t>Khulna</t>
        </is>
      </c>
      <c r="G1255" t="inlineStr">
        <is>
          <t>Asia</t>
        </is>
      </c>
      <c r="H1255" t="inlineStr">
        <is>
          <t>https://www.topuniversities.com/sites/default/files/khulna-university-of-engineering-and-technology_592560cf2aeae70239af4de1_medium.jpg</t>
        </is>
      </c>
      <c r="I1255" t="inlineStr">
        <is>
          <t>/universities/khulna-university-engineering-technology</t>
        </is>
      </c>
      <c r="J1255" t="inlineStr">
        <is>
          <t>3996472</t>
        </is>
      </c>
      <c r="K1255" t="inlineStr">
        <is>
          <t>297028</t>
        </is>
      </c>
      <c r="L1255" t="inlineStr">
        <is>
          <t>861</t>
        </is>
      </c>
      <c r="M1255" t="n">
        <v>0</v>
      </c>
      <c r="N1255" t="inlineStr">
        <is>
          <t>1201-1400</t>
        </is>
      </c>
      <c r="O1255" t="inlineStr"/>
      <c r="P1255" t="b">
        <v>0</v>
      </c>
      <c r="Q1255" t="b">
        <v>0</v>
      </c>
      <c r="R1255" t="n">
        <v>0</v>
      </c>
      <c r="S1255" t="inlineStr">
        <is>
          <t>601+</t>
        </is>
      </c>
      <c r="T1255" t="n">
        <v>6.6</v>
      </c>
      <c r="U1255" t="inlineStr">
        <is>
          <t>701+</t>
        </is>
      </c>
      <c r="V1255" t="n">
        <v>5.6</v>
      </c>
      <c r="W1255" t="inlineStr">
        <is>
          <t>701+</t>
        </is>
      </c>
      <c r="X1255" t="n">
        <v>8.699999999999999</v>
      </c>
      <c r="Y1255" t="inlineStr">
        <is>
          <t>601+</t>
        </is>
      </c>
      <c r="Z1255" t="n">
        <v>11.8</v>
      </c>
      <c r="AA1255" t="inlineStr">
        <is>
          <t>701+</t>
        </is>
      </c>
      <c r="AB1255" t="n">
        <v>3.7</v>
      </c>
      <c r="AC1255" t="inlineStr">
        <is>
          <t>701+</t>
        </is>
      </c>
      <c r="AD1255" t="n">
        <v>1</v>
      </c>
      <c r="AE1255" t="inlineStr">
        <is>
          <t>701+</t>
        </is>
      </c>
      <c r="AF1255" t="n">
        <v>9.4</v>
      </c>
      <c r="AG1255" t="inlineStr">
        <is>
          <t>n/a</t>
        </is>
      </c>
      <c r="AH1255" t="inlineStr"/>
      <c r="AI1255" t="inlineStr">
        <is>
          <t>701+</t>
        </is>
      </c>
      <c r="AJ1255" t="n">
        <v>1</v>
      </c>
      <c r="AK1255" t="inlineStr"/>
      <c r="AL1255" t="inlineStr"/>
      <c r="AM1255" t="inlineStr"/>
      <c r="AN1255" t="inlineStr"/>
      <c r="AO1255" t="inlineStr"/>
      <c r="AP1255" t="inlineStr">
        <is>
          <t>{"Research &amp; Discovery": [{"indicator_id": "76", "indicator_name": "Academic Reputation", "rank": "601+", "score": "6.6"}, {"indicator_id": "73", "indicator_name": "Citations per Faculty", "rank": "701+", "score": "5.6"}], "Learning Experience": [{"indicator_id": "36", "indicator_name": "Faculty Student Ratio", "rank": "701+", "score": "8.7"}], "Employability": [{"indicator_id": "77", "indicator_name": "Employer Reputation", "rank": "601+", "score": "11.8"}, {"indicator_id": "3819456", "indicator_name": "Employment Outcomes", "rank": "701+", "score": "3.7"}], "Global Engagement": [{"indicator_id": "14", "indicator_name": "International Student Ratio", "rank": "701+", "score": "1"}, {"indicator_id": "15", "indicator_name": "International Research Network", "rank": "701+", "score": "9.4"}, {"indicator_id": "18", "indicator_name": "International Faculty Ratio", "rank": "n/a", "score": "n/a"}], "Sustainability": [{"indicator_id": "3897497", "indicator_name": "Sustainability Score", "rank": "701+", "score": "1"}]}</t>
        </is>
      </c>
      <c r="AQ12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56">
      <c r="A1256" t="n">
        <v>1255</v>
      </c>
      <c r="B1256" t="inlineStr"/>
      <c r="C1256" t="inlineStr">
        <is>
          <t>Kindai University (Kinki University)</t>
        </is>
      </c>
      <c r="D1256" t="inlineStr">
        <is>
          <t>Osaka City, Japan</t>
        </is>
      </c>
      <c r="E1256" t="inlineStr">
        <is>
          <t>Japan</t>
        </is>
      </c>
      <c r="F1256" t="inlineStr">
        <is>
          <t>Osaka City</t>
        </is>
      </c>
      <c r="G1256" t="inlineStr">
        <is>
          <t>Asia</t>
        </is>
      </c>
      <c r="H1256" t="inlineStr">
        <is>
          <t>https://www.topuniversities.com/sites/default/files/kindai-university-kinki-university_1015_medium.jpg</t>
        </is>
      </c>
      <c r="I1256" t="inlineStr">
        <is>
          <t>/universities/kindai-university-kinki-university</t>
        </is>
      </c>
      <c r="J1256" t="inlineStr">
        <is>
          <t>3996473</t>
        </is>
      </c>
      <c r="K1256" t="inlineStr">
        <is>
          <t>297334</t>
        </is>
      </c>
      <c r="L1256" t="inlineStr">
        <is>
          <t>1015</t>
        </is>
      </c>
      <c r="M1256" t="n">
        <v>0</v>
      </c>
      <c r="N1256" t="inlineStr">
        <is>
          <t>1201-1400</t>
        </is>
      </c>
      <c r="O1256" t="inlineStr"/>
      <c r="P1256" t="b">
        <v>0</v>
      </c>
      <c r="Q1256" t="b">
        <v>0</v>
      </c>
      <c r="R1256" t="n">
        <v>0</v>
      </c>
      <c r="S1256" t="inlineStr">
        <is>
          <t>601+</t>
        </is>
      </c>
      <c r="T1256" t="n">
        <v>5.2</v>
      </c>
      <c r="U1256" t="inlineStr">
        <is>
          <t>701+</t>
        </is>
      </c>
      <c r="V1256" t="n">
        <v>4.9</v>
      </c>
      <c r="W1256" t="inlineStr">
        <is>
          <t>701+</t>
        </is>
      </c>
      <c r="X1256" t="n">
        <v>8.4</v>
      </c>
      <c r="Y1256" t="inlineStr">
        <is>
          <t>601+</t>
        </is>
      </c>
      <c r="Z1256" t="n">
        <v>4.3</v>
      </c>
      <c r="AA1256" t="inlineStr">
        <is>
          <t>701+</t>
        </is>
      </c>
      <c r="AB1256" t="n">
        <v>1.8</v>
      </c>
      <c r="AC1256" t="inlineStr">
        <is>
          <t>701+</t>
        </is>
      </c>
      <c r="AD1256" t="n">
        <v>1.9</v>
      </c>
      <c r="AE1256" t="inlineStr">
        <is>
          <t>701+</t>
        </is>
      </c>
      <c r="AF1256" t="n">
        <v>32.2</v>
      </c>
      <c r="AG1256" t="inlineStr">
        <is>
          <t>656</t>
        </is>
      </c>
      <c r="AH1256" t="n">
        <v>15.7</v>
      </c>
      <c r="AI1256" t="inlineStr">
        <is>
          <t>701+</t>
        </is>
      </c>
      <c r="AJ1256" t="n">
        <v>2.4</v>
      </c>
      <c r="AK1256" t="inlineStr"/>
      <c r="AL1256" t="inlineStr"/>
      <c r="AM1256" t="inlineStr"/>
      <c r="AN1256" t="inlineStr"/>
      <c r="AO1256" t="inlineStr"/>
      <c r="AP1256" t="inlineStr">
        <is>
          <t>{"Research &amp; Discovery": [{"indicator_id": "76", "indicator_name": "Academic Reputation", "rank": "601+", "score": "5.2"}, {"indicator_id": "73", "indicator_name": "Citations per Faculty", "rank": "701+", "score": "4.9"}], "Learning Experience": [{"indicator_id": "36", "indicator_name": "Faculty Student Ratio", "rank": "701+", "score": "8.4"}], "Employability": [{"indicator_id": "77", "indicator_name": "Employer Reputation", "rank": "601+", "score": "4.3"}, {"indicator_id": "3819456", "indicator_name": "Employment Outcomes", "rank": "701+", "score": "1.8"}], "Global Engagement": [{"indicator_id": "14", "indicator_name": "International Student Ratio", "rank": "701+", "score": "1.9"}, {"indicator_id": "15", "indicator_name": "International Research Network", "rank": "701+", "score": "32.2"}, {"indicator_id": "18", "indicator_name": "International Faculty Ratio", "rank": "656", "score": "15.7"}], "Sustainability": [{"indicator_id": "3897497", "indicator_name": "Sustainability Score", "rank": "701+", "score": "2.4"}]}</t>
        </is>
      </c>
      <c r="AQ12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57">
      <c r="A1257" t="n">
        <v>1256</v>
      </c>
      <c r="B1257" t="inlineStr"/>
      <c r="C1257" t="inlineStr">
        <is>
          <t>King Mongkut's University of Technology North Bangkok</t>
        </is>
      </c>
      <c r="D1257" t="inlineStr">
        <is>
          <t>Bangkok, Thailand</t>
        </is>
      </c>
      <c r="E1257" t="inlineStr">
        <is>
          <t>Thailand</t>
        </is>
      </c>
      <c r="F1257" t="inlineStr">
        <is>
          <t>Bangkok</t>
        </is>
      </c>
      <c r="G1257" t="inlineStr">
        <is>
          <t>Asia</t>
        </is>
      </c>
      <c r="H1257" t="inlineStr">
        <is>
          <t>https://www.topuniversities.com/sites/default/files/king-mongkuts-university-of-technology-north-bangkok_592560cf2aeae70239af5216_medium.jpg</t>
        </is>
      </c>
      <c r="I1257" t="inlineStr">
        <is>
          <t>/universities/king-mongkuts-university-technology-north-bangkok</t>
        </is>
      </c>
      <c r="J1257" t="inlineStr">
        <is>
          <t>3996474</t>
        </is>
      </c>
      <c r="K1257" t="inlineStr">
        <is>
          <t>294909</t>
        </is>
      </c>
      <c r="L1257" t="inlineStr">
        <is>
          <t>1939</t>
        </is>
      </c>
      <c r="M1257" t="n">
        <v>0</v>
      </c>
      <c r="N1257" t="inlineStr">
        <is>
          <t>1201-1400</t>
        </is>
      </c>
      <c r="O1257" t="inlineStr"/>
      <c r="P1257" t="b">
        <v>0</v>
      </c>
      <c r="Q1257" t="b">
        <v>0</v>
      </c>
      <c r="R1257" t="n">
        <v>0</v>
      </c>
      <c r="S1257" t="inlineStr">
        <is>
          <t>601+</t>
        </is>
      </c>
      <c r="T1257" t="n">
        <v>8.5</v>
      </c>
      <c r="U1257" t="inlineStr">
        <is>
          <t>701+</t>
        </is>
      </c>
      <c r="V1257" t="n">
        <v>3.3</v>
      </c>
      <c r="W1257" t="inlineStr">
        <is>
          <t>701+</t>
        </is>
      </c>
      <c r="X1257" t="n">
        <v>4.1</v>
      </c>
      <c r="Y1257" t="inlineStr">
        <is>
          <t>601+</t>
        </is>
      </c>
      <c r="Z1257" t="n">
        <v>4.9</v>
      </c>
      <c r="AA1257" t="inlineStr">
        <is>
          <t>701+</t>
        </is>
      </c>
      <c r="AB1257" t="n">
        <v>2.5</v>
      </c>
      <c r="AC1257" t="inlineStr">
        <is>
          <t>701+</t>
        </is>
      </c>
      <c r="AD1257" t="n">
        <v>1.1</v>
      </c>
      <c r="AE1257" t="inlineStr">
        <is>
          <t>701+</t>
        </is>
      </c>
      <c r="AF1257" t="n">
        <v>23.5</v>
      </c>
      <c r="AG1257" t="inlineStr">
        <is>
          <t>701+</t>
        </is>
      </c>
      <c r="AH1257" t="n">
        <v>2.8</v>
      </c>
      <c r="AI1257" t="inlineStr">
        <is>
          <t>701+</t>
        </is>
      </c>
      <c r="AJ1257" t="n">
        <v>1.1</v>
      </c>
      <c r="AK1257" t="inlineStr"/>
      <c r="AL1257" t="inlineStr"/>
      <c r="AM1257" t="inlineStr"/>
      <c r="AN1257" t="inlineStr"/>
      <c r="AO1257" t="inlineStr"/>
      <c r="AP1257" t="inlineStr">
        <is>
          <t>{"Research &amp; Discovery": [{"indicator_id": "76", "indicator_name": "Academic Reputation", "rank": "601+", "score": "8.5"}, {"indicator_id": "73", "indicator_name": "Citations per Faculty", "rank": "701+", "score": "3.3"}], "Learning Experience": [{"indicator_id": "36", "indicator_name": "Faculty Student Ratio", "rank": "701+", "score": "4.1"}], "Employability": [{"indicator_id": "77", "indicator_name": "Employer Reputation", "rank": "601+", "score": "4.9"}, {"indicator_id": "3819456", "indicator_name": "Employment Outcomes", "rank": "701+", "score": "2.5"}], "Global Engagement": [{"indicator_id": "14", "indicator_name": "International Student Ratio", "rank": "701+", "score": "1.1"}, {"indicator_id": "15", "indicator_name": "International Research Network", "rank": "701+", "score": "23.5"}, {"indicator_id": "18", "indicator_name": "International Faculty Ratio", "rank": "701+", "score": "2.8"}], "Sustainability": [{"indicator_id": "3897497", "indicator_name": "Sustainability Score", "rank": "701+", "score": "1.1"}]}</t>
        </is>
      </c>
      <c r="AQ12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58">
      <c r="A1258" t="n">
        <v>1257</v>
      </c>
      <c r="B1258" t="inlineStr"/>
      <c r="C1258" t="inlineStr">
        <is>
          <t>King Mongkut's Institute of Technology Ladkrabang</t>
        </is>
      </c>
      <c r="D1258" t="inlineStr">
        <is>
          <t>Bangkok, Thailand</t>
        </is>
      </c>
      <c r="E1258" t="inlineStr">
        <is>
          <t>Thailand</t>
        </is>
      </c>
      <c r="F1258" t="inlineStr">
        <is>
          <t>Bangkok</t>
        </is>
      </c>
      <c r="G1258" t="inlineStr">
        <is>
          <t>Asia</t>
        </is>
      </c>
      <c r="H1258" t="inlineStr">
        <is>
          <t>https://www.topuniversities.com/sites/default/files/king-mongkuts-institute-of-technology-ladkrabang_592560cf2aeae70239af5213_medium.jpg</t>
        </is>
      </c>
      <c r="I1258" t="inlineStr">
        <is>
          <t>/universities/king-mongkuts-institute-technology-ladkrabang</t>
        </is>
      </c>
      <c r="J1258" t="inlineStr">
        <is>
          <t>3996476</t>
        </is>
      </c>
      <c r="K1258" t="inlineStr">
        <is>
          <t>294904</t>
        </is>
      </c>
      <c r="L1258" t="inlineStr">
        <is>
          <t>1933</t>
        </is>
      </c>
      <c r="M1258" t="n">
        <v>0</v>
      </c>
      <c r="N1258" t="inlineStr">
        <is>
          <t>1201-1400</t>
        </is>
      </c>
      <c r="O1258" t="inlineStr"/>
      <c r="P1258" t="b">
        <v>0</v>
      </c>
      <c r="Q1258" t="b">
        <v>0</v>
      </c>
      <c r="R1258" t="n">
        <v>0</v>
      </c>
      <c r="S1258" t="inlineStr">
        <is>
          <t>601+</t>
        </is>
      </c>
      <c r="T1258" t="n">
        <v>8.300000000000001</v>
      </c>
      <c r="U1258" t="inlineStr">
        <is>
          <t>701+</t>
        </is>
      </c>
      <c r="V1258" t="n">
        <v>3.1</v>
      </c>
      <c r="W1258" t="inlineStr">
        <is>
          <t>701+</t>
        </is>
      </c>
      <c r="X1258" t="n">
        <v>4.2</v>
      </c>
      <c r="Y1258" t="inlineStr">
        <is>
          <t>601+</t>
        </is>
      </c>
      <c r="Z1258" t="n">
        <v>3.7</v>
      </c>
      <c r="AA1258" t="inlineStr">
        <is>
          <t>701+</t>
        </is>
      </c>
      <c r="AB1258" t="n">
        <v>6.2</v>
      </c>
      <c r="AC1258" t="inlineStr">
        <is>
          <t>701+</t>
        </is>
      </c>
      <c r="AD1258" t="n">
        <v>2.2</v>
      </c>
      <c r="AE1258" t="inlineStr">
        <is>
          <t>701+</t>
        </is>
      </c>
      <c r="AF1258" t="n">
        <v>18.5</v>
      </c>
      <c r="AG1258" t="inlineStr">
        <is>
          <t>642</t>
        </is>
      </c>
      <c r="AH1258" t="n">
        <v>16.7</v>
      </c>
      <c r="AI1258" t="inlineStr">
        <is>
          <t>701+</t>
        </is>
      </c>
      <c r="AJ1258" t="n">
        <v>1.1</v>
      </c>
      <c r="AK1258" t="inlineStr"/>
      <c r="AL1258" t="inlineStr"/>
      <c r="AM1258" t="inlineStr"/>
      <c r="AN1258" t="inlineStr"/>
      <c r="AO1258" t="inlineStr"/>
      <c r="AP1258" t="inlineStr">
        <is>
          <t>{"Research &amp; Discovery": [{"indicator_id": "76", "indicator_name": "Academic Reputation", "rank": "601+", "score": "8.3"}, {"indicator_id": "73", "indicator_name": "Citations per Faculty", "rank": "701+", "score": "3.1"}], "Learning Experience": [{"indicator_id": "36", "indicator_name": "Faculty Student Ratio", "rank": "701+", "score": "4.2"}], "Employability": [{"indicator_id": "77", "indicator_name": "Employer Reputation", "rank": "601+", "score": "3.7"}, {"indicator_id": "3819456", "indicator_name": "Employment Outcomes", "rank": "701+", "score": "6.2"}], "Global Engagement": [{"indicator_id": "14", "indicator_name": "International Student Ratio", "rank": "701+", "score": "2.2"}, {"indicator_id": "15", "indicator_name": "International Research Network", "rank": "701+", "score": "18.5"}, {"indicator_id": "18", "indicator_name": "International Faculty Ratio", "rank": "642", "score": "16.7"}], "Sustainability": [{"indicator_id": "3897497", "indicator_name": "Sustainability Score", "rank": "701+", "score": "1.1"}]}</t>
        </is>
      </c>
      <c r="AQ12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59">
      <c r="A1259" t="n">
        <v>1258</v>
      </c>
      <c r="B1259" t="inlineStr"/>
      <c r="C1259" t="inlineStr">
        <is>
          <t xml:space="preserve">Kookmin University </t>
        </is>
      </c>
      <c r="D1259" t="inlineStr">
        <is>
          <t>Seoul, South Korea</t>
        </is>
      </c>
      <c r="E1259" t="inlineStr">
        <is>
          <t>South Korea</t>
        </is>
      </c>
      <c r="F1259" t="inlineStr">
        <is>
          <t>Seoul</t>
        </is>
      </c>
      <c r="G1259" t="inlineStr">
        <is>
          <t>Asia</t>
        </is>
      </c>
      <c r="H1259" t="inlineStr">
        <is>
          <t>https://www.topuniversities.com/sites/default/files/kookmin-university_1070_medium.jpg</t>
        </is>
      </c>
      <c r="I1259" t="inlineStr">
        <is>
          <t>/universities/kookmin-university</t>
        </is>
      </c>
      <c r="J1259" t="inlineStr">
        <is>
          <t>3996478</t>
        </is>
      </c>
      <c r="K1259" t="inlineStr">
        <is>
          <t>296739</t>
        </is>
      </c>
      <c r="L1259" t="inlineStr">
        <is>
          <t>1070</t>
        </is>
      </c>
      <c r="M1259" t="n">
        <v>0</v>
      </c>
      <c r="N1259" t="inlineStr">
        <is>
          <t>1201-1400</t>
        </is>
      </c>
      <c r="O1259" t="inlineStr"/>
      <c r="P1259" t="b">
        <v>0</v>
      </c>
      <c r="Q1259" t="b">
        <v>0</v>
      </c>
      <c r="R1259" t="n">
        <v>0</v>
      </c>
      <c r="S1259" t="inlineStr">
        <is>
          <t>601+</t>
        </is>
      </c>
      <c r="T1259" t="n">
        <v>3.6</v>
      </c>
      <c r="U1259" t="inlineStr">
        <is>
          <t>701+</t>
        </is>
      </c>
      <c r="V1259" t="n">
        <v>2.9</v>
      </c>
      <c r="W1259" t="inlineStr">
        <is>
          <t>449</t>
        </is>
      </c>
      <c r="X1259" t="n">
        <v>35.3</v>
      </c>
      <c r="Y1259" t="inlineStr">
        <is>
          <t>601+</t>
        </is>
      </c>
      <c r="Z1259" t="n">
        <v>4</v>
      </c>
      <c r="AA1259" t="inlineStr">
        <is>
          <t>701+</t>
        </is>
      </c>
      <c r="AB1259" t="n">
        <v>2.9</v>
      </c>
      <c r="AC1259" t="inlineStr">
        <is>
          <t>419</t>
        </is>
      </c>
      <c r="AD1259" t="n">
        <v>31.1</v>
      </c>
      <c r="AE1259" t="inlineStr">
        <is>
          <t>701+</t>
        </is>
      </c>
      <c r="AF1259" t="n">
        <v>7.9</v>
      </c>
      <c r="AG1259" t="inlineStr">
        <is>
          <t>701+</t>
        </is>
      </c>
      <c r="AH1259" t="n">
        <v>4.9</v>
      </c>
      <c r="AI1259" t="inlineStr">
        <is>
          <t>701+</t>
        </is>
      </c>
      <c r="AJ1259" t="n">
        <v>2.9</v>
      </c>
      <c r="AK1259" t="inlineStr"/>
      <c r="AL1259" t="inlineStr"/>
      <c r="AM1259" t="inlineStr"/>
      <c r="AN1259" t="inlineStr"/>
      <c r="AO1259" t="inlineStr"/>
      <c r="AP1259" t="inlineStr">
        <is>
          <t>{"Research &amp; Discovery": [{"indicator_id": "76", "indicator_name": "Academic Reputation", "rank": "601+", "score": "3.6"}, {"indicator_id": "73", "indicator_name": "Citations per Faculty", "rank": "701+", "score": "2.9"}], "Learning Experience": [{"indicator_id": "36", "indicator_name": "Faculty Student Ratio", "rank": "449", "score": "35.3"}], "Employability": [{"indicator_id": "77", "indicator_name": "Employer Reputation", "rank": "601+", "score": "4"}, {"indicator_id": "3819456", "indicator_name": "Employment Outcomes", "rank": "701+", "score": "2.9"}], "Global Engagement": [{"indicator_id": "14", "indicator_name": "International Student Ratio", "rank": "419", "score": "31.1"}, {"indicator_id": "15", "indicator_name": "International Research Network", "rank": "701+", "score": "7.9"}, {"indicator_id": "18", "indicator_name": "International Faculty Ratio", "rank": "701+", "score": "4.9"}], "Sustainability": [{"indicator_id": "3897497", "indicator_name": "Sustainability Score", "rank": "701+", "score": "2.9"}]}</t>
        </is>
      </c>
      <c r="AQ12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60">
      <c r="A1260" t="n">
        <v>1259</v>
      </c>
      <c r="B1260" t="inlineStr"/>
      <c r="C1260" t="inlineStr">
        <is>
          <t>Kwame Nkrumah University of Science and Technology</t>
        </is>
      </c>
      <c r="D1260" t="inlineStr">
        <is>
          <t>Kumasi, Ghana</t>
        </is>
      </c>
      <c r="E1260" t="inlineStr">
        <is>
          <t>Ghana</t>
        </is>
      </c>
      <c r="F1260" t="inlineStr">
        <is>
          <t>Kumasi</t>
        </is>
      </c>
      <c r="G1260" t="inlineStr">
        <is>
          <t>Africa</t>
        </is>
      </c>
      <c r="H1260" t="inlineStr">
        <is>
          <t>https://www.topuniversities.com/sites/default/files/Webp.net-resizeimage-69-90x90.jpg</t>
        </is>
      </c>
      <c r="I1260" t="inlineStr">
        <is>
          <t>/universities/kwame-nkrumah-university-science-technology</t>
        </is>
      </c>
      <c r="J1260" t="inlineStr">
        <is>
          <t>3996481</t>
        </is>
      </c>
      <c r="K1260" t="inlineStr">
        <is>
          <t>294209</t>
        </is>
      </c>
      <c r="L1260" t="inlineStr">
        <is>
          <t>15047</t>
        </is>
      </c>
      <c r="M1260" t="n">
        <v>0</v>
      </c>
      <c r="N1260" t="inlineStr">
        <is>
          <t>1201-1400</t>
        </is>
      </c>
      <c r="O1260" t="inlineStr"/>
      <c r="P1260" t="b">
        <v>0</v>
      </c>
      <c r="Q1260" t="b">
        <v>0</v>
      </c>
      <c r="R1260" t="n">
        <v>0</v>
      </c>
      <c r="S1260" t="inlineStr">
        <is>
          <t>601+</t>
        </is>
      </c>
      <c r="T1260" t="n">
        <v>6.9</v>
      </c>
      <c r="U1260" t="inlineStr">
        <is>
          <t>701+</t>
        </is>
      </c>
      <c r="V1260" t="n">
        <v>2</v>
      </c>
      <c r="W1260" t="inlineStr">
        <is>
          <t>701+</t>
        </is>
      </c>
      <c r="X1260" t="n">
        <v>4.8</v>
      </c>
      <c r="Y1260" t="inlineStr">
        <is>
          <t>601+</t>
        </is>
      </c>
      <c r="Z1260" t="n">
        <v>6</v>
      </c>
      <c r="AA1260" t="inlineStr">
        <is>
          <t>366</t>
        </is>
      </c>
      <c r="AB1260" t="n">
        <v>34.5</v>
      </c>
      <c r="AC1260" t="inlineStr">
        <is>
          <t>n/a</t>
        </is>
      </c>
      <c r="AD1260" t="inlineStr"/>
      <c r="AE1260" t="inlineStr">
        <is>
          <t>691</t>
        </is>
      </c>
      <c r="AF1260" t="n">
        <v>55.3</v>
      </c>
      <c r="AG1260" t="inlineStr">
        <is>
          <t>n/a</t>
        </is>
      </c>
      <c r="AH1260" t="inlineStr"/>
      <c r="AI1260" t="inlineStr">
        <is>
          <t>701+</t>
        </is>
      </c>
      <c r="AJ1260" t="n">
        <v>2.3</v>
      </c>
      <c r="AK1260" t="inlineStr"/>
      <c r="AL1260" t="inlineStr"/>
      <c r="AM1260" t="inlineStr"/>
      <c r="AN1260" t="inlineStr"/>
      <c r="AO1260" t="inlineStr"/>
      <c r="AP1260" t="inlineStr">
        <is>
          <t>{"Research &amp; Discovery": [{"indicator_id": "76", "indicator_name": "Academic Reputation", "rank": "601+", "score": "6.9"}, {"indicator_id": "73", "indicator_name": "Citations per Faculty", "rank": "701+", "score": "2"}], "Learning Experience": [{"indicator_id": "36", "indicator_name": "Faculty Student Ratio", "rank": "701+", "score": "4.8"}], "Employability": [{"indicator_id": "77", "indicator_name": "Employer Reputation", "rank": "601+", "score": "6"}, {"indicator_id": "3819456", "indicator_name": "Employment Outcomes", "rank": "366", "score": "34.5"}], "Global Engagement": [{"indicator_id": "14", "indicator_name": "International Student Ratio", "rank": "n/a", "score": "n/a"}, {"indicator_id": "15", "indicator_name": "International Research Network", "rank": "691", "score": "55.3"}, {"indicator_id": "18", "indicator_name": "International Faculty Ratio", "rank": "n/a", "score": "n/a"}], "Sustainability": [{"indicator_id": "3897497", "indicator_name": "Sustainability Score", "rank": "701+", "score": "2.3"}]}</t>
        </is>
      </c>
      <c r="AQ12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61">
      <c r="A1261" t="n">
        <v>1260</v>
      </c>
      <c r="B1261" t="inlineStr"/>
      <c r="C1261" t="inlineStr">
        <is>
          <t>Kyoto Institute of Technology</t>
        </is>
      </c>
      <c r="D1261" t="inlineStr">
        <is>
          <t>Kyoto, Japan</t>
        </is>
      </c>
      <c r="E1261" t="inlineStr">
        <is>
          <t>Japan</t>
        </is>
      </c>
      <c r="F1261" t="inlineStr">
        <is>
          <t>Kyoto</t>
        </is>
      </c>
      <c r="G1261" t="inlineStr">
        <is>
          <t>Asia</t>
        </is>
      </c>
      <c r="H1261" t="inlineStr">
        <is>
          <t>https://www.topuniversities.com/sites/default/files/kyoto-institute-of-technology_592560cf2aeae70239af5222_medium.jpg</t>
        </is>
      </c>
      <c r="I1261" t="inlineStr">
        <is>
          <t>/universities/kyoto-institute-technology</t>
        </is>
      </c>
      <c r="J1261" t="inlineStr">
        <is>
          <t>3996483</t>
        </is>
      </c>
      <c r="K1261" t="inlineStr">
        <is>
          <t>294918</t>
        </is>
      </c>
      <c r="L1261" t="inlineStr">
        <is>
          <t>1948</t>
        </is>
      </c>
      <c r="M1261" t="n">
        <v>0</v>
      </c>
      <c r="N1261" t="inlineStr">
        <is>
          <t>1201-1400</t>
        </is>
      </c>
      <c r="O1261" t="inlineStr"/>
      <c r="P1261" t="b">
        <v>0</v>
      </c>
      <c r="Q1261" t="b">
        <v>0</v>
      </c>
      <c r="R1261" t="n">
        <v>0</v>
      </c>
      <c r="S1261" t="inlineStr">
        <is>
          <t>601+</t>
        </is>
      </c>
      <c r="T1261" t="n">
        <v>6.1</v>
      </c>
      <c r="U1261" t="inlineStr">
        <is>
          <t>701+</t>
        </is>
      </c>
      <c r="V1261" t="n">
        <v>11.7</v>
      </c>
      <c r="W1261" t="inlineStr">
        <is>
          <t>701+</t>
        </is>
      </c>
      <c r="X1261" t="n">
        <v>14.4</v>
      </c>
      <c r="Y1261" t="inlineStr">
        <is>
          <t>601+</t>
        </is>
      </c>
      <c r="Z1261" t="n">
        <v>3.9</v>
      </c>
      <c r="AA1261" t="inlineStr">
        <is>
          <t>701+</t>
        </is>
      </c>
      <c r="AB1261" t="n">
        <v>1.9</v>
      </c>
      <c r="AC1261" t="inlineStr">
        <is>
          <t>701+</t>
        </is>
      </c>
      <c r="AD1261" t="n">
        <v>9</v>
      </c>
      <c r="AE1261" t="inlineStr">
        <is>
          <t>701+</t>
        </is>
      </c>
      <c r="AF1261" t="n">
        <v>9.300000000000001</v>
      </c>
      <c r="AG1261" t="inlineStr">
        <is>
          <t>701+</t>
        </is>
      </c>
      <c r="AH1261" t="n">
        <v>11.1</v>
      </c>
      <c r="AI1261" t="inlineStr">
        <is>
          <t>701+</t>
        </is>
      </c>
      <c r="AJ1261" t="n">
        <v>1.1</v>
      </c>
      <c r="AK1261" t="inlineStr"/>
      <c r="AL1261" t="inlineStr"/>
      <c r="AM1261" t="inlineStr"/>
      <c r="AN1261" t="inlineStr"/>
      <c r="AO1261" t="inlineStr"/>
      <c r="AP1261" t="inlineStr">
        <is>
          <t>{"Research &amp; Discovery": [{"indicator_id": "76", "indicator_name": "Academic Reputation", "rank": "601+", "score": "6.1"}, {"indicator_id": "73", "indicator_name": "Citations per Faculty", "rank": "701+", "score": "11.7"}], "Learning Experience": [{"indicator_id": "36", "indicator_name": "Faculty Student Ratio", "rank": "701+", "score": "14.4"}], "Employability": [{"indicator_id": "77", "indicator_name": "Employer Reputation", "rank": "601+", "score": "3.9"}, {"indicator_id": "3819456", "indicator_name": "Employment Outcomes", "rank": "701+", "score": "1.9"}], "Global Engagement": [{"indicator_id": "14", "indicator_name": "International Student Ratio", "rank": "701+", "score": "9"}, {"indicator_id": "15", "indicator_name": "International Research Network", "rank": "701+", "score": "9.3"}, {"indicator_id": "18", "indicator_name": "International Faculty Ratio", "rank": "701+", "score": "11.1"}], "Sustainability": [{"indicator_id": "3897497", "indicator_name": "Sustainability Score", "rank": "701+", "score": "1.1"}]}</t>
        </is>
      </c>
      <c r="AQ12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62">
      <c r="A1262" t="n">
        <v>1261</v>
      </c>
      <c r="B1262" t="inlineStr"/>
      <c r="C1262" t="inlineStr">
        <is>
          <t>I. Razzakov Kyrgyz State Technical University</t>
        </is>
      </c>
      <c r="D1262" t="inlineStr">
        <is>
          <t>Bishkek, Kyrgyzstan</t>
        </is>
      </c>
      <c r="E1262" t="inlineStr">
        <is>
          <t>Kyrgyzstan</t>
        </is>
      </c>
      <c r="F1262" t="inlineStr">
        <is>
          <t>Bishkek</t>
        </is>
      </c>
      <c r="G1262" t="inlineStr">
        <is>
          <t>Asia</t>
        </is>
      </c>
      <c r="H1262" t="inlineStr">
        <is>
          <t>https://www.topuniversities.com/sites/default/files/230412075823am488573LAIthjnGb78-90x90.jpg</t>
        </is>
      </c>
      <c r="I1262" t="inlineStr">
        <is>
          <t>/universities/i-razzakov-kyrgyz-state-technical-university</t>
        </is>
      </c>
      <c r="J1262" t="inlineStr">
        <is>
          <t>3996231</t>
        </is>
      </c>
      <c r="K1262" t="inlineStr">
        <is>
          <t>295771</t>
        </is>
      </c>
      <c r="L1262" t="inlineStr">
        <is>
          <t>23215</t>
        </is>
      </c>
      <c r="M1262" t="n">
        <v>0</v>
      </c>
      <c r="N1262" t="inlineStr">
        <is>
          <t>1201-1400</t>
        </is>
      </c>
      <c r="O1262" t="inlineStr">
        <is>
          <t>4</t>
        </is>
      </c>
      <c r="P1262" t="b">
        <v>0</v>
      </c>
      <c r="Q1262" t="b">
        <v>0</v>
      </c>
      <c r="R1262" t="n">
        <v>0</v>
      </c>
      <c r="S1262" t="inlineStr">
        <is>
          <t>598</t>
        </is>
      </c>
      <c r="T1262" t="n">
        <v>14.6</v>
      </c>
      <c r="U1262" t="inlineStr">
        <is>
          <t>701+</t>
        </is>
      </c>
      <c r="V1262" t="n">
        <v>1</v>
      </c>
      <c r="W1262" t="inlineStr">
        <is>
          <t>701+</t>
        </is>
      </c>
      <c r="X1262" t="n">
        <v>12</v>
      </c>
      <c r="Y1262" t="inlineStr">
        <is>
          <t>601+</t>
        </is>
      </c>
      <c r="Z1262" t="n">
        <v>7</v>
      </c>
      <c r="AA1262" t="inlineStr">
        <is>
          <t>506</t>
        </is>
      </c>
      <c r="AB1262" t="n">
        <v>22.6</v>
      </c>
      <c r="AC1262" t="inlineStr">
        <is>
          <t>701+</t>
        </is>
      </c>
      <c r="AD1262" t="n">
        <v>5.8</v>
      </c>
      <c r="AE1262" t="inlineStr">
        <is>
          <t>701+</t>
        </is>
      </c>
      <c r="AF1262" t="n">
        <v>1.2</v>
      </c>
      <c r="AG1262" t="inlineStr">
        <is>
          <t>701+</t>
        </is>
      </c>
      <c r="AH1262" t="n">
        <v>2.6</v>
      </c>
      <c r="AI1262" t="inlineStr">
        <is>
          <t>n/a</t>
        </is>
      </c>
      <c r="AJ1262" t="inlineStr"/>
      <c r="AK1262" t="inlineStr"/>
      <c r="AL1262" t="inlineStr"/>
      <c r="AM1262" t="inlineStr"/>
      <c r="AN1262" t="inlineStr"/>
      <c r="AO1262" t="inlineStr"/>
      <c r="AP1262" t="inlineStr">
        <is>
          <t>{"Research &amp; Discovery": [{"indicator_id": "76", "indicator_name": "Academic Reputation", "rank": "598", "score": "14.6"}, {"indicator_id": "73", "indicator_name": "Citations per Faculty", "rank": "701+", "score": "1"}], "Learning Experience": [{"indicator_id": "36", "indicator_name": "Faculty Student Ratio", "rank": "701+", "score": "12"}], "Employability": [{"indicator_id": "77", "indicator_name": "Employer Reputation", "rank": "601+", "score": "7"}, {"indicator_id": "3819456", "indicator_name": "Employment Outcomes", "rank": "506", "score": "22.6"}], "Global Engagement": [{"indicator_id": "14", "indicator_name": "International Student Ratio", "rank": "701+", "score": "5.8"}, {"indicator_id": "15", "indicator_name": "International Research Network", "rank": "701+", "score": "1.2"}, {"indicator_id": "18", "indicator_name": "International Faculty Ratio", "rank": "701+", "score": "2.6"}], "Sustainability": [{"indicator_id": "3897497", "indicator_name": "Sustainability Score", "rank": "n/a", "score": "n/a"}]}</t>
        </is>
      </c>
      <c r="AQ12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63">
      <c r="A1263" t="n">
        <v>1262</v>
      </c>
      <c r="B1263" t="inlineStr"/>
      <c r="C1263" t="inlineStr">
        <is>
          <t>Marquette University</t>
        </is>
      </c>
      <c r="D1263" t="inlineStr">
        <is>
          <t>Milwaukee, United States</t>
        </is>
      </c>
      <c r="E1263" t="inlineStr">
        <is>
          <t>United States</t>
        </is>
      </c>
      <c r="F1263" t="inlineStr">
        <is>
          <t>Milwaukee</t>
        </is>
      </c>
      <c r="G1263" t="inlineStr">
        <is>
          <t>North America</t>
        </is>
      </c>
      <c r="H1263" t="inlineStr">
        <is>
          <t>https://www.topuniversities.com/sites/default/files/marquette-university_592560cf2aeae70239af4dac_medium.jpg</t>
        </is>
      </c>
      <c r="I1263" t="inlineStr">
        <is>
          <t>/universities/marquette-university</t>
        </is>
      </c>
      <c r="J1263" t="inlineStr">
        <is>
          <t>3996512</t>
        </is>
      </c>
      <c r="K1263" t="inlineStr">
        <is>
          <t>297604</t>
        </is>
      </c>
      <c r="L1263" t="inlineStr">
        <is>
          <t>809</t>
        </is>
      </c>
      <c r="M1263" t="n">
        <v>0</v>
      </c>
      <c r="N1263" t="inlineStr">
        <is>
          <t>1201-1400</t>
        </is>
      </c>
      <c r="O1263" t="inlineStr"/>
      <c r="P1263" t="b">
        <v>0</v>
      </c>
      <c r="Q1263" t="b">
        <v>0</v>
      </c>
      <c r="R1263" t="n">
        <v>0</v>
      </c>
      <c r="S1263" t="inlineStr">
        <is>
          <t>601+</t>
        </is>
      </c>
      <c r="T1263" t="n">
        <v>3.4</v>
      </c>
      <c r="U1263" t="inlineStr">
        <is>
          <t>701+</t>
        </is>
      </c>
      <c r="V1263" t="n">
        <v>9.1</v>
      </c>
      <c r="W1263" t="inlineStr">
        <is>
          <t>654</t>
        </is>
      </c>
      <c r="X1263" t="n">
        <v>21.1</v>
      </c>
      <c r="Y1263" t="inlineStr">
        <is>
          <t>601+</t>
        </is>
      </c>
      <c r="Z1263" t="n">
        <v>2.4</v>
      </c>
      <c r="AA1263" t="inlineStr">
        <is>
          <t>701+</t>
        </is>
      </c>
      <c r="AB1263" t="n">
        <v>11.2</v>
      </c>
      <c r="AC1263" t="inlineStr">
        <is>
          <t>701+</t>
        </is>
      </c>
      <c r="AD1263" t="n">
        <v>2.7</v>
      </c>
      <c r="AE1263" t="inlineStr">
        <is>
          <t>701+</t>
        </is>
      </c>
      <c r="AF1263" t="n">
        <v>35.6</v>
      </c>
      <c r="AG1263" t="inlineStr">
        <is>
          <t>701+</t>
        </is>
      </c>
      <c r="AH1263" t="n">
        <v>6.2</v>
      </c>
      <c r="AI1263" t="inlineStr">
        <is>
          <t>701+</t>
        </is>
      </c>
      <c r="AJ1263" t="n">
        <v>1.2</v>
      </c>
      <c r="AK1263" t="inlineStr"/>
      <c r="AL1263" t="inlineStr"/>
      <c r="AM1263" t="inlineStr"/>
      <c r="AN1263" t="inlineStr"/>
      <c r="AO1263" t="inlineStr"/>
      <c r="AP1263" t="inlineStr">
        <is>
          <t>{"Research &amp; Discovery": [{"indicator_id": "76", "indicator_name": "Academic Reputation", "rank": "601+", "score": "3.4"}, {"indicator_id": "73", "indicator_name": "Citations per Faculty", "rank": "701+", "score": "9.1"}], "Learning Experience": [{"indicator_id": "36", "indicator_name": "Faculty Student Ratio", "rank": "654", "score": "21.1"}], "Employability": [{"indicator_id": "77", "indicator_name": "Employer Reputation", "rank": "601+", "score": "2.4"}, {"indicator_id": "3819456", "indicator_name": "Employment Outcomes", "rank": "701+", "score": "11.2"}], "Global Engagement": [{"indicator_id": "14", "indicator_name": "International Student Ratio", "rank": "701+", "score": "2.7"}, {"indicator_id": "15", "indicator_name": "International Research Network", "rank": "701+", "score": "35.6"}, {"indicator_id": "18", "indicator_name": "International Faculty Ratio", "rank": "701+", "score": "6.2"}], "Sustainability": [{"indicator_id": "3897497", "indicator_name": "Sustainability Score", "rank": "701+", "score": "1.2"}]}</t>
        </is>
      </c>
      <c r="AQ12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64">
      <c r="A1264" t="n">
        <v>1263</v>
      </c>
      <c r="B1264" t="inlineStr"/>
      <c r="C1264" t="inlineStr">
        <is>
          <t>Meiji University</t>
        </is>
      </c>
      <c r="D1264" t="inlineStr">
        <is>
          <t>Tokyo, Japan</t>
        </is>
      </c>
      <c r="E1264" t="inlineStr">
        <is>
          <t>Japan</t>
        </is>
      </c>
      <c r="F1264" t="inlineStr">
        <is>
          <t>Tokyo</t>
        </is>
      </c>
      <c r="G1264" t="inlineStr">
        <is>
          <t>Asia</t>
        </is>
      </c>
      <c r="H1264" t="inlineStr">
        <is>
          <t>https://www.topuniversities.com/sites/default/files/meiji-university_592560cf2aeae70239af5223_medium.jpg</t>
        </is>
      </c>
      <c r="I1264" t="inlineStr">
        <is>
          <t>/universities/meiji-university</t>
        </is>
      </c>
      <c r="J1264" t="inlineStr">
        <is>
          <t>3996515</t>
        </is>
      </c>
      <c r="K1264" t="inlineStr">
        <is>
          <t>294921</t>
        </is>
      </c>
      <c r="L1264" t="inlineStr">
        <is>
          <t>1951</t>
        </is>
      </c>
      <c r="M1264" t="n">
        <v>0</v>
      </c>
      <c r="N1264" t="inlineStr">
        <is>
          <t>1201-1400</t>
        </is>
      </c>
      <c r="O1264" t="inlineStr"/>
      <c r="P1264" t="b">
        <v>0</v>
      </c>
      <c r="Q1264" t="b">
        <v>0</v>
      </c>
      <c r="R1264" t="n">
        <v>0</v>
      </c>
      <c r="S1264" t="inlineStr">
        <is>
          <t>601+</t>
        </is>
      </c>
      <c r="T1264" t="n">
        <v>6.7</v>
      </c>
      <c r="U1264" t="inlineStr">
        <is>
          <t>701+</t>
        </is>
      </c>
      <c r="V1264" t="n">
        <v>1.6</v>
      </c>
      <c r="W1264" t="inlineStr">
        <is>
          <t>701+</t>
        </is>
      </c>
      <c r="X1264" t="n">
        <v>4.4</v>
      </c>
      <c r="Y1264" t="inlineStr">
        <is>
          <t>467</t>
        </is>
      </c>
      <c r="Z1264" t="n">
        <v>19.2</v>
      </c>
      <c r="AA1264" t="inlineStr">
        <is>
          <t>615</t>
        </is>
      </c>
      <c r="AB1264" t="n">
        <v>17.3</v>
      </c>
      <c r="AC1264" t="inlineStr">
        <is>
          <t>701+</t>
        </is>
      </c>
      <c r="AD1264" t="n">
        <v>4.6</v>
      </c>
      <c r="AE1264" t="inlineStr">
        <is>
          <t>701+</t>
        </is>
      </c>
      <c r="AF1264" t="n">
        <v>13.4</v>
      </c>
      <c r="AG1264" t="inlineStr">
        <is>
          <t>701+</t>
        </is>
      </c>
      <c r="AH1264" t="n">
        <v>10.5</v>
      </c>
      <c r="AI1264" t="inlineStr">
        <is>
          <t>701+</t>
        </is>
      </c>
      <c r="AJ1264" t="n">
        <v>1.1</v>
      </c>
      <c r="AK1264" t="inlineStr"/>
      <c r="AL1264" t="inlineStr"/>
      <c r="AM1264" t="inlineStr"/>
      <c r="AN1264" t="inlineStr"/>
      <c r="AO1264" t="inlineStr"/>
      <c r="AP1264" t="inlineStr">
        <is>
          <t>{"Research &amp; Discovery": [{"indicator_id": "76", "indicator_name": "Academic Reputation", "rank": "601+", "score": "6.7"}, {"indicator_id": "73", "indicator_name": "Citations per Faculty", "rank": "701+", "score": "1.6"}], "Learning Experience": [{"indicator_id": "36", "indicator_name": "Faculty Student Ratio", "rank": "701+", "score": "4.4"}], "Employability": [{"indicator_id": "77", "indicator_name": "Employer Reputation", "rank": "467", "score": "19.2"}, {"indicator_id": "3819456", "indicator_name": "Employment Outcomes", "rank": "615", "score": "17.3"}], "Global Engagement": [{"indicator_id": "14", "indicator_name": "International Student Ratio", "rank": "701+", "score": "4.6"}, {"indicator_id": "15", "indicator_name": "International Research Network", "rank": "701+", "score": "13.4"}, {"indicator_id": "18", "indicator_name": "International Faculty Ratio", "rank": "701+", "score": "10.5"}], "Sustainability": [{"indicator_id": "3897497", "indicator_name": "Sustainability Score", "rank": "701+", "score": "1.1"}]}</t>
        </is>
      </c>
      <c r="AQ12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65">
      <c r="A1265" t="n">
        <v>1264</v>
      </c>
      <c r="B1265" t="inlineStr"/>
      <c r="C1265" t="inlineStr">
        <is>
          <t>Mendeleev University of Chemical Technology</t>
        </is>
      </c>
      <c r="D1265" t="inlineStr">
        <is>
          <t>Moscow, Russia</t>
        </is>
      </c>
      <c r="E1265" t="inlineStr">
        <is>
          <t>Russia</t>
        </is>
      </c>
      <c r="F1265" t="inlineStr">
        <is>
          <t>Moscow</t>
        </is>
      </c>
      <c r="G1265" t="inlineStr">
        <is>
          <t>Europe</t>
        </is>
      </c>
      <c r="H1265" t="inlineStr">
        <is>
          <t>https://www.topuniversities.com/sites/default/files/d.mendeleev-university-of-chemical-technology-of-russia_592560cf2aeae70239af5958_medium.jpg</t>
        </is>
      </c>
      <c r="I1265" t="inlineStr">
        <is>
          <t>/universities/mendeleev-university-chemical-technology</t>
        </is>
      </c>
      <c r="J1265" t="inlineStr">
        <is>
          <t>3996518</t>
        </is>
      </c>
      <c r="K1265" t="inlineStr">
        <is>
          <t>295990</t>
        </is>
      </c>
      <c r="L1265" t="inlineStr">
        <is>
          <t>21196</t>
        </is>
      </c>
      <c r="M1265" t="n">
        <v>0</v>
      </c>
      <c r="N1265" t="inlineStr">
        <is>
          <t>1201-1400</t>
        </is>
      </c>
      <c r="O1265" t="inlineStr"/>
      <c r="P1265" t="b">
        <v>0</v>
      </c>
      <c r="Q1265" t="b">
        <v>1</v>
      </c>
      <c r="R1265" t="n">
        <v>0</v>
      </c>
      <c r="S1265" t="inlineStr">
        <is>
          <t>601+</t>
        </is>
      </c>
      <c r="T1265" t="n">
        <v>4.5</v>
      </c>
      <c r="U1265" t="inlineStr">
        <is>
          <t>701+</t>
        </is>
      </c>
      <c r="V1265" t="n">
        <v>2.8</v>
      </c>
      <c r="W1265" t="inlineStr">
        <is>
          <t>608</t>
        </is>
      </c>
      <c r="X1265" t="n">
        <v>24.2</v>
      </c>
      <c r="Y1265" t="inlineStr">
        <is>
          <t>601+</t>
        </is>
      </c>
      <c r="Z1265" t="n">
        <v>3.9</v>
      </c>
      <c r="AA1265" t="inlineStr">
        <is>
          <t>701+</t>
        </is>
      </c>
      <c r="AB1265" t="n">
        <v>8.800000000000001</v>
      </c>
      <c r="AC1265" t="inlineStr">
        <is>
          <t>701+</t>
        </is>
      </c>
      <c r="AD1265" t="n">
        <v>9.1</v>
      </c>
      <c r="AE1265" t="inlineStr">
        <is>
          <t>701+</t>
        </is>
      </c>
      <c r="AF1265" t="n">
        <v>15.3</v>
      </c>
      <c r="AG1265" t="inlineStr">
        <is>
          <t>701+</t>
        </is>
      </c>
      <c r="AH1265" t="n">
        <v>1.1</v>
      </c>
      <c r="AI1265" t="inlineStr">
        <is>
          <t>701+</t>
        </is>
      </c>
      <c r="AJ1265" t="n">
        <v>1</v>
      </c>
      <c r="AK1265" t="inlineStr"/>
      <c r="AL1265" t="inlineStr"/>
      <c r="AM1265" t="inlineStr"/>
      <c r="AN1265" t="inlineStr"/>
      <c r="AO1265" t="inlineStr"/>
      <c r="AP1265" t="inlineStr">
        <is>
          <t>{"Research &amp; Discovery": [{"indicator_id": "76", "indicator_name": "Academic Reputation", "rank": "601+", "score": "4.5"}, {"indicator_id": "73", "indicator_name": "Citations per Faculty", "rank": "701+", "score": "2.8"}], "Learning Experience": [{"indicator_id": "36", "indicator_name": "Faculty Student Ratio", "rank": "608", "score": "24.2"}], "Employability": [{"indicator_id": "77", "indicator_name": "Employer Reputation", "rank": "601+", "score": "3.9"}, {"indicator_id": "3819456", "indicator_name": "Employment Outcomes", "rank": "701+", "score": "8.8"}], "Global Engagement": [{"indicator_id": "14", "indicator_name": "International Student Ratio", "rank": "701+", "score": "9.1"}, {"indicator_id": "15", "indicator_name": "International Research Network", "rank": "701+", "score": "15.3"}, {"indicator_id": "18", "indicator_name": "International Faculty Ratio", "rank": "701+", "score": "1.1"}], "Sustainability": [{"indicator_id": "3897497", "indicator_name": "Sustainability Score", "rank": "701+", "score": "1"}]}</t>
        </is>
      </c>
      <c r="AQ12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66">
      <c r="A1266" t="n">
        <v>1265</v>
      </c>
      <c r="B1266" t="inlineStr"/>
      <c r="C1266" t="inlineStr">
        <is>
          <t>Miami University</t>
        </is>
      </c>
      <c r="D1266" t="inlineStr">
        <is>
          <t>Oxford, United States</t>
        </is>
      </c>
      <c r="E1266" t="inlineStr">
        <is>
          <t>United States</t>
        </is>
      </c>
      <c r="F1266" t="inlineStr">
        <is>
          <t>Oxford</t>
        </is>
      </c>
      <c r="G1266" t="inlineStr">
        <is>
          <t>North America</t>
        </is>
      </c>
      <c r="H1266" t="inlineStr">
        <is>
          <t>https://www.topuniversities.com/sites/default/files/220926085849am721113Miami-logo-200x200-90x90.jpg</t>
        </is>
      </c>
      <c r="I1266" t="inlineStr">
        <is>
          <t>/universities/miami-university</t>
        </is>
      </c>
      <c r="J1266" t="inlineStr">
        <is>
          <t>3996519</t>
        </is>
      </c>
      <c r="K1266" t="inlineStr">
        <is>
          <t>297587</t>
        </is>
      </c>
      <c r="L1266" t="inlineStr">
        <is>
          <t>813</t>
        </is>
      </c>
      <c r="M1266" t="n">
        <v>0</v>
      </c>
      <c r="N1266" t="inlineStr">
        <is>
          <t>1201-1400</t>
        </is>
      </c>
      <c r="O1266" t="inlineStr"/>
      <c r="P1266" t="b">
        <v>0</v>
      </c>
      <c r="Q1266" t="b">
        <v>0</v>
      </c>
      <c r="R1266" t="n">
        <v>0</v>
      </c>
      <c r="S1266" t="inlineStr">
        <is>
          <t>601+</t>
        </is>
      </c>
      <c r="T1266" t="n">
        <v>3.8</v>
      </c>
      <c r="U1266" t="inlineStr">
        <is>
          <t>701+</t>
        </is>
      </c>
      <c r="V1266" t="n">
        <v>7.8</v>
      </c>
      <c r="W1266" t="inlineStr">
        <is>
          <t>701+</t>
        </is>
      </c>
      <c r="X1266" t="n">
        <v>6.2</v>
      </c>
      <c r="Y1266" t="inlineStr">
        <is>
          <t>601+</t>
        </is>
      </c>
      <c r="Z1266" t="n">
        <v>5.4</v>
      </c>
      <c r="AA1266" t="inlineStr">
        <is>
          <t>453</t>
        </is>
      </c>
      <c r="AB1266" t="n">
        <v>26.1</v>
      </c>
      <c r="AC1266" t="inlineStr">
        <is>
          <t>701+</t>
        </is>
      </c>
      <c r="AD1266" t="n">
        <v>5.5</v>
      </c>
      <c r="AE1266" t="inlineStr">
        <is>
          <t>701+</t>
        </is>
      </c>
      <c r="AF1266" t="n">
        <v>25.3</v>
      </c>
      <c r="AG1266" t="inlineStr">
        <is>
          <t>701+</t>
        </is>
      </c>
      <c r="AH1266" t="n">
        <v>3.4</v>
      </c>
      <c r="AI1266" t="inlineStr">
        <is>
          <t>701+</t>
        </is>
      </c>
      <c r="AJ1266" t="n">
        <v>2.2</v>
      </c>
      <c r="AK1266" t="inlineStr"/>
      <c r="AL1266" t="inlineStr"/>
      <c r="AM1266" t="inlineStr"/>
      <c r="AN1266" t="inlineStr"/>
      <c r="AO1266" t="inlineStr"/>
      <c r="AP1266" t="inlineStr">
        <is>
          <t>{"Research &amp; Discovery": [{"indicator_id": "76", "indicator_name": "Academic Reputation", "rank": "601+", "score": "3.8"}, {"indicator_id": "73", "indicator_name": "Citations per Faculty", "rank": "701+", "score": "7.8"}], "Learning Experience": [{"indicator_id": "36", "indicator_name": "Faculty Student Ratio", "rank": "701+", "score": "6.2"}], "Employability": [{"indicator_id": "77", "indicator_name": "Employer Reputation", "rank": "601+", "score": "5.4"}, {"indicator_id": "3819456", "indicator_name": "Employment Outcomes", "rank": "453", "score": "26.1"}], "Global Engagement": [{"indicator_id": "14", "indicator_name": "International Student Ratio", "rank": "701+", "score": "5.5"}, {"indicator_id": "15", "indicator_name": "International Research Network", "rank": "701+", "score": "25.3"}, {"indicator_id": "18", "indicator_name": "International Faculty Ratio", "rank": "701+", "score": "3.4"}], "Sustainability": [{"indicator_id": "3897497", "indicator_name": "Sustainability Score", "rank": "701+", "score": "2.2"}]}</t>
        </is>
      </c>
      <c r="AQ12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67">
      <c r="A1267" t="n">
        <v>1266</v>
      </c>
      <c r="B1267" t="inlineStr"/>
      <c r="C1267" t="inlineStr">
        <is>
          <t>Moscow Pedagogical State University</t>
        </is>
      </c>
      <c r="D1267" t="inlineStr">
        <is>
          <t>Moscow, Russia</t>
        </is>
      </c>
      <c r="E1267" t="inlineStr">
        <is>
          <t>Russia</t>
        </is>
      </c>
      <c r="F1267" t="inlineStr">
        <is>
          <t>Moscow</t>
        </is>
      </c>
      <c r="G1267" t="inlineStr">
        <is>
          <t>Europe</t>
        </is>
      </c>
      <c r="H1267" t="inlineStr">
        <is>
          <t>https://www.topuniversities.com/sites/default/files/moscow-pedagogical-state-university_592560cf2aeae70239af59c1_medium.jpg</t>
        </is>
      </c>
      <c r="I1267" t="inlineStr">
        <is>
          <t>/universities/moscow-pedagogical-state-university</t>
        </is>
      </c>
      <c r="J1267" t="inlineStr">
        <is>
          <t>3996525</t>
        </is>
      </c>
      <c r="K1267" t="inlineStr">
        <is>
          <t>295454</t>
        </is>
      </c>
      <c r="L1267" t="inlineStr">
        <is>
          <t>23114</t>
        </is>
      </c>
      <c r="M1267" t="n">
        <v>0</v>
      </c>
      <c r="N1267" t="inlineStr">
        <is>
          <t>1201-1400</t>
        </is>
      </c>
      <c r="O1267" t="inlineStr"/>
      <c r="P1267" t="b">
        <v>0</v>
      </c>
      <c r="Q1267" t="b">
        <v>1</v>
      </c>
      <c r="R1267" t="n">
        <v>0</v>
      </c>
      <c r="S1267" t="inlineStr">
        <is>
          <t>601+</t>
        </is>
      </c>
      <c r="T1267" t="n">
        <v>7.8</v>
      </c>
      <c r="U1267" t="inlineStr">
        <is>
          <t>701+</t>
        </is>
      </c>
      <c r="V1267" t="n">
        <v>1.3</v>
      </c>
      <c r="W1267" t="inlineStr">
        <is>
          <t>701+</t>
        </is>
      </c>
      <c r="X1267" t="n">
        <v>7.2</v>
      </c>
      <c r="Y1267" t="inlineStr">
        <is>
          <t>601+</t>
        </is>
      </c>
      <c r="Z1267" t="n">
        <v>3.6</v>
      </c>
      <c r="AA1267" t="inlineStr">
        <is>
          <t>701+</t>
        </is>
      </c>
      <c r="AB1267" t="n">
        <v>1.8</v>
      </c>
      <c r="AC1267" t="inlineStr">
        <is>
          <t>494</t>
        </is>
      </c>
      <c r="AD1267" t="n">
        <v>23.8</v>
      </c>
      <c r="AE1267" t="inlineStr">
        <is>
          <t>701+</t>
        </is>
      </c>
      <c r="AF1267" t="n">
        <v>6.8</v>
      </c>
      <c r="AG1267" t="inlineStr">
        <is>
          <t>701+</t>
        </is>
      </c>
      <c r="AH1267" t="n">
        <v>1.2</v>
      </c>
      <c r="AI1267" t="inlineStr">
        <is>
          <t>701+</t>
        </is>
      </c>
      <c r="AJ1267" t="n">
        <v>1</v>
      </c>
      <c r="AK1267" t="inlineStr"/>
      <c r="AL1267" t="inlineStr"/>
      <c r="AM1267" t="inlineStr"/>
      <c r="AN1267" t="inlineStr"/>
      <c r="AO1267" t="inlineStr"/>
      <c r="AP1267" t="inlineStr">
        <is>
          <t>{"Research &amp; Discovery": [{"indicator_id": "76", "indicator_name": "Academic Reputation", "rank": "601+", "score": "7.8"}, {"indicator_id": "73", "indicator_name": "Citations per Faculty", "rank": "701+", "score": "1.3"}], "Learning Experience": [{"indicator_id": "36", "indicator_name": "Faculty Student Ratio", "rank": "701+", "score": "7.2"}], "Employability": [{"indicator_id": "77", "indicator_name": "Employer Reputation", "rank": "601+", "score": "3.6"}, {"indicator_id": "3819456", "indicator_name": "Employment Outcomes", "rank": "701+", "score": "1.8"}], "Global Engagement": [{"indicator_id": "14", "indicator_name": "International Student Ratio", "rank": "494", "score": "23.8"}, {"indicator_id": "15", "indicator_name": "International Research Network", "rank": "701+", "score": "6.8"}, {"indicator_id": "18", "indicator_name": "International Faculty Ratio", "rank": "701+", "score": "1.2"}], "Sustainability": [{"indicator_id": "3897497", "indicator_name": "Sustainability Score", "rank": "701+", "score": "1"}]}</t>
        </is>
      </c>
      <c r="AQ12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68">
      <c r="A1268" t="n">
        <v>1267</v>
      </c>
      <c r="B1268" t="inlineStr"/>
      <c r="C1268" t="inlineStr">
        <is>
          <t>Nagoya Institute of Technology (NIT)</t>
        </is>
      </c>
      <c r="D1268" t="inlineStr">
        <is>
          <t>Nagoya, Japan</t>
        </is>
      </c>
      <c r="E1268" t="inlineStr">
        <is>
          <t>Japan</t>
        </is>
      </c>
      <c r="F1268" t="inlineStr">
        <is>
          <t>Nagoya</t>
        </is>
      </c>
      <c r="G1268" t="inlineStr">
        <is>
          <t>Asia</t>
        </is>
      </c>
      <c r="H1268" t="inlineStr">
        <is>
          <t>https://www.topuniversities.com/sites/default/files/nagoya-institute-of-technology-nit_592560cf2aeae70239af4d85_medium.jpg</t>
        </is>
      </c>
      <c r="I1268" t="inlineStr">
        <is>
          <t>/universities/nagoya-institute-technology-nit</t>
        </is>
      </c>
      <c r="J1268" t="inlineStr">
        <is>
          <t>3996533</t>
        </is>
      </c>
      <c r="K1268" t="inlineStr">
        <is>
          <t>297061</t>
        </is>
      </c>
      <c r="L1268" t="inlineStr">
        <is>
          <t>769</t>
        </is>
      </c>
      <c r="M1268" t="n">
        <v>0</v>
      </c>
      <c r="N1268" t="inlineStr">
        <is>
          <t>1201-1400</t>
        </is>
      </c>
      <c r="O1268" t="inlineStr"/>
      <c r="P1268" t="b">
        <v>0</v>
      </c>
      <c r="Q1268" t="b">
        <v>0</v>
      </c>
      <c r="R1268" t="n">
        <v>0</v>
      </c>
      <c r="S1268" t="inlineStr">
        <is>
          <t>601+</t>
        </is>
      </c>
      <c r="T1268" t="n">
        <v>5.7</v>
      </c>
      <c r="U1268" t="inlineStr">
        <is>
          <t>645</t>
        </is>
      </c>
      <c r="V1268" t="n">
        <v>14.5</v>
      </c>
      <c r="W1268" t="inlineStr">
        <is>
          <t>701+</t>
        </is>
      </c>
      <c r="X1268" t="n">
        <v>7.5</v>
      </c>
      <c r="Y1268" t="inlineStr">
        <is>
          <t>601+</t>
        </is>
      </c>
      <c r="Z1268" t="n">
        <v>2.6</v>
      </c>
      <c r="AA1268" t="inlineStr">
        <is>
          <t>701+</t>
        </is>
      </c>
      <c r="AB1268" t="n">
        <v>6</v>
      </c>
      <c r="AC1268" t="inlineStr">
        <is>
          <t>701+</t>
        </is>
      </c>
      <c r="AD1268" t="n">
        <v>4.1</v>
      </c>
      <c r="AE1268" t="inlineStr">
        <is>
          <t>701+</t>
        </is>
      </c>
      <c r="AF1268" t="n">
        <v>18.3</v>
      </c>
      <c r="AG1268" t="inlineStr">
        <is>
          <t>701+</t>
        </is>
      </c>
      <c r="AH1268" t="n">
        <v>5.1</v>
      </c>
      <c r="AI1268" t="inlineStr">
        <is>
          <t>701+</t>
        </is>
      </c>
      <c r="AJ1268" t="n">
        <v>1</v>
      </c>
      <c r="AK1268" t="inlineStr"/>
      <c r="AL1268" t="inlineStr"/>
      <c r="AM1268" t="inlineStr"/>
      <c r="AN1268" t="inlineStr"/>
      <c r="AO1268" t="inlineStr"/>
      <c r="AP1268" t="inlineStr">
        <is>
          <t>{"Research &amp; Discovery": [{"indicator_id": "76", "indicator_name": "Academic Reputation", "rank": "601+", "score": "5.7"}, {"indicator_id": "73", "indicator_name": "Citations per Faculty", "rank": "645", "score": "14.5"}], "Learning Experience": [{"indicator_id": "36", "indicator_name": "Faculty Student Ratio", "rank": "701+", "score": "7.5"}], "Employability": [{"indicator_id": "77", "indicator_name": "Employer Reputation", "rank": "601+", "score": "2.6"}, {"indicator_id": "3819456", "indicator_name": "Employment Outcomes", "rank": "701+", "score": "6"}], "Global Engagement": [{"indicator_id": "14", "indicator_name": "International Student Ratio", "rank": "701+", "score": "4.1"}, {"indicator_id": "15", "indicator_name": "International Research Network", "rank": "701+", "score": "18.3"}, {"indicator_id": "18", "indicator_name": "International Faculty Ratio", "rank": "701+", "score": "5.1"}], "Sustainability": [{"indicator_id": "3897497", "indicator_name": "Sustainability Score", "rank": "701+", "score": "1"}]}</t>
        </is>
      </c>
      <c r="AQ12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69">
      <c r="A1269" t="n">
        <v>1268</v>
      </c>
      <c r="B1269" t="inlineStr"/>
      <c r="C1269" t="inlineStr">
        <is>
          <t>National Dong Hwa University</t>
        </is>
      </c>
      <c r="D1269" t="inlineStr">
        <is>
          <t>Hualien City, Taiwan</t>
        </is>
      </c>
      <c r="E1269" t="inlineStr">
        <is>
          <t>Taiwan</t>
        </is>
      </c>
      <c r="F1269" t="inlineStr">
        <is>
          <t>Hualien City</t>
        </is>
      </c>
      <c r="G1269" t="inlineStr">
        <is>
          <t>Asia</t>
        </is>
      </c>
      <c r="H1269" t="inlineStr">
        <is>
          <t>https://www.topuniversities.com/sites/default/files/national-dong-hwa-university_1991_medium.jpg</t>
        </is>
      </c>
      <c r="I1269" t="inlineStr">
        <is>
          <t>/universities/national-dong-hwa-university</t>
        </is>
      </c>
      <c r="J1269" t="inlineStr">
        <is>
          <t>3996541</t>
        </is>
      </c>
      <c r="K1269" t="inlineStr">
        <is>
          <t>294961</t>
        </is>
      </c>
      <c r="L1269" t="inlineStr">
        <is>
          <t>1991</t>
        </is>
      </c>
      <c r="M1269" t="n">
        <v>0</v>
      </c>
      <c r="N1269" t="inlineStr">
        <is>
          <t>1201-1400</t>
        </is>
      </c>
      <c r="O1269" t="inlineStr"/>
      <c r="P1269" t="b">
        <v>0</v>
      </c>
      <c r="Q1269" t="b">
        <v>0</v>
      </c>
      <c r="R1269" t="n">
        <v>0</v>
      </c>
      <c r="S1269" t="inlineStr">
        <is>
          <t>601+</t>
        </is>
      </c>
      <c r="T1269" t="n">
        <v>9.199999999999999</v>
      </c>
      <c r="U1269" t="inlineStr">
        <is>
          <t>701+</t>
        </is>
      </c>
      <c r="V1269" t="n">
        <v>5.4</v>
      </c>
      <c r="W1269" t="inlineStr">
        <is>
          <t>701+</t>
        </is>
      </c>
      <c r="X1269" t="n">
        <v>6.3</v>
      </c>
      <c r="Y1269" t="inlineStr">
        <is>
          <t>601+</t>
        </is>
      </c>
      <c r="Z1269" t="n">
        <v>4.5</v>
      </c>
      <c r="AA1269" t="inlineStr">
        <is>
          <t>701+</t>
        </is>
      </c>
      <c r="AB1269" t="n">
        <v>2</v>
      </c>
      <c r="AC1269" t="inlineStr">
        <is>
          <t>701+</t>
        </is>
      </c>
      <c r="AD1269" t="n">
        <v>10.2</v>
      </c>
      <c r="AE1269" t="inlineStr">
        <is>
          <t>701+</t>
        </is>
      </c>
      <c r="AF1269" t="n">
        <v>9.699999999999999</v>
      </c>
      <c r="AG1269" t="inlineStr">
        <is>
          <t>701+</t>
        </is>
      </c>
      <c r="AH1269" t="n">
        <v>4.9</v>
      </c>
      <c r="AI1269" t="inlineStr">
        <is>
          <t>701+</t>
        </is>
      </c>
      <c r="AJ1269" t="n">
        <v>1.3</v>
      </c>
      <c r="AK1269" t="inlineStr"/>
      <c r="AL1269" t="inlineStr"/>
      <c r="AM1269" t="inlineStr"/>
      <c r="AN1269" t="inlineStr"/>
      <c r="AO1269" t="inlineStr"/>
      <c r="AP1269" t="inlineStr">
        <is>
          <t>{"Research &amp; Discovery": [{"indicator_id": "76", "indicator_name": "Academic Reputation", "rank": "601+", "score": "9.2"}, {"indicator_id": "73", "indicator_name": "Citations per Faculty", "rank": "701+", "score": "5.4"}], "Learning Experience": [{"indicator_id": "36", "indicator_name": "Faculty Student Ratio", "rank": "701+", "score": "6.3"}], "Employability": [{"indicator_id": "77", "indicator_name": "Employer Reputation", "rank": "601+", "score": "4.5"}, {"indicator_id": "3819456", "indicator_name": "Employment Outcomes", "rank": "701+", "score": "2"}], "Global Engagement": [{"indicator_id": "14", "indicator_name": "International Student Ratio", "rank": "701+", "score": "10.2"}, {"indicator_id": "15", "indicator_name": "International Research Network", "rank": "701+", "score": "9.7"}, {"indicator_id": "18", "indicator_name": "International Faculty Ratio", "rank": "701+", "score": "4.9"}], "Sustainability": [{"indicator_id": "3897497", "indicator_name": "Sustainability Score", "rank": "701+", "score": "1.3"}]}</t>
        </is>
      </c>
      <c r="AQ12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70">
      <c r="A1270" t="n">
        <v>1269</v>
      </c>
      <c r="B1270" t="inlineStr"/>
      <c r="C1270" t="inlineStr">
        <is>
          <t>National Research University Moscow Power Engineering Institute (MPEI)</t>
        </is>
      </c>
      <c r="D1270" t="inlineStr">
        <is>
          <t>Moscow, Russia</t>
        </is>
      </c>
      <c r="E1270" t="inlineStr">
        <is>
          <t>Russia</t>
        </is>
      </c>
      <c r="F1270" t="inlineStr">
        <is>
          <t>Moscow</t>
        </is>
      </c>
      <c r="G1270" t="inlineStr">
        <is>
          <t>Europe</t>
        </is>
      </c>
      <c r="H1270" t="inlineStr">
        <is>
          <t>https://www.topuniversities.com/sites/default/files/national-research-university-moscow-power-engineering-institute-mpei_19739_medium.jpg</t>
        </is>
      </c>
      <c r="I1270" t="inlineStr">
        <is>
          <t>/universities/national-research-university-moscow-power-engineering-institute-mpei</t>
        </is>
      </c>
      <c r="J1270" t="inlineStr">
        <is>
          <t>3996546</t>
        </is>
      </c>
      <c r="K1270" t="inlineStr">
        <is>
          <t>296061</t>
        </is>
      </c>
      <c r="L1270" t="inlineStr">
        <is>
          <t>19739</t>
        </is>
      </c>
      <c r="M1270" t="n">
        <v>0</v>
      </c>
      <c r="N1270" t="inlineStr">
        <is>
          <t>1201-1400</t>
        </is>
      </c>
      <c r="O1270" t="inlineStr"/>
      <c r="P1270" t="b">
        <v>0</v>
      </c>
      <c r="Q1270" t="b">
        <v>1</v>
      </c>
      <c r="R1270" t="n">
        <v>0</v>
      </c>
      <c r="S1270" t="inlineStr">
        <is>
          <t>601+</t>
        </is>
      </c>
      <c r="T1270" t="n">
        <v>6.9</v>
      </c>
      <c r="U1270" t="inlineStr">
        <is>
          <t>701+</t>
        </is>
      </c>
      <c r="V1270" t="n">
        <v>1.9</v>
      </c>
      <c r="W1270" t="inlineStr">
        <is>
          <t>701+</t>
        </is>
      </c>
      <c r="X1270" t="n">
        <v>12.8</v>
      </c>
      <c r="Y1270" t="inlineStr">
        <is>
          <t>601+</t>
        </is>
      </c>
      <c r="Z1270" t="n">
        <v>4</v>
      </c>
      <c r="AA1270" t="inlineStr">
        <is>
          <t>701+</t>
        </is>
      </c>
      <c r="AB1270" t="n">
        <v>9.5</v>
      </c>
      <c r="AC1270" t="inlineStr">
        <is>
          <t>343</t>
        </is>
      </c>
      <c r="AD1270" t="n">
        <v>41.6</v>
      </c>
      <c r="AE1270" t="inlineStr">
        <is>
          <t>701+</t>
        </is>
      </c>
      <c r="AF1270" t="n">
        <v>21</v>
      </c>
      <c r="AG1270" t="inlineStr">
        <is>
          <t>701+</t>
        </is>
      </c>
      <c r="AH1270" t="n">
        <v>6.8</v>
      </c>
      <c r="AI1270" t="inlineStr">
        <is>
          <t>701+</t>
        </is>
      </c>
      <c r="AJ1270" t="n">
        <v>1</v>
      </c>
      <c r="AK1270" t="inlineStr"/>
      <c r="AL1270" t="inlineStr"/>
      <c r="AM1270" t="inlineStr"/>
      <c r="AN1270" t="inlineStr"/>
      <c r="AO1270" t="inlineStr"/>
      <c r="AP1270" t="inlineStr">
        <is>
          <t>{"Research &amp; Discovery": [{"indicator_id": "76", "indicator_name": "Academic Reputation", "rank": "601+", "score": "6.9"}, {"indicator_id": "73", "indicator_name": "Citations per Faculty", "rank": "701+", "score": "1.9"}], "Learning Experience": [{"indicator_id": "36", "indicator_name": "Faculty Student Ratio", "rank": "701+", "score": "12.8"}], "Employability": [{"indicator_id": "77", "indicator_name": "Employer Reputation", "rank": "601+", "score": "4"}, {"indicator_id": "3819456", "indicator_name": "Employment Outcomes", "rank": "701+", "score": "9.5"}], "Global Engagement": [{"indicator_id": "14", "indicator_name": "International Student Ratio", "rank": "343", "score": "41.6"}, {"indicator_id": "15", "indicator_name": "International Research Network", "rank": "701+", "score": "21"}, {"indicator_id": "18", "indicator_name": "International Faculty Ratio", "rank": "701+", "score": "6.8"}], "Sustainability": [{"indicator_id": "3897497", "indicator_name": "Sustainability Score", "rank": "701+", "score": "1"}]}</t>
        </is>
      </c>
      <c r="AQ12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71">
      <c r="A1271" t="n">
        <v>1270</v>
      </c>
      <c r="B1271" t="inlineStr"/>
      <c r="C1271" t="inlineStr">
        <is>
          <t>National Taipei University</t>
        </is>
      </c>
      <c r="D1271" t="inlineStr">
        <is>
          <t>Taipei, Taiwan</t>
        </is>
      </c>
      <c r="E1271" t="inlineStr">
        <is>
          <t>Taiwan</t>
        </is>
      </c>
      <c r="F1271" t="inlineStr">
        <is>
          <t>Taipei</t>
        </is>
      </c>
      <c r="G1271" t="inlineStr">
        <is>
          <t>Asia</t>
        </is>
      </c>
      <c r="H1271" t="inlineStr">
        <is>
          <t>https://www.topuniversities.com/sites/default/files/national-taipei-university_592560df9988f300e23209a8_medium.jpg</t>
        </is>
      </c>
      <c r="I1271" t="inlineStr">
        <is>
          <t>/universities/national-taipei-university</t>
        </is>
      </c>
      <c r="J1271" t="inlineStr">
        <is>
          <t>3996547</t>
        </is>
      </c>
      <c r="K1271" t="inlineStr">
        <is>
          <t>294378</t>
        </is>
      </c>
      <c r="L1271" t="inlineStr">
        <is>
          <t>15193</t>
        </is>
      </c>
      <c r="M1271" t="n">
        <v>0</v>
      </c>
      <c r="N1271" t="inlineStr">
        <is>
          <t>1201-1400</t>
        </is>
      </c>
      <c r="O1271" t="inlineStr"/>
      <c r="P1271" t="b">
        <v>0</v>
      </c>
      <c r="Q1271" t="b">
        <v>0</v>
      </c>
      <c r="R1271" t="n">
        <v>0</v>
      </c>
      <c r="S1271" t="inlineStr">
        <is>
          <t>601+</t>
        </is>
      </c>
      <c r="T1271" t="n">
        <v>7.6</v>
      </c>
      <c r="U1271" t="inlineStr">
        <is>
          <t>701+</t>
        </is>
      </c>
      <c r="V1271" t="n">
        <v>2.8</v>
      </c>
      <c r="W1271" t="inlineStr">
        <is>
          <t>701+</t>
        </is>
      </c>
      <c r="X1271" t="n">
        <v>7.8</v>
      </c>
      <c r="Y1271" t="inlineStr">
        <is>
          <t>601+</t>
        </is>
      </c>
      <c r="Z1271" t="n">
        <v>4.5</v>
      </c>
      <c r="AA1271" t="inlineStr">
        <is>
          <t>586</t>
        </is>
      </c>
      <c r="AB1271" t="n">
        <v>18.9</v>
      </c>
      <c r="AC1271" t="inlineStr">
        <is>
          <t>701+</t>
        </is>
      </c>
      <c r="AD1271" t="n">
        <v>4.5</v>
      </c>
      <c r="AE1271" t="inlineStr">
        <is>
          <t>701+</t>
        </is>
      </c>
      <c r="AF1271" t="n">
        <v>5</v>
      </c>
      <c r="AG1271" t="inlineStr">
        <is>
          <t>701+</t>
        </is>
      </c>
      <c r="AH1271" t="n">
        <v>2.6</v>
      </c>
      <c r="AI1271" t="inlineStr">
        <is>
          <t>701+</t>
        </is>
      </c>
      <c r="AJ1271" t="n">
        <v>1.1</v>
      </c>
      <c r="AK1271" t="inlineStr"/>
      <c r="AL1271" t="inlineStr"/>
      <c r="AM1271" t="inlineStr"/>
      <c r="AN1271" t="inlineStr"/>
      <c r="AO1271" t="inlineStr"/>
      <c r="AP1271" t="inlineStr">
        <is>
          <t>{"Research &amp; Discovery": [{"indicator_id": "76", "indicator_name": "Academic Reputation", "rank": "601+", "score": "7.6"}, {"indicator_id": "73", "indicator_name": "Citations per Faculty", "rank": "701+", "score": "2.8"}], "Learning Experience": [{"indicator_id": "36", "indicator_name": "Faculty Student Ratio", "rank": "701+", "score": "7.8"}], "Employability": [{"indicator_id": "77", "indicator_name": "Employer Reputation", "rank": "601+", "score": "4.5"}, {"indicator_id": "3819456", "indicator_name": "Employment Outcomes", "rank": "586", "score": "18.9"}], "Global Engagement": [{"indicator_id": "14", "indicator_name": "International Student Ratio", "rank": "701+", "score": "4.5"}, {"indicator_id": "15", "indicator_name": "International Research Network", "rank": "701+", "score": "5"}, {"indicator_id": "18", "indicator_name": "International Faculty Ratio", "rank": "701+", "score": "2.6"}], "Sustainability": [{"indicator_id": "3897497", "indicator_name": "Sustainability Score", "rank": "701+", "score": "1.1"}]}</t>
        </is>
      </c>
      <c r="AQ12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72">
      <c r="A1272" t="n">
        <v>1271</v>
      </c>
      <c r="B1272" t="inlineStr"/>
      <c r="C1272" t="inlineStr">
        <is>
          <t>National Taiwan Ocean University</t>
        </is>
      </c>
      <c r="D1272" t="inlineStr">
        <is>
          <t>Keelung City, Taiwan</t>
        </is>
      </c>
      <c r="E1272" t="inlineStr">
        <is>
          <t>Taiwan</t>
        </is>
      </c>
      <c r="F1272" t="inlineStr">
        <is>
          <t>Keelung City</t>
        </is>
      </c>
      <c r="G1272" t="inlineStr">
        <is>
          <t>Asia</t>
        </is>
      </c>
      <c r="H1272" t="inlineStr">
        <is>
          <t>https://www.topuniversities.com/sites/default/files/national-taiwan-ocean-university_592560cf2aeae70239af5249_medium.jpg</t>
        </is>
      </c>
      <c r="I1272" t="inlineStr">
        <is>
          <t>/universities/national-taiwan-ocean-university</t>
        </is>
      </c>
      <c r="J1272" t="inlineStr">
        <is>
          <t>3996549</t>
        </is>
      </c>
      <c r="K1272" t="inlineStr">
        <is>
          <t>294960</t>
        </is>
      </c>
      <c r="L1272" t="inlineStr">
        <is>
          <t>1990</t>
        </is>
      </c>
      <c r="M1272" t="n">
        <v>0</v>
      </c>
      <c r="N1272" t="inlineStr">
        <is>
          <t>1201-1400</t>
        </is>
      </c>
      <c r="O1272" t="inlineStr"/>
      <c r="P1272" t="b">
        <v>0</v>
      </c>
      <c r="Q1272" t="b">
        <v>0</v>
      </c>
      <c r="R1272" t="n">
        <v>0</v>
      </c>
      <c r="S1272" t="inlineStr">
        <is>
          <t>601+</t>
        </is>
      </c>
      <c r="T1272" t="n">
        <v>6</v>
      </c>
      <c r="U1272" t="inlineStr">
        <is>
          <t>701+</t>
        </is>
      </c>
      <c r="V1272" t="n">
        <v>10.8</v>
      </c>
      <c r="W1272" t="inlineStr">
        <is>
          <t>701+</t>
        </is>
      </c>
      <c r="X1272" t="n">
        <v>11.9</v>
      </c>
      <c r="Y1272" t="inlineStr">
        <is>
          <t>601+</t>
        </is>
      </c>
      <c r="Z1272" t="n">
        <v>3.2</v>
      </c>
      <c r="AA1272" t="inlineStr">
        <is>
          <t>701+</t>
        </is>
      </c>
      <c r="AB1272" t="n">
        <v>3.3</v>
      </c>
      <c r="AC1272" t="inlineStr">
        <is>
          <t>701+</t>
        </is>
      </c>
      <c r="AD1272" t="n">
        <v>7.6</v>
      </c>
      <c r="AE1272" t="inlineStr">
        <is>
          <t>701+</t>
        </is>
      </c>
      <c r="AF1272" t="n">
        <v>22.6</v>
      </c>
      <c r="AG1272" t="inlineStr">
        <is>
          <t>701+</t>
        </is>
      </c>
      <c r="AH1272" t="n">
        <v>7.5</v>
      </c>
      <c r="AI1272" t="inlineStr">
        <is>
          <t>560</t>
        </is>
      </c>
      <c r="AJ1272" t="n">
        <v>17.5</v>
      </c>
      <c r="AK1272" t="inlineStr"/>
      <c r="AL1272" t="inlineStr"/>
      <c r="AM1272" t="inlineStr"/>
      <c r="AN1272" t="inlineStr"/>
      <c r="AO1272" t="inlineStr"/>
      <c r="AP1272" t="inlineStr">
        <is>
          <t>{"Research &amp; Discovery": [{"indicator_id": "76", "indicator_name": "Academic Reputation", "rank": "601+", "score": "6"}, {"indicator_id": "73", "indicator_name": "Citations per Faculty", "rank": "701+", "score": "10.8"}], "Learning Experience": [{"indicator_id": "36", "indicator_name": "Faculty Student Ratio", "rank": "701+", "score": "11.9"}], "Employability": [{"indicator_id": "77", "indicator_name": "Employer Reputation", "rank": "601+", "score": "3.2"}, {"indicator_id": "3819456", "indicator_name": "Employment Outcomes", "rank": "701+", "score": "3.3"}], "Global Engagement": [{"indicator_id": "14", "indicator_name": "International Student Ratio", "rank": "701+", "score": "7.6"}, {"indicator_id": "15", "indicator_name": "International Research Network", "rank": "701+", "score": "22.6"}, {"indicator_id": "18", "indicator_name": "International Faculty Ratio", "rank": "701+", "score": "7.5"}], "Sustainability": [{"indicator_id": "3897497", "indicator_name": "Sustainability Score", "rank": "560", "score": "17.5"}]}</t>
        </is>
      </c>
      <c r="AQ12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73">
      <c r="A1273" t="n">
        <v>1272</v>
      </c>
      <c r="B1273" t="inlineStr"/>
      <c r="C1273" t="inlineStr">
        <is>
          <t>Novosibirsk State Technical University</t>
        </is>
      </c>
      <c r="D1273" t="inlineStr">
        <is>
          <t>Novosibirsk, Russia</t>
        </is>
      </c>
      <c r="E1273" t="inlineStr">
        <is>
          <t>Russia</t>
        </is>
      </c>
      <c r="F1273" t="inlineStr">
        <is>
          <t>Novosibirsk</t>
        </is>
      </c>
      <c r="G1273" t="inlineStr">
        <is>
          <t>Europe</t>
        </is>
      </c>
      <c r="H1273" t="inlineStr">
        <is>
          <t>https://www.topuniversities.com/sites/default/files/novosibirsk-state-technical-university_592560cf2aeae70239af5966_medium.jpg</t>
        </is>
      </c>
      <c r="I1273" t="inlineStr">
        <is>
          <t>/universities/novosibirsk-state-technical-university</t>
        </is>
      </c>
      <c r="J1273" t="inlineStr">
        <is>
          <t>3996568</t>
        </is>
      </c>
      <c r="K1273" t="inlineStr">
        <is>
          <t>295855</t>
        </is>
      </c>
      <c r="L1273" t="inlineStr">
        <is>
          <t>21639</t>
        </is>
      </c>
      <c r="M1273" t="n">
        <v>0</v>
      </c>
      <c r="N1273" t="inlineStr">
        <is>
          <t>1201-1400</t>
        </is>
      </c>
      <c r="O1273" t="inlineStr"/>
      <c r="P1273" t="b">
        <v>0</v>
      </c>
      <c r="Q1273" t="b">
        <v>1</v>
      </c>
      <c r="R1273" t="n">
        <v>0</v>
      </c>
      <c r="S1273" t="inlineStr">
        <is>
          <t>601+</t>
        </is>
      </c>
      <c r="T1273" t="n">
        <v>6</v>
      </c>
      <c r="U1273" t="inlineStr">
        <is>
          <t>701+</t>
        </is>
      </c>
      <c r="V1273" t="n">
        <v>1.7</v>
      </c>
      <c r="W1273" t="inlineStr">
        <is>
          <t>553</t>
        </is>
      </c>
      <c r="X1273" t="n">
        <v>27.6</v>
      </c>
      <c r="Y1273" t="inlineStr">
        <is>
          <t>601+</t>
        </is>
      </c>
      <c r="Z1273" t="n">
        <v>6.4</v>
      </c>
      <c r="AA1273" t="inlineStr">
        <is>
          <t>701+</t>
        </is>
      </c>
      <c r="AB1273" t="n">
        <v>5.7</v>
      </c>
      <c r="AC1273" t="inlineStr">
        <is>
          <t>342</t>
        </is>
      </c>
      <c r="AD1273" t="n">
        <v>41.7</v>
      </c>
      <c r="AE1273" t="inlineStr">
        <is>
          <t>701+</t>
        </is>
      </c>
      <c r="AF1273" t="n">
        <v>8.4</v>
      </c>
      <c r="AG1273" t="inlineStr">
        <is>
          <t>701+</t>
        </is>
      </c>
      <c r="AH1273" t="n">
        <v>1.4</v>
      </c>
      <c r="AI1273" t="inlineStr">
        <is>
          <t>701+</t>
        </is>
      </c>
      <c r="AJ1273" t="n">
        <v>1</v>
      </c>
      <c r="AK1273" t="inlineStr"/>
      <c r="AL1273" t="inlineStr"/>
      <c r="AM1273" t="inlineStr"/>
      <c r="AN1273" t="inlineStr"/>
      <c r="AO1273" t="inlineStr"/>
      <c r="AP1273" t="inlineStr">
        <is>
          <t>{"Research &amp; Discovery": [{"indicator_id": "76", "indicator_name": "Academic Reputation", "rank": "601+", "score": "6"}, {"indicator_id": "73", "indicator_name": "Citations per Faculty", "rank": "701+", "score": "1.7"}], "Learning Experience": [{"indicator_id": "36", "indicator_name": "Faculty Student Ratio", "rank": "553", "score": "27.6"}], "Employability": [{"indicator_id": "77", "indicator_name": "Employer Reputation", "rank": "601+", "score": "6.4"}, {"indicator_id": "3819456", "indicator_name": "Employment Outcomes", "rank": "701+", "score": "5.7"}], "Global Engagement": [{"indicator_id": "14", "indicator_name": "International Student Ratio", "rank": "342", "score": "41.7"}, {"indicator_id": "15", "indicator_name": "International Research Network", "rank": "701+", "score": "8.4"}, {"indicator_id": "18", "indicator_name": "International Faculty Ratio", "rank": "701+", "score": "1.4"}], "Sustainability": [{"indicator_id": "3897497", "indicator_name": "Sustainability Score", "rank": "701+", "score": "1"}]}</t>
        </is>
      </c>
      <c r="AQ12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74">
      <c r="A1274" t="n">
        <v>1273</v>
      </c>
      <c r="B1274" t="inlineStr"/>
      <c r="C1274" t="inlineStr">
        <is>
          <t>OSMANIA UNIVERSITY</t>
        </is>
      </c>
      <c r="D1274" t="inlineStr">
        <is>
          <t>Hyderabad, India</t>
        </is>
      </c>
      <c r="E1274" t="inlineStr">
        <is>
          <t>India</t>
        </is>
      </c>
      <c r="F1274" t="inlineStr">
        <is>
          <t>Hyderabad</t>
        </is>
      </c>
      <c r="G1274" t="inlineStr">
        <is>
          <t>Asia</t>
        </is>
      </c>
      <c r="H1274" t="inlineStr">
        <is>
          <t>https://www.topuniversities.com/sites/default/files/osmania-university_22926_medium.jpg</t>
        </is>
      </c>
      <c r="I1274" t="inlineStr">
        <is>
          <t>/universities/osmania-university</t>
        </is>
      </c>
      <c r="J1274" t="inlineStr">
        <is>
          <t>3996570</t>
        </is>
      </c>
      <c r="K1274" t="inlineStr">
        <is>
          <t>295730</t>
        </is>
      </c>
      <c r="L1274" t="inlineStr">
        <is>
          <t>22926</t>
        </is>
      </c>
      <c r="M1274" t="n">
        <v>0</v>
      </c>
      <c r="N1274" t="inlineStr">
        <is>
          <t>1201-1400</t>
        </is>
      </c>
      <c r="O1274" t="inlineStr"/>
      <c r="P1274" t="b">
        <v>0</v>
      </c>
      <c r="Q1274" t="b">
        <v>0</v>
      </c>
      <c r="R1274" t="n">
        <v>0</v>
      </c>
      <c r="S1274" t="inlineStr">
        <is>
          <t>601+</t>
        </is>
      </c>
      <c r="T1274" t="n">
        <v>5.4</v>
      </c>
      <c r="U1274" t="inlineStr">
        <is>
          <t>545</t>
        </is>
      </c>
      <c r="V1274" t="n">
        <v>21</v>
      </c>
      <c r="W1274" t="inlineStr">
        <is>
          <t>701+</t>
        </is>
      </c>
      <c r="X1274" t="n">
        <v>3.5</v>
      </c>
      <c r="Y1274" t="inlineStr">
        <is>
          <t>601+</t>
        </is>
      </c>
      <c r="Z1274" t="n">
        <v>3.7</v>
      </c>
      <c r="AA1274" t="inlineStr">
        <is>
          <t>701+</t>
        </is>
      </c>
      <c r="AB1274" t="n">
        <v>7.2</v>
      </c>
      <c r="AC1274" t="inlineStr">
        <is>
          <t>701+</t>
        </is>
      </c>
      <c r="AD1274" t="n">
        <v>5.4</v>
      </c>
      <c r="AE1274" t="inlineStr">
        <is>
          <t>701+</t>
        </is>
      </c>
      <c r="AF1274" t="n">
        <v>17.2</v>
      </c>
      <c r="AG1274" t="inlineStr">
        <is>
          <t>n/a</t>
        </is>
      </c>
      <c r="AH1274" t="inlineStr"/>
      <c r="AI1274" t="inlineStr">
        <is>
          <t>701+</t>
        </is>
      </c>
      <c r="AJ1274" t="n">
        <v>1</v>
      </c>
      <c r="AK1274" t="inlineStr"/>
      <c r="AL1274" t="inlineStr"/>
      <c r="AM1274" t="inlineStr"/>
      <c r="AN1274" t="inlineStr"/>
      <c r="AO1274" t="inlineStr"/>
      <c r="AP1274" t="inlineStr">
        <is>
          <t>{"Research &amp; Discovery": [{"indicator_id": "76", "indicator_name": "Academic Reputation", "rank": "601+", "score": "5.4"}, {"indicator_id": "73", "indicator_name": "Citations per Faculty", "rank": "545", "score": "21"}], "Learning Experience": [{"indicator_id": "36", "indicator_name": "Faculty Student Ratio", "rank": "701+", "score": "3.5"}], "Employability": [{"indicator_id": "77", "indicator_name": "Employer Reputation", "rank": "601+", "score": "3.7"}, {"indicator_id": "3819456", "indicator_name": "Employment Outcomes", "rank": "701+", "score": "7.2"}], "Global Engagement": [{"indicator_id": "14", "indicator_name": "International Student Ratio", "rank": "701+", "score": "5.4"}, {"indicator_id": "15", "indicator_name": "International Research Network", "rank": "701+", "score": "17.2"}, {"indicator_id": "18", "indicator_name": "International Faculty Ratio", "rank": "n/a", "score": "n/a"}], "Sustainability": [{"indicator_id": "3897497", "indicator_name": "Sustainability Score", "rank": "701+", "score": "1"}]}</t>
        </is>
      </c>
      <c r="AQ12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75">
      <c r="A1275" t="n">
        <v>1274</v>
      </c>
      <c r="B1275" t="inlineStr"/>
      <c r="C1275" t="inlineStr">
        <is>
          <t>Odessa I.I.Mechnikov National University</t>
        </is>
      </c>
      <c r="D1275" t="inlineStr">
        <is>
          <t>Odessa, Ukraine</t>
        </is>
      </c>
      <c r="E1275" t="inlineStr">
        <is>
          <t>Ukraine</t>
        </is>
      </c>
      <c r="F1275" t="inlineStr">
        <is>
          <t>Odessa</t>
        </is>
      </c>
      <c r="G1275" t="inlineStr">
        <is>
          <t>Europe</t>
        </is>
      </c>
      <c r="H1275" t="inlineStr">
        <is>
          <t>https://www.topuniversities.com/sites/default/files/210808091113am853874C--fakepath-Logo-ukr-eng-rus-Blue-90x90.jpg</t>
        </is>
      </c>
      <c r="I1275" t="inlineStr">
        <is>
          <t>/universities/odessa-iimechnikov-national-university-0</t>
        </is>
      </c>
      <c r="J1275" t="inlineStr">
        <is>
          <t>3996572</t>
        </is>
      </c>
      <c r="K1275" t="inlineStr">
        <is>
          <t>3786726</t>
        </is>
      </c>
      <c r="L1275" t="inlineStr">
        <is>
          <t>25366</t>
        </is>
      </c>
      <c r="M1275" t="n">
        <v>0</v>
      </c>
      <c r="N1275" t="inlineStr">
        <is>
          <t>1201-1400</t>
        </is>
      </c>
      <c r="O1275" t="inlineStr"/>
      <c r="P1275" t="b">
        <v>0</v>
      </c>
      <c r="Q1275" t="b">
        <v>0</v>
      </c>
      <c r="R1275" t="n">
        <v>0</v>
      </c>
      <c r="S1275" t="inlineStr">
        <is>
          <t>601+</t>
        </is>
      </c>
      <c r="T1275" t="n">
        <v>3.9</v>
      </c>
      <c r="U1275" t="inlineStr">
        <is>
          <t>701+</t>
        </is>
      </c>
      <c r="V1275" t="n">
        <v>1.3</v>
      </c>
      <c r="W1275" t="inlineStr">
        <is>
          <t>272</t>
        </is>
      </c>
      <c r="X1275" t="n">
        <v>55.4</v>
      </c>
      <c r="Y1275" t="inlineStr">
        <is>
          <t>601+</t>
        </is>
      </c>
      <c r="Z1275" t="n">
        <v>2.3</v>
      </c>
      <c r="AA1275" t="inlineStr">
        <is>
          <t>701+</t>
        </is>
      </c>
      <c r="AB1275" t="n">
        <v>6.3</v>
      </c>
      <c r="AC1275" t="inlineStr">
        <is>
          <t>701+</t>
        </is>
      </c>
      <c r="AD1275" t="n">
        <v>3.3</v>
      </c>
      <c r="AE1275" t="inlineStr">
        <is>
          <t>701+</t>
        </is>
      </c>
      <c r="AF1275" t="n">
        <v>10.3</v>
      </c>
      <c r="AG1275" t="inlineStr">
        <is>
          <t>701+</t>
        </is>
      </c>
      <c r="AH1275" t="n">
        <v>1.8</v>
      </c>
      <c r="AI1275" t="inlineStr">
        <is>
          <t>701+</t>
        </is>
      </c>
      <c r="AJ1275" t="n">
        <v>1</v>
      </c>
      <c r="AK1275" t="inlineStr"/>
      <c r="AL1275" t="inlineStr"/>
      <c r="AM1275" t="inlineStr"/>
      <c r="AN1275" t="inlineStr"/>
      <c r="AO1275" t="inlineStr"/>
      <c r="AP1275" t="inlineStr">
        <is>
          <t>{"Research &amp; Discovery": [{"indicator_id": "76", "indicator_name": "Academic Reputation", "rank": "601+", "score": "3.9"}, {"indicator_id": "73", "indicator_name": "Citations per Faculty", "rank": "701+", "score": "1.3"}], "Learning Experience": [{"indicator_id": "36", "indicator_name": "Faculty Student Ratio", "rank": "272", "score": "55.4"}], "Employability": [{"indicator_id": "77", "indicator_name": "Employer Reputation", "rank": "601+", "score": "2.3"}, {"indicator_id": "3819456", "indicator_name": "Employment Outcomes", "rank": "701+", "score": "6.3"}], "Global Engagement": [{"indicator_id": "14", "indicator_name": "International Student Ratio", "rank": "701+", "score": "3.3"}, {"indicator_id": "15", "indicator_name": "International Research Network", "rank": "701+", "score": "10.3"}, {"indicator_id": "18", "indicator_name": "International Faculty Ratio", "rank": "701+", "score": "1.8"}], "Sustainability": [{"indicator_id": "3897497", "indicator_name": "Sustainability Score", "rank": "701+", "score": "1"}]}</t>
        </is>
      </c>
      <c r="AQ12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76">
      <c r="A1276" t="n">
        <v>1275</v>
      </c>
      <c r="B1276" t="inlineStr"/>
      <c r="C1276" t="inlineStr">
        <is>
          <t>Perm State National Research University</t>
        </is>
      </c>
      <c r="D1276" t="inlineStr">
        <is>
          <t>Perm, Russia</t>
        </is>
      </c>
      <c r="E1276" t="inlineStr">
        <is>
          <t>Russia</t>
        </is>
      </c>
      <c r="F1276" t="inlineStr">
        <is>
          <t>Perm</t>
        </is>
      </c>
      <c r="G1276" t="inlineStr">
        <is>
          <t>Europe</t>
        </is>
      </c>
      <c r="H1276" t="inlineStr">
        <is>
          <t>https://www.topuniversities.com/sites/default/files/perm-state-national-research-university_592560cf2aeae70239af5060_medium.jpg</t>
        </is>
      </c>
      <c r="I1276" t="inlineStr">
        <is>
          <t>/universities/perm-state-national-research-university</t>
        </is>
      </c>
      <c r="J1276" t="inlineStr">
        <is>
          <t>3996582</t>
        </is>
      </c>
      <c r="K1276" t="inlineStr">
        <is>
          <t>296469</t>
        </is>
      </c>
      <c r="L1276" t="inlineStr">
        <is>
          <t>1501</t>
        </is>
      </c>
      <c r="M1276" t="n">
        <v>0</v>
      </c>
      <c r="N1276" t="inlineStr">
        <is>
          <t>1201-1400</t>
        </is>
      </c>
      <c r="O1276" t="inlineStr"/>
      <c r="P1276" t="b">
        <v>0</v>
      </c>
      <c r="Q1276" t="b">
        <v>1</v>
      </c>
      <c r="R1276" t="n">
        <v>0</v>
      </c>
      <c r="S1276" t="inlineStr">
        <is>
          <t>601+</t>
        </is>
      </c>
      <c r="T1276" t="n">
        <v>4.4</v>
      </c>
      <c r="U1276" t="inlineStr">
        <is>
          <t>701+</t>
        </is>
      </c>
      <c r="V1276" t="n">
        <v>1.5</v>
      </c>
      <c r="W1276" t="inlineStr">
        <is>
          <t>458</t>
        </is>
      </c>
      <c r="X1276" t="n">
        <v>34.5</v>
      </c>
      <c r="Y1276" t="inlineStr">
        <is>
          <t>601+</t>
        </is>
      </c>
      <c r="Z1276" t="n">
        <v>1.7</v>
      </c>
      <c r="AA1276" t="inlineStr">
        <is>
          <t>701+</t>
        </is>
      </c>
      <c r="AB1276" t="n">
        <v>2</v>
      </c>
      <c r="AC1276" t="inlineStr">
        <is>
          <t>701+</t>
        </is>
      </c>
      <c r="AD1276" t="n">
        <v>8.300000000000001</v>
      </c>
      <c r="AE1276" t="inlineStr">
        <is>
          <t>701+</t>
        </is>
      </c>
      <c r="AF1276" t="n">
        <v>6.3</v>
      </c>
      <c r="AG1276" t="inlineStr">
        <is>
          <t>701+</t>
        </is>
      </c>
      <c r="AH1276" t="n">
        <v>1.4</v>
      </c>
      <c r="AI1276" t="inlineStr">
        <is>
          <t>701+</t>
        </is>
      </c>
      <c r="AJ1276" t="n">
        <v>1.2</v>
      </c>
      <c r="AK1276" t="inlineStr"/>
      <c r="AL1276" t="inlineStr"/>
      <c r="AM1276" t="inlineStr"/>
      <c r="AN1276" t="inlineStr"/>
      <c r="AO1276" t="inlineStr"/>
      <c r="AP1276" t="inlineStr">
        <is>
          <t>{"Research &amp; Discovery": [{"indicator_id": "76", "indicator_name": "Academic Reputation", "rank": "601+", "score": "4.4"}, {"indicator_id": "73", "indicator_name": "Citations per Faculty", "rank": "701+", "score": "1.5"}], "Learning Experience": [{"indicator_id": "36", "indicator_name": "Faculty Student Ratio", "rank": "458", "score": "34.5"}], "Employability": [{"indicator_id": "77", "indicator_name": "Employer Reputation", "rank": "601+", "score": "1.7"}, {"indicator_id": "3819456", "indicator_name": "Employment Outcomes", "rank": "701+", "score": "2"}], "Global Engagement": [{"indicator_id": "14", "indicator_name": "International Student Ratio", "rank": "701+", "score": "8.3"}, {"indicator_id": "15", "indicator_name": "International Research Network", "rank": "701+", "score": "6.3"}, {"indicator_id": "18", "indicator_name": "International Faculty Ratio", "rank": "701+", "score": "1.4"}], "Sustainability": [{"indicator_id": "3897497", "indicator_name": "Sustainability Score", "rank": "701+", "score": "1.2"}]}</t>
        </is>
      </c>
      <c r="AQ12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77">
      <c r="A1277" t="n">
        <v>1276</v>
      </c>
      <c r="B1277" t="inlineStr"/>
      <c r="C1277" t="inlineStr">
        <is>
          <t>Pondicherry University</t>
        </is>
      </c>
      <c r="D1277" t="inlineStr">
        <is>
          <t>Puducherry, India</t>
        </is>
      </c>
      <c r="E1277" t="inlineStr">
        <is>
          <t>India</t>
        </is>
      </c>
      <c r="F1277" t="inlineStr">
        <is>
          <t>Puducherry</t>
        </is>
      </c>
      <c r="G1277" t="inlineStr">
        <is>
          <t>Asia</t>
        </is>
      </c>
      <c r="H1277" t="inlineStr">
        <is>
          <t>https://www.topuniversities.com/sites/default/files/pondicherry-university_592560cf2aeae70239af4e1d_medium.jpg</t>
        </is>
      </c>
      <c r="I1277" t="inlineStr">
        <is>
          <t>/universities/pondicherry-university</t>
        </is>
      </c>
      <c r="J1277" t="inlineStr">
        <is>
          <t>3996586</t>
        </is>
      </c>
      <c r="K1277" t="inlineStr">
        <is>
          <t>297304</t>
        </is>
      </c>
      <c r="L1277" t="inlineStr">
        <is>
          <t>922</t>
        </is>
      </c>
      <c r="M1277" t="n">
        <v>0</v>
      </c>
      <c r="N1277" t="inlineStr">
        <is>
          <t>1201-1400</t>
        </is>
      </c>
      <c r="O1277" t="inlineStr"/>
      <c r="P1277" t="b">
        <v>0</v>
      </c>
      <c r="Q1277" t="b">
        <v>0</v>
      </c>
      <c r="R1277" t="n">
        <v>0</v>
      </c>
      <c r="S1277" t="inlineStr">
        <is>
          <t>601+</t>
        </is>
      </c>
      <c r="T1277" t="n">
        <v>4.1</v>
      </c>
      <c r="U1277" t="inlineStr">
        <is>
          <t>616</t>
        </is>
      </c>
      <c r="V1277" t="n">
        <v>16.5</v>
      </c>
      <c r="W1277" t="inlineStr">
        <is>
          <t>701+</t>
        </is>
      </c>
      <c r="X1277" t="n">
        <v>5.4</v>
      </c>
      <c r="Y1277" t="inlineStr">
        <is>
          <t>601+</t>
        </is>
      </c>
      <c r="Z1277" t="n">
        <v>2.1</v>
      </c>
      <c r="AA1277" t="inlineStr">
        <is>
          <t>701+</t>
        </is>
      </c>
      <c r="AB1277" t="n">
        <v>2.7</v>
      </c>
      <c r="AC1277" t="inlineStr">
        <is>
          <t>701+</t>
        </is>
      </c>
      <c r="AD1277" t="n">
        <v>1.1</v>
      </c>
      <c r="AE1277" t="inlineStr">
        <is>
          <t>701+</t>
        </is>
      </c>
      <c r="AF1277" t="n">
        <v>21.1</v>
      </c>
      <c r="AG1277" t="inlineStr">
        <is>
          <t>701+</t>
        </is>
      </c>
      <c r="AH1277" t="n">
        <v>1.9</v>
      </c>
      <c r="AI1277" t="inlineStr">
        <is>
          <t>701+</t>
        </is>
      </c>
      <c r="AJ1277" t="n">
        <v>5.8</v>
      </c>
      <c r="AK1277" t="inlineStr"/>
      <c r="AL1277" t="inlineStr"/>
      <c r="AM1277" t="inlineStr"/>
      <c r="AN1277" t="inlineStr"/>
      <c r="AO1277" t="inlineStr"/>
      <c r="AP1277" t="inlineStr">
        <is>
          <t>{"Research &amp; Discovery": [{"indicator_id": "76", "indicator_name": "Academic Reputation", "rank": "601+", "score": "4.1"}, {"indicator_id": "73", "indicator_name": "Citations per Faculty", "rank": "616", "score": "16.5"}], "Learning Experience": [{"indicator_id": "36", "indicator_name": "Faculty Student Ratio", "rank": "701+", "score": "5.4"}], "Employability": [{"indicator_id": "77", "indicator_name": "Employer Reputation", "rank": "601+", "score": "2.1"}, {"indicator_id": "3819456", "indicator_name": "Employment Outcomes", "rank": "701+", "score": "2.7"}], "Global Engagement": [{"indicator_id": "14", "indicator_name": "International Student Ratio", "rank": "701+", "score": "1.1"}, {"indicator_id": "15", "indicator_name": "International Research Network", "rank": "701+", "score": "21.1"}, {"indicator_id": "18", "indicator_name": "International Faculty Ratio", "rank": "701+", "score": "1.9"}], "Sustainability": [{"indicator_id": "3897497", "indicator_name": "Sustainability Score", "rank": "701+", "score": "5.8"}]}</t>
        </is>
      </c>
      <c r="AQ12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78">
      <c r="A1278" t="n">
        <v>1277</v>
      </c>
      <c r="B1278" t="inlineStr"/>
      <c r="C1278" t="inlineStr">
        <is>
          <t>Pontificia Universidad Católica Madre y Maestra (PUCMM)</t>
        </is>
      </c>
      <c r="D1278" t="inlineStr">
        <is>
          <t>Santiago, Dominican Republic</t>
        </is>
      </c>
      <c r="E1278" t="inlineStr">
        <is>
          <t>Dominican Republic</t>
        </is>
      </c>
      <c r="F1278" t="inlineStr">
        <is>
          <t>Santiago</t>
        </is>
      </c>
      <c r="G1278" t="inlineStr">
        <is>
          <t>Latin America</t>
        </is>
      </c>
      <c r="H1278" t="inlineStr">
        <is>
          <t>https://www.topuniversities.com/sites/default/files/pontificia-universidad-catlica-madre-y-maestra-pucmm_592560cf2aeae70239af548a_medium.jpg</t>
        </is>
      </c>
      <c r="I1278" t="inlineStr">
        <is>
          <t>/universities/pontificia-universidad-catolica-madre-y-maestra-pucmm</t>
        </is>
      </c>
      <c r="J1278" t="inlineStr">
        <is>
          <t>3996587</t>
        </is>
      </c>
      <c r="K1278" t="inlineStr">
        <is>
          <t>293376</t>
        </is>
      </c>
      <c r="L1278" t="inlineStr">
        <is>
          <t>2566</t>
        </is>
      </c>
      <c r="M1278" t="n">
        <v>0</v>
      </c>
      <c r="N1278" t="inlineStr">
        <is>
          <t>1201-1400</t>
        </is>
      </c>
      <c r="O1278" t="inlineStr"/>
      <c r="P1278" t="b">
        <v>0</v>
      </c>
      <c r="Q1278" t="b">
        <v>0</v>
      </c>
      <c r="R1278" t="n">
        <v>0</v>
      </c>
      <c r="S1278" t="inlineStr">
        <is>
          <t>601+</t>
        </is>
      </c>
      <c r="T1278" t="n">
        <v>4.2</v>
      </c>
      <c r="U1278" t="inlineStr">
        <is>
          <t>701+</t>
        </is>
      </c>
      <c r="V1278" t="n">
        <v>1.2</v>
      </c>
      <c r="W1278" t="inlineStr">
        <is>
          <t>701+</t>
        </is>
      </c>
      <c r="X1278" t="n">
        <v>11.2</v>
      </c>
      <c r="Y1278" t="inlineStr">
        <is>
          <t>601+</t>
        </is>
      </c>
      <c r="Z1278" t="n">
        <v>4.1</v>
      </c>
      <c r="AA1278" t="inlineStr">
        <is>
          <t>278</t>
        </is>
      </c>
      <c r="AB1278" t="n">
        <v>45.7</v>
      </c>
      <c r="AC1278" t="inlineStr">
        <is>
          <t>688</t>
        </is>
      </c>
      <c r="AD1278" t="n">
        <v>11.4</v>
      </c>
      <c r="AE1278" t="inlineStr">
        <is>
          <t>701+</t>
        </is>
      </c>
      <c r="AF1278" t="n">
        <v>4.1</v>
      </c>
      <c r="AG1278" t="inlineStr">
        <is>
          <t>701+</t>
        </is>
      </c>
      <c r="AH1278" t="n">
        <v>9.4</v>
      </c>
      <c r="AI1278" t="inlineStr">
        <is>
          <t>701+</t>
        </is>
      </c>
      <c r="AJ1278" t="n">
        <v>1</v>
      </c>
      <c r="AK1278" t="inlineStr"/>
      <c r="AL1278" t="inlineStr"/>
      <c r="AM1278" t="inlineStr"/>
      <c r="AN1278" t="inlineStr"/>
      <c r="AO1278" t="inlineStr"/>
      <c r="AP1278" t="inlineStr">
        <is>
          <t>{"Research &amp; Discovery": [{"indicator_id": "76", "indicator_name": "Academic Reputation", "rank": "601+", "score": "4.2"}, {"indicator_id": "73", "indicator_name": "Citations per Faculty", "rank": "701+", "score": "1.2"}], "Learning Experience": [{"indicator_id": "36", "indicator_name": "Faculty Student Ratio", "rank": "701+", "score": "11.2"}], "Employability": [{"indicator_id": "77", "indicator_name": "Employer Reputation", "rank": "601+", "score": "4.1"}, {"indicator_id": "3819456", "indicator_name": "Employment Outcomes", "rank": "278", "score": "45.7"}], "Global Engagement": [{"indicator_id": "14", "indicator_name": "International Student Ratio", "rank": "688", "score": "11.4"}, {"indicator_id": "15", "indicator_name": "International Research Network", "rank": "701+", "score": "4.1"}, {"indicator_id": "18", "indicator_name": "International Faculty Ratio", "rank": "701+", "score": "9.4"}], "Sustainability": [{"indicator_id": "3897497", "indicator_name": "Sustainability Score", "rank": "701+", "score": "1"}]}</t>
        </is>
      </c>
      <c r="AQ12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79">
      <c r="A1279" t="n">
        <v>1278</v>
      </c>
      <c r="B1279" t="inlineStr"/>
      <c r="C1279" t="inlineStr">
        <is>
          <t>Pontifícia Universidade Católica do Rio Grande do Sul, PUCRS</t>
        </is>
      </c>
      <c r="D1279" t="inlineStr">
        <is>
          <t>Porto Alegre, Brazil</t>
        </is>
      </c>
      <c r="E1279" t="inlineStr">
        <is>
          <t>Brazil</t>
        </is>
      </c>
      <c r="F1279" t="inlineStr">
        <is>
          <t>Porto Alegre</t>
        </is>
      </c>
      <c r="G1279" t="inlineStr">
        <is>
          <t>Latin America</t>
        </is>
      </c>
      <c r="H1279" t="inlineStr">
        <is>
          <t>https://www.topuniversities.com/sites/default/files/pontifcia-universidade-catlica-do-rio-grande-do-sul-pucrs_592560cf2aeae70239af548e_medium.jpg</t>
        </is>
      </c>
      <c r="I1279" t="inlineStr">
        <is>
          <t>/universities/pontificia-universidade-catolica-do-rio-grande-do-sul-pucrs</t>
        </is>
      </c>
      <c r="J1279" t="inlineStr">
        <is>
          <t>3996592</t>
        </is>
      </c>
      <c r="K1279" t="inlineStr">
        <is>
          <t>293381</t>
        </is>
      </c>
      <c r="L1279" t="inlineStr">
        <is>
          <t>2571</t>
        </is>
      </c>
      <c r="M1279" t="n">
        <v>0</v>
      </c>
      <c r="N1279" t="inlineStr">
        <is>
          <t>1201-1400</t>
        </is>
      </c>
      <c r="O1279" t="inlineStr"/>
      <c r="P1279" t="b">
        <v>0</v>
      </c>
      <c r="Q1279" t="b">
        <v>0</v>
      </c>
      <c r="R1279" t="n">
        <v>0</v>
      </c>
      <c r="S1279" t="inlineStr">
        <is>
          <t>601+</t>
        </is>
      </c>
      <c r="T1279" t="n">
        <v>6.3</v>
      </c>
      <c r="U1279" t="inlineStr">
        <is>
          <t>701+</t>
        </is>
      </c>
      <c r="V1279" t="n">
        <v>9.4</v>
      </c>
      <c r="W1279" t="inlineStr">
        <is>
          <t>701+</t>
        </is>
      </c>
      <c r="X1279" t="n">
        <v>12.3</v>
      </c>
      <c r="Y1279" t="inlineStr">
        <is>
          <t>601+</t>
        </is>
      </c>
      <c r="Z1279" t="n">
        <v>3.9</v>
      </c>
      <c r="AA1279" t="inlineStr">
        <is>
          <t>701+</t>
        </is>
      </c>
      <c r="AB1279" t="n">
        <v>9.199999999999999</v>
      </c>
      <c r="AC1279" t="inlineStr">
        <is>
          <t>701+</t>
        </is>
      </c>
      <c r="AD1279" t="n">
        <v>1.7</v>
      </c>
      <c r="AE1279" t="inlineStr">
        <is>
          <t>701+</t>
        </is>
      </c>
      <c r="AF1279" t="n">
        <v>30.5</v>
      </c>
      <c r="AG1279" t="inlineStr">
        <is>
          <t>701+</t>
        </is>
      </c>
      <c r="AH1279" t="n">
        <v>2.6</v>
      </c>
      <c r="AI1279" t="inlineStr">
        <is>
          <t>701+</t>
        </is>
      </c>
      <c r="AJ1279" t="n">
        <v>1.1</v>
      </c>
      <c r="AK1279" t="inlineStr"/>
      <c r="AL1279" t="inlineStr"/>
      <c r="AM1279" t="inlineStr"/>
      <c r="AN1279" t="inlineStr"/>
      <c r="AO1279" t="inlineStr"/>
      <c r="AP1279" t="inlineStr">
        <is>
          <t>{"Research &amp; Discovery": [{"indicator_id": "76", "indicator_name": "Academic Reputation", "rank": "601+", "score": "6.3"}, {"indicator_id": "73", "indicator_name": "Citations per Faculty", "rank": "701+", "score": "9.4"}], "Learning Experience": [{"indicator_id": "36", "indicator_name": "Faculty Student Ratio", "rank": "701+", "score": "12.3"}], "Employability": [{"indicator_id": "77", "indicator_name": "Employer Reputation", "rank": "601+", "score": "3.9"}, {"indicator_id": "3819456", "indicator_name": "Employment Outcomes", "rank": "701+", "score": "9.2"}], "Global Engagement": [{"indicator_id": "14", "indicator_name": "International Student Ratio", "rank": "701+", "score": "1.7"}, {"indicator_id": "15", "indicator_name": "International Research Network", "rank": "701+", "score": "30.5"}, {"indicator_id": "18", "indicator_name": "International Faculty Ratio", "rank": "701+", "score": "2.6"}], "Sustainability": [{"indicator_id": "3897497", "indicator_name": "Sustainability Score", "rank": "701+", "score": "1.1"}]}</t>
        </is>
      </c>
      <c r="AQ12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80">
      <c r="A1280" t="n">
        <v>1279</v>
      </c>
      <c r="B1280" t="inlineStr"/>
      <c r="C1280" t="inlineStr">
        <is>
          <t>Portland State University</t>
        </is>
      </c>
      <c r="D1280" t="inlineStr">
        <is>
          <t>Portland, United States</t>
        </is>
      </c>
      <c r="E1280" t="inlineStr">
        <is>
          <t>United States</t>
        </is>
      </c>
      <c r="F1280" t="inlineStr">
        <is>
          <t>Portland</t>
        </is>
      </c>
      <c r="G1280" t="inlineStr">
        <is>
          <t>North America</t>
        </is>
      </c>
      <c r="H1280" t="inlineStr">
        <is>
          <t>https://www.topuniversities.com/sites/default/files/portland-state-university_592560cf2aeae70239af51a6_medium.jpg</t>
        </is>
      </c>
      <c r="I1280" t="inlineStr">
        <is>
          <t>/universities/portland-state-university</t>
        </is>
      </c>
      <c r="J1280" t="inlineStr">
        <is>
          <t>3996593</t>
        </is>
      </c>
      <c r="K1280" t="inlineStr">
        <is>
          <t>294680</t>
        </is>
      </c>
      <c r="L1280" t="inlineStr">
        <is>
          <t>1826</t>
        </is>
      </c>
      <c r="M1280" t="n">
        <v>0</v>
      </c>
      <c r="N1280" t="inlineStr">
        <is>
          <t>1201-1400</t>
        </is>
      </c>
      <c r="O1280" t="inlineStr"/>
      <c r="P1280" t="b">
        <v>0</v>
      </c>
      <c r="Q1280" t="b">
        <v>0</v>
      </c>
      <c r="R1280" t="n">
        <v>0</v>
      </c>
      <c r="S1280" t="inlineStr">
        <is>
          <t>601+</t>
        </is>
      </c>
      <c r="T1280" t="n">
        <v>4.1</v>
      </c>
      <c r="U1280" t="inlineStr">
        <is>
          <t>701+</t>
        </is>
      </c>
      <c r="V1280" t="n">
        <v>9.199999999999999</v>
      </c>
      <c r="W1280" t="inlineStr">
        <is>
          <t>701+</t>
        </is>
      </c>
      <c r="X1280" t="n">
        <v>9.300000000000001</v>
      </c>
      <c r="Y1280" t="inlineStr">
        <is>
          <t>601+</t>
        </is>
      </c>
      <c r="Z1280" t="n">
        <v>1.7</v>
      </c>
      <c r="AA1280" t="inlineStr">
        <is>
          <t>701+</t>
        </is>
      </c>
      <c r="AB1280" t="n">
        <v>9.699999999999999</v>
      </c>
      <c r="AC1280" t="inlineStr">
        <is>
          <t>701+</t>
        </is>
      </c>
      <c r="AD1280" t="n">
        <v>6.1</v>
      </c>
      <c r="AE1280" t="inlineStr">
        <is>
          <t>701+</t>
        </is>
      </c>
      <c r="AF1280" t="n">
        <v>44.4</v>
      </c>
      <c r="AG1280" t="inlineStr">
        <is>
          <t>701+</t>
        </is>
      </c>
      <c r="AH1280" t="n">
        <v>1.6</v>
      </c>
      <c r="AI1280" t="inlineStr">
        <is>
          <t>701+</t>
        </is>
      </c>
      <c r="AJ1280" t="n">
        <v>6.8</v>
      </c>
      <c r="AK1280" t="inlineStr"/>
      <c r="AL1280" t="inlineStr"/>
      <c r="AM1280" t="inlineStr"/>
      <c r="AN1280" t="inlineStr"/>
      <c r="AO1280" t="inlineStr"/>
      <c r="AP1280" t="inlineStr">
        <is>
          <t>{"Research &amp; Discovery": [{"indicator_id": "76", "indicator_name": "Academic Reputation", "rank": "601+", "score": "4.1"}, {"indicator_id": "73", "indicator_name": "Citations per Faculty", "rank": "701+", "score": "9.2"}], "Learning Experience": [{"indicator_id": "36", "indicator_name": "Faculty Student Ratio", "rank": "701+", "score": "9.3"}], "Employability": [{"indicator_id": "77", "indicator_name": "Employer Reputation", "rank": "601+", "score": "1.7"}, {"indicator_id": "3819456", "indicator_name": "Employment Outcomes", "rank": "701+", "score": "9.7"}], "Global Engagement": [{"indicator_id": "14", "indicator_name": "International Student Ratio", "rank": "701+", "score": "6.1"}, {"indicator_id": "15", "indicator_name": "International Research Network", "rank": "701+", "score": "44.4"}, {"indicator_id": "18", "indicator_name": "International Faculty Ratio", "rank": "701+", "score": "1.6"}], "Sustainability": [{"indicator_id": "3897497", "indicator_name": "Sustainability Score", "rank": "701+", "score": "6.8"}]}</t>
        </is>
      </c>
      <c r="AQ12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81">
      <c r="A1281" t="n">
        <v>1280</v>
      </c>
      <c r="B1281" t="inlineStr"/>
      <c r="C1281" t="inlineStr">
        <is>
          <t xml:space="preserve">Pukyong National University </t>
        </is>
      </c>
      <c r="D1281" t="inlineStr">
        <is>
          <t>Busan, South Korea</t>
        </is>
      </c>
      <c r="E1281" t="inlineStr">
        <is>
          <t>South Korea</t>
        </is>
      </c>
      <c r="F1281" t="inlineStr">
        <is>
          <t>Busan</t>
        </is>
      </c>
      <c r="G1281" t="inlineStr">
        <is>
          <t>Asia</t>
        </is>
      </c>
      <c r="H1281" t="inlineStr">
        <is>
          <t>https://www.topuniversities.com/sites/default/files/pukyong-national-university-_592560cf2aeae70239af4ec4_medium.jpg</t>
        </is>
      </c>
      <c r="I1281" t="inlineStr">
        <is>
          <t>/universities/pukyong-national-university</t>
        </is>
      </c>
      <c r="J1281" t="inlineStr">
        <is>
          <t>3996598</t>
        </is>
      </c>
      <c r="K1281" t="inlineStr">
        <is>
          <t>296721</t>
        </is>
      </c>
      <c r="L1281" t="inlineStr">
        <is>
          <t>1089</t>
        </is>
      </c>
      <c r="M1281" t="n">
        <v>0</v>
      </c>
      <c r="N1281" t="inlineStr">
        <is>
          <t>1201-1400</t>
        </is>
      </c>
      <c r="O1281" t="inlineStr"/>
      <c r="P1281" t="b">
        <v>0</v>
      </c>
      <c r="Q1281" t="b">
        <v>0</v>
      </c>
      <c r="R1281" t="n">
        <v>0</v>
      </c>
      <c r="S1281" t="inlineStr">
        <is>
          <t>601+</t>
        </is>
      </c>
      <c r="T1281" t="n">
        <v>5.7</v>
      </c>
      <c r="U1281" t="inlineStr">
        <is>
          <t>701+</t>
        </is>
      </c>
      <c r="V1281" t="n">
        <v>7</v>
      </c>
      <c r="W1281" t="inlineStr">
        <is>
          <t>701+</t>
        </is>
      </c>
      <c r="X1281" t="n">
        <v>12.7</v>
      </c>
      <c r="Y1281" t="inlineStr">
        <is>
          <t>601+</t>
        </is>
      </c>
      <c r="Z1281" t="n">
        <v>3.1</v>
      </c>
      <c r="AA1281" t="inlineStr">
        <is>
          <t>701+</t>
        </is>
      </c>
      <c r="AB1281" t="n">
        <v>1.6</v>
      </c>
      <c r="AC1281" t="inlineStr">
        <is>
          <t>701+</t>
        </is>
      </c>
      <c r="AD1281" t="n">
        <v>7.1</v>
      </c>
      <c r="AE1281" t="inlineStr">
        <is>
          <t>701+</t>
        </is>
      </c>
      <c r="AF1281" t="n">
        <v>32.3</v>
      </c>
      <c r="AG1281" t="inlineStr">
        <is>
          <t>701+</t>
        </is>
      </c>
      <c r="AH1281" t="n">
        <v>6.2</v>
      </c>
      <c r="AI1281">
        <f>456</f>
        <v/>
      </c>
      <c r="AJ1281" t="n">
        <v>28.4</v>
      </c>
      <c r="AK1281" t="inlineStr"/>
      <c r="AL1281" t="inlineStr"/>
      <c r="AM1281" t="inlineStr"/>
      <c r="AN1281" t="inlineStr"/>
      <c r="AO1281" t="inlineStr"/>
      <c r="AP1281" t="inlineStr">
        <is>
          <t>{"Research &amp; Discovery": [{"indicator_id": "76", "indicator_name": "Academic Reputation", "rank": "601+", "score": "5.7"}, {"indicator_id": "73", "indicator_name": "Citations per Faculty", "rank": "701+", "score": "7"}], "Learning Experience": [{"indicator_id": "36", "indicator_name": "Faculty Student Ratio", "rank": "701+", "score": "12.7"}], "Employability": [{"indicator_id": "77", "indicator_name": "Employer Reputation", "rank": "601+", "score": "3.1"}, {"indicator_id": "3819456", "indicator_name": "Employment Outcomes", "rank": "701+", "score": "1.6"}], "Global Engagement": [{"indicator_id": "14", "indicator_name": "International Student Ratio", "rank": "701+", "score": "7.1"}, {"indicator_id": "15", "indicator_name": "International Research Network", "rank": "701+", "score": "32.3"}, {"indicator_id": "18", "indicator_name": "International Faculty Ratio", "rank": "701+", "score": "6.2"}], "Sustainability": [{"indicator_id": "3897497", "indicator_name": "Sustainability Score", "rank": "=456", "score": "28.4"}]}</t>
        </is>
      </c>
      <c r="AQ12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82">
      <c r="A1282" t="n">
        <v>1281</v>
      </c>
      <c r="B1282" t="inlineStr"/>
      <c r="C1282" t="inlineStr">
        <is>
          <t>Rikkyo University</t>
        </is>
      </c>
      <c r="D1282" t="inlineStr">
        <is>
          <t>Tokyo, Japan</t>
        </is>
      </c>
      <c r="E1282" t="inlineStr">
        <is>
          <t>Japan</t>
        </is>
      </c>
      <c r="F1282" t="inlineStr">
        <is>
          <t>Tokyo</t>
        </is>
      </c>
      <c r="G1282" t="inlineStr">
        <is>
          <t>Asia</t>
        </is>
      </c>
      <c r="H1282" t="inlineStr">
        <is>
          <t>https://www.topuniversities.com/sites/default/files/rikkyo-university_592560cf2aeae70239af5233_medium.jpg</t>
        </is>
      </c>
      <c r="I1282" t="inlineStr">
        <is>
          <t>/universities/rikkyo-university</t>
        </is>
      </c>
      <c r="J1282" t="inlineStr">
        <is>
          <t>3996605</t>
        </is>
      </c>
      <c r="K1282" t="inlineStr">
        <is>
          <t>294932</t>
        </is>
      </c>
      <c r="L1282" t="inlineStr">
        <is>
          <t>1962</t>
        </is>
      </c>
      <c r="M1282" t="n">
        <v>0</v>
      </c>
      <c r="N1282" t="inlineStr">
        <is>
          <t>1201-1400</t>
        </is>
      </c>
      <c r="O1282" t="inlineStr"/>
      <c r="P1282" t="b">
        <v>0</v>
      </c>
      <c r="Q1282" t="b">
        <v>0</v>
      </c>
      <c r="R1282" t="n">
        <v>0</v>
      </c>
      <c r="S1282" t="inlineStr">
        <is>
          <t>601+</t>
        </is>
      </c>
      <c r="T1282" t="n">
        <v>4</v>
      </c>
      <c r="U1282" t="inlineStr">
        <is>
          <t>701+</t>
        </is>
      </c>
      <c r="V1282" t="n">
        <v>2.1</v>
      </c>
      <c r="W1282" t="inlineStr">
        <is>
          <t>701+</t>
        </is>
      </c>
      <c r="X1282" t="n">
        <v>8.199999999999999</v>
      </c>
      <c r="Y1282" t="inlineStr">
        <is>
          <t>601+</t>
        </is>
      </c>
      <c r="Z1282" t="n">
        <v>9.6</v>
      </c>
      <c r="AA1282" t="inlineStr">
        <is>
          <t>701+</t>
        </is>
      </c>
      <c r="AB1282" t="n">
        <v>5.8</v>
      </c>
      <c r="AC1282" t="inlineStr">
        <is>
          <t>701+</t>
        </is>
      </c>
      <c r="AD1282" t="n">
        <v>5.6</v>
      </c>
      <c r="AE1282" t="inlineStr">
        <is>
          <t>701+</t>
        </is>
      </c>
      <c r="AF1282" t="n">
        <v>13.7</v>
      </c>
      <c r="AG1282" t="inlineStr">
        <is>
          <t>552</t>
        </is>
      </c>
      <c r="AH1282" t="n">
        <v>23.7</v>
      </c>
      <c r="AI1282" t="inlineStr">
        <is>
          <t>701+</t>
        </is>
      </c>
      <c r="AJ1282" t="n">
        <v>1.2</v>
      </c>
      <c r="AK1282" t="inlineStr"/>
      <c r="AL1282" t="inlineStr"/>
      <c r="AM1282" t="inlineStr"/>
      <c r="AN1282" t="inlineStr"/>
      <c r="AO1282" t="inlineStr"/>
      <c r="AP1282" t="inlineStr">
        <is>
          <t>{"Research &amp; Discovery": [{"indicator_id": "76", "indicator_name": "Academic Reputation", "rank": "601+", "score": "4"}, {"indicator_id": "73", "indicator_name": "Citations per Faculty", "rank": "701+", "score": "2.1"}], "Learning Experience": [{"indicator_id": "36", "indicator_name": "Faculty Student Ratio", "rank": "701+", "score": "8.2"}], "Employability": [{"indicator_id": "77", "indicator_name": "Employer Reputation", "rank": "601+", "score": "9.6"}, {"indicator_id": "3819456", "indicator_name": "Employment Outcomes", "rank": "701+", "score": "5.8"}], "Global Engagement": [{"indicator_id": "14", "indicator_name": "International Student Ratio", "rank": "701+", "score": "5.6"}, {"indicator_id": "15", "indicator_name": "International Research Network", "rank": "701+", "score": "13.7"}, {"indicator_id": "18", "indicator_name": "International Faculty Ratio", "rank": "552", "score": "23.7"}], "Sustainability": [{"indicator_id": "3897497", "indicator_name": "Sustainability Score", "rank": "701+", "score": "1.2"}]}</t>
        </is>
      </c>
      <c r="AQ12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83">
      <c r="A1283" t="n">
        <v>1282</v>
      </c>
      <c r="B1283" t="inlineStr"/>
      <c r="C1283" t="inlineStr">
        <is>
          <t>Saitama University</t>
        </is>
      </c>
      <c r="D1283" t="inlineStr">
        <is>
          <t>Saitama City, Japan</t>
        </is>
      </c>
      <c r="E1283" t="inlineStr">
        <is>
          <t>Japan</t>
        </is>
      </c>
      <c r="F1283" t="inlineStr">
        <is>
          <t>Saitama City</t>
        </is>
      </c>
      <c r="G1283" t="inlineStr">
        <is>
          <t>Asia</t>
        </is>
      </c>
      <c r="H1283" t="inlineStr">
        <is>
          <t>https://www.topuniversities.com/sites/default/files/saitama-university_592560cf2aeae70239af4ca2_medium.jpg</t>
        </is>
      </c>
      <c r="I1283" t="inlineStr">
        <is>
          <t>/universities/saitama-university</t>
        </is>
      </c>
      <c r="J1283" t="inlineStr">
        <is>
          <t>3996618</t>
        </is>
      </c>
      <c r="K1283" t="inlineStr">
        <is>
          <t>297476</t>
        </is>
      </c>
      <c r="L1283" t="inlineStr">
        <is>
          <t>543</t>
        </is>
      </c>
      <c r="M1283" t="n">
        <v>0</v>
      </c>
      <c r="N1283" t="inlineStr">
        <is>
          <t>1201-1400</t>
        </is>
      </c>
      <c r="O1283" t="inlineStr"/>
      <c r="P1283" t="b">
        <v>0</v>
      </c>
      <c r="Q1283" t="b">
        <v>0</v>
      </c>
      <c r="R1283" t="n">
        <v>0</v>
      </c>
      <c r="S1283" t="inlineStr">
        <is>
          <t>601+</t>
        </is>
      </c>
      <c r="T1283" t="n">
        <v>4.9</v>
      </c>
      <c r="U1283" t="inlineStr">
        <is>
          <t>701+</t>
        </is>
      </c>
      <c r="V1283" t="n">
        <v>6.8</v>
      </c>
      <c r="W1283" t="inlineStr">
        <is>
          <t>701+</t>
        </is>
      </c>
      <c r="X1283" t="n">
        <v>11.5</v>
      </c>
      <c r="Y1283" t="inlineStr">
        <is>
          <t>601+</t>
        </is>
      </c>
      <c r="Z1283" t="n">
        <v>1.6</v>
      </c>
      <c r="AA1283" t="inlineStr">
        <is>
          <t>701+</t>
        </is>
      </c>
      <c r="AB1283" t="n">
        <v>1.8</v>
      </c>
      <c r="AC1283" t="inlineStr">
        <is>
          <t>701+</t>
        </is>
      </c>
      <c r="AD1283" t="n">
        <v>4.9</v>
      </c>
      <c r="AE1283" t="inlineStr">
        <is>
          <t>701+</t>
        </is>
      </c>
      <c r="AF1283" t="n">
        <v>18.1</v>
      </c>
      <c r="AG1283" t="inlineStr">
        <is>
          <t>701+</t>
        </is>
      </c>
      <c r="AH1283" t="n">
        <v>9.699999999999999</v>
      </c>
      <c r="AI1283" t="inlineStr">
        <is>
          <t>701+</t>
        </is>
      </c>
      <c r="AJ1283" t="n">
        <v>1.1</v>
      </c>
      <c r="AK1283" t="inlineStr"/>
      <c r="AL1283" t="inlineStr"/>
      <c r="AM1283" t="inlineStr"/>
      <c r="AN1283" t="inlineStr"/>
      <c r="AO1283" t="inlineStr"/>
      <c r="AP1283" t="inlineStr">
        <is>
          <t>{"Research &amp; Discovery": [{"indicator_id": "76", "indicator_name": "Academic Reputation", "rank": "601+", "score": "4.9"}, {"indicator_id": "73", "indicator_name": "Citations per Faculty", "rank": "701+", "score": "6.8"}], "Learning Experience": [{"indicator_id": "36", "indicator_name": "Faculty Student Ratio", "rank": "701+", "score": "11.5"}], "Employability": [{"indicator_id": "77", "indicator_name": "Employer Reputation", "rank": "601+", "score": "1.6"}, {"indicator_id": "3819456", "indicator_name": "Employment Outcomes", "rank": "701+", "score": "1.8"}], "Global Engagement": [{"indicator_id": "14", "indicator_name": "International Student Ratio", "rank": "701+", "score": "4.9"}, {"indicator_id": "15", "indicator_name": "International Research Network", "rank": "701+", "score": "18.1"}, {"indicator_id": "18", "indicator_name": "International Faculty Ratio", "rank": "701+", "score": "9.7"}], "Sustainability": [{"indicator_id": "3897497", "indicator_name": "Sustainability Score", "rank": "701+", "score": "1.1"}]}</t>
        </is>
      </c>
      <c r="AQ12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84">
      <c r="A1284" t="n">
        <v>1283</v>
      </c>
      <c r="B1284" t="inlineStr"/>
      <c r="C1284" t="inlineStr">
        <is>
          <t>Saken Seifullin Kazakh Agrotechnical University</t>
        </is>
      </c>
      <c r="D1284" t="inlineStr">
        <is>
          <t>Nur-Sultan, Kazakhstan</t>
        </is>
      </c>
      <c r="E1284" t="inlineStr">
        <is>
          <t>Kazakhstan</t>
        </is>
      </c>
      <c r="F1284" t="inlineStr">
        <is>
          <t>Nur-Sultan</t>
        </is>
      </c>
      <c r="G1284" t="inlineStr">
        <is>
          <t>Asia</t>
        </is>
      </c>
      <c r="H1284" t="inlineStr">
        <is>
          <t>https://www.topuniversities.com/sites/default/files/220120054802am787728%D0%9A%D0%90%D0%97%D0%90%D0%A21%D0%A3-%D0%BB%D0%BE%D0%B3%D0%BE-90x90.jpg</t>
        </is>
      </c>
      <c r="I1284" t="inlineStr">
        <is>
          <t>/universities/saken-seifullin-kazakh-agrotechnical-university</t>
        </is>
      </c>
      <c r="J1284" t="inlineStr">
        <is>
          <t>3996620</t>
        </is>
      </c>
      <c r="K1284" t="inlineStr">
        <is>
          <t>294087</t>
        </is>
      </c>
      <c r="L1284" t="inlineStr">
        <is>
          <t>14929</t>
        </is>
      </c>
      <c r="M1284" t="n">
        <v>0</v>
      </c>
      <c r="N1284" t="inlineStr">
        <is>
          <t>1201-1400</t>
        </is>
      </c>
      <c r="O1284" t="inlineStr">
        <is>
          <t>4</t>
        </is>
      </c>
      <c r="P1284" t="b">
        <v>0</v>
      </c>
      <c r="Q1284" t="b">
        <v>0</v>
      </c>
      <c r="R1284" t="n">
        <v>0</v>
      </c>
      <c r="S1284" t="inlineStr">
        <is>
          <t>601+</t>
        </is>
      </c>
      <c r="T1284" t="n">
        <v>9.699999999999999</v>
      </c>
      <c r="U1284" t="inlineStr">
        <is>
          <t>701+</t>
        </is>
      </c>
      <c r="V1284" t="n">
        <v>1.2</v>
      </c>
      <c r="W1284" t="inlineStr">
        <is>
          <t>550</t>
        </is>
      </c>
      <c r="X1284" t="n">
        <v>27.8</v>
      </c>
      <c r="Y1284" t="inlineStr">
        <is>
          <t>601+</t>
        </is>
      </c>
      <c r="Z1284" t="n">
        <v>9.300000000000001</v>
      </c>
      <c r="AA1284" t="inlineStr">
        <is>
          <t>701+</t>
        </is>
      </c>
      <c r="AB1284" t="n">
        <v>3.4</v>
      </c>
      <c r="AC1284" t="inlineStr">
        <is>
          <t>701+</t>
        </is>
      </c>
      <c r="AD1284" t="n">
        <v>4.2</v>
      </c>
      <c r="AE1284" t="inlineStr">
        <is>
          <t>701+</t>
        </is>
      </c>
      <c r="AF1284" t="n">
        <v>2.6</v>
      </c>
      <c r="AG1284" t="inlineStr">
        <is>
          <t>701+</t>
        </is>
      </c>
      <c r="AH1284" t="n">
        <v>10.1</v>
      </c>
      <c r="AI1284" t="inlineStr">
        <is>
          <t>701+</t>
        </is>
      </c>
      <c r="AJ1284" t="n">
        <v>2</v>
      </c>
      <c r="AK1284" t="inlineStr"/>
      <c r="AL1284" t="inlineStr"/>
      <c r="AM1284" t="inlineStr"/>
      <c r="AN1284" t="inlineStr"/>
      <c r="AO1284" t="inlineStr"/>
      <c r="AP1284" t="inlineStr">
        <is>
          <t>{"Research &amp; Discovery": [{"indicator_id": "76", "indicator_name": "Academic Reputation", "rank": "601+", "score": "9.7"}, {"indicator_id": "73", "indicator_name": "Citations per Faculty", "rank": "701+", "score": "1.2"}], "Learning Experience": [{"indicator_id": "36", "indicator_name": "Faculty Student Ratio", "rank": "550", "score": "27.8"}], "Employability": [{"indicator_id": "77", "indicator_name": "Employer Reputation", "rank": "601+", "score": "9.3"}, {"indicator_id": "3819456", "indicator_name": "Employment Outcomes", "rank": "701+", "score": "3.4"}], "Global Engagement": [{"indicator_id": "14", "indicator_name": "International Student Ratio", "rank": "701+", "score": "4.2"}, {"indicator_id": "15", "indicator_name": "International Research Network", "rank": "701+", "score": "2.6"}, {"indicator_id": "18", "indicator_name": "International Faculty Ratio", "rank": "701+", "score": "10.1"}], "Sustainability": [{"indicator_id": "3897497", "indicator_name": "Sustainability Score", "rank": "701+", "score": "2"}]}</t>
        </is>
      </c>
      <c r="AQ12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85">
      <c r="A1285" t="n">
        <v>1284</v>
      </c>
      <c r="B1285" t="inlineStr"/>
      <c r="C1285" t="inlineStr">
        <is>
          <t>San Francisco State University</t>
        </is>
      </c>
      <c r="D1285" t="inlineStr">
        <is>
          <t>San Francisco, United States</t>
        </is>
      </c>
      <c r="E1285" t="inlineStr">
        <is>
          <t>United States</t>
        </is>
      </c>
      <c r="F1285" t="inlineStr">
        <is>
          <t>San Francisco</t>
        </is>
      </c>
      <c r="G1285" t="inlineStr">
        <is>
          <t>North America</t>
        </is>
      </c>
      <c r="H1285" t="inlineStr">
        <is>
          <t>https://www.topuniversities.com/sites/default/files/san-francisco-state-university_592560cf2aeae70239af5354_medium.jpg</t>
        </is>
      </c>
      <c r="I1285" t="inlineStr">
        <is>
          <t>/universities/san-francisco-state-university</t>
        </is>
      </c>
      <c r="J1285" t="inlineStr">
        <is>
          <t>3996623</t>
        </is>
      </c>
      <c r="K1285" t="inlineStr">
        <is>
          <t>295218</t>
        </is>
      </c>
      <c r="L1285" t="inlineStr">
        <is>
          <t>2257</t>
        </is>
      </c>
      <c r="M1285" t="n">
        <v>0</v>
      </c>
      <c r="N1285" t="inlineStr">
        <is>
          <t>1201-1400</t>
        </is>
      </c>
      <c r="O1285" t="inlineStr"/>
      <c r="P1285" t="b">
        <v>0</v>
      </c>
      <c r="Q1285" t="b">
        <v>0</v>
      </c>
      <c r="R1285" t="n">
        <v>0</v>
      </c>
      <c r="S1285" t="inlineStr">
        <is>
          <t>601+</t>
        </is>
      </c>
      <c r="T1285" t="n">
        <v>4.5</v>
      </c>
      <c r="U1285" t="inlineStr">
        <is>
          <t>701+</t>
        </is>
      </c>
      <c r="V1285" t="n">
        <v>4</v>
      </c>
      <c r="W1285" t="inlineStr">
        <is>
          <t>701+</t>
        </is>
      </c>
      <c r="X1285" t="n">
        <v>5.7</v>
      </c>
      <c r="Y1285" t="inlineStr">
        <is>
          <t>601+</t>
        </is>
      </c>
      <c r="Z1285" t="n">
        <v>3.1</v>
      </c>
      <c r="AA1285" t="inlineStr">
        <is>
          <t>701+</t>
        </is>
      </c>
      <c r="AB1285" t="n">
        <v>7.6</v>
      </c>
      <c r="AC1285" t="inlineStr">
        <is>
          <t>701+</t>
        </is>
      </c>
      <c r="AD1285" t="n">
        <v>5</v>
      </c>
      <c r="AE1285" t="inlineStr">
        <is>
          <t>701+</t>
        </is>
      </c>
      <c r="AF1285" t="n">
        <v>35.6</v>
      </c>
      <c r="AG1285" t="inlineStr">
        <is>
          <t>701+</t>
        </is>
      </c>
      <c r="AH1285" t="n">
        <v>3.4</v>
      </c>
      <c r="AI1285" t="inlineStr">
        <is>
          <t>701+</t>
        </is>
      </c>
      <c r="AJ1285" t="n">
        <v>1.7</v>
      </c>
      <c r="AK1285" t="inlineStr"/>
      <c r="AL1285" t="inlineStr"/>
      <c r="AM1285" t="inlineStr"/>
      <c r="AN1285" t="inlineStr"/>
      <c r="AO1285" t="inlineStr"/>
      <c r="AP1285" t="inlineStr">
        <is>
          <t>{"Research &amp; Discovery": [{"indicator_id": "76", "indicator_name": "Academic Reputation", "rank": "601+", "score": "4.5"}, {"indicator_id": "73", "indicator_name": "Citations per Faculty", "rank": "701+", "score": "4"}], "Learning Experience": [{"indicator_id": "36", "indicator_name": "Faculty Student Ratio", "rank": "701+", "score": "5.7"}], "Employability": [{"indicator_id": "77", "indicator_name": "Employer Reputation", "rank": "601+", "score": "3.1"}, {"indicator_id": "3819456", "indicator_name": "Employment Outcomes", "rank": "701+", "score": "7.6"}], "Global Engagement": [{"indicator_id": "14", "indicator_name": "International Student Ratio", "rank": "701+", "score": "5"}, {"indicator_id": "15", "indicator_name": "International Research Network", "rank": "701+", "score": "35.6"}, {"indicator_id": "18", "indicator_name": "International Faculty Ratio", "rank": "701+", "score": "3.4"}], "Sustainability": [{"indicator_id": "3897497", "indicator_name": "Sustainability Score", "rank": "701+", "score": "1.7"}]}</t>
        </is>
      </c>
      <c r="AQ12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86">
      <c r="A1286" t="n">
        <v>1285</v>
      </c>
      <c r="B1286" t="inlineStr"/>
      <c r="C1286" t="inlineStr">
        <is>
          <t>Sathyabama Institute of Science and Technology (Deemed to be University)</t>
        </is>
      </c>
      <c r="D1286" t="inlineStr">
        <is>
          <t>Chennai, India</t>
        </is>
      </c>
      <c r="E1286" t="inlineStr">
        <is>
          <t>India</t>
        </is>
      </c>
      <c r="F1286" t="inlineStr">
        <is>
          <t>Chennai</t>
        </is>
      </c>
      <c r="G1286" t="inlineStr">
        <is>
          <t>Asia</t>
        </is>
      </c>
      <c r="H1286" t="inlineStr">
        <is>
          <t>https://www.topuniversities.com/sites/default/files/sathyabama-institute-of-science-and-technology-deemed-to-be-university_592560cf2aeae70239af5a63_medium.jpg</t>
        </is>
      </c>
      <c r="I1286" t="inlineStr">
        <is>
          <t>/universities/sathyabama-institute-science-technology-deemed-be-university</t>
        </is>
      </c>
      <c r="J1286" t="inlineStr">
        <is>
          <t>3996624</t>
        </is>
      </c>
      <c r="K1286" t="inlineStr">
        <is>
          <t>295479</t>
        </is>
      </c>
      <c r="L1286" t="inlineStr">
        <is>
          <t>25819</t>
        </is>
      </c>
      <c r="M1286" t="n">
        <v>0</v>
      </c>
      <c r="N1286" t="inlineStr">
        <is>
          <t>1201-1400</t>
        </is>
      </c>
      <c r="O1286" t="inlineStr">
        <is>
          <t>5</t>
        </is>
      </c>
      <c r="P1286" t="b">
        <v>0</v>
      </c>
      <c r="Q1286" t="b">
        <v>0</v>
      </c>
      <c r="R1286" t="n">
        <v>0</v>
      </c>
      <c r="S1286" t="inlineStr">
        <is>
          <t>601+</t>
        </is>
      </c>
      <c r="T1286" t="n">
        <v>6.8</v>
      </c>
      <c r="U1286" t="inlineStr">
        <is>
          <t>701+</t>
        </is>
      </c>
      <c r="V1286" t="n">
        <v>4.3</v>
      </c>
      <c r="W1286" t="inlineStr">
        <is>
          <t>596</t>
        </is>
      </c>
      <c r="X1286" t="n">
        <v>24.8</v>
      </c>
      <c r="Y1286" t="inlineStr">
        <is>
          <t>601+</t>
        </is>
      </c>
      <c r="Z1286" t="n">
        <v>3.7</v>
      </c>
      <c r="AA1286" t="inlineStr">
        <is>
          <t>701+</t>
        </is>
      </c>
      <c r="AB1286" t="n">
        <v>1.9</v>
      </c>
      <c r="AC1286" t="inlineStr">
        <is>
          <t>701+</t>
        </is>
      </c>
      <c r="AD1286" t="n">
        <v>3.5</v>
      </c>
      <c r="AE1286" t="inlineStr">
        <is>
          <t>701+</t>
        </is>
      </c>
      <c r="AF1286" t="n">
        <v>17</v>
      </c>
      <c r="AG1286" t="inlineStr">
        <is>
          <t>701+</t>
        </is>
      </c>
      <c r="AH1286" t="n">
        <v>5.3</v>
      </c>
      <c r="AI1286" t="inlineStr">
        <is>
          <t>701+</t>
        </is>
      </c>
      <c r="AJ1286" t="n">
        <v>3.1</v>
      </c>
      <c r="AK1286" t="inlineStr"/>
      <c r="AL1286" t="inlineStr"/>
      <c r="AM1286" t="inlineStr"/>
      <c r="AN1286" t="inlineStr"/>
      <c r="AO1286" t="inlineStr"/>
      <c r="AP1286" t="inlineStr">
        <is>
          <t>{"Research &amp; Discovery": [{"indicator_id": "76", "indicator_name": "Academic Reputation", "rank": "601+", "score": "6.8"}, {"indicator_id": "73", "indicator_name": "Citations per Faculty", "rank": "701+", "score": "4.3"}], "Learning Experience": [{"indicator_id": "36", "indicator_name": "Faculty Student Ratio", "rank": "596", "score": "24.8"}], "Employability": [{"indicator_id": "77", "indicator_name": "Employer Reputation", "rank": "601+", "score": "3.7"}, {"indicator_id": "3819456", "indicator_name": "Employment Outcomes", "rank": "701+", "score": "1.9"}], "Global Engagement": [{"indicator_id": "14", "indicator_name": "International Student Ratio", "rank": "701+", "score": "3.5"}, {"indicator_id": "15", "indicator_name": "International Research Network", "rank": "701+", "score": "17"}, {"indicator_id": "18", "indicator_name": "International Faculty Ratio", "rank": "701+", "score": "5.3"}], "Sustainability": [{"indicator_id": "3897497", "indicator_name": "Sustainability Score", "rank": "701+", "score": "3.1"}]}</t>
        </is>
      </c>
      <c r="AQ12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87">
      <c r="A1287" t="n">
        <v>1286</v>
      </c>
      <c r="B1287" t="inlineStr"/>
      <c r="C1287" t="inlineStr">
        <is>
          <t>Seattle University</t>
        </is>
      </c>
      <c r="D1287" t="inlineStr">
        <is>
          <t>Seattle, United States</t>
        </is>
      </c>
      <c r="E1287" t="inlineStr">
        <is>
          <t>United States</t>
        </is>
      </c>
      <c r="F1287" t="inlineStr">
        <is>
          <t>Seattle</t>
        </is>
      </c>
      <c r="G1287" t="inlineStr">
        <is>
          <t>North America</t>
        </is>
      </c>
      <c r="H1287" t="inlineStr">
        <is>
          <t>https://www.topuniversities.com/sites/default/files/seattle-university_592560e09988f300e2320add_medium.jpg</t>
        </is>
      </c>
      <c r="I1287" t="inlineStr">
        <is>
          <t>/universities/seattle-university</t>
        </is>
      </c>
      <c r="J1287" t="inlineStr">
        <is>
          <t>3996627</t>
        </is>
      </c>
      <c r="K1287" t="inlineStr">
        <is>
          <t>293160</t>
        </is>
      </c>
      <c r="L1287" t="inlineStr">
        <is>
          <t>19698</t>
        </is>
      </c>
      <c r="M1287" t="n">
        <v>0</v>
      </c>
      <c r="N1287" t="inlineStr">
        <is>
          <t>1201-1400</t>
        </is>
      </c>
      <c r="O1287" t="inlineStr"/>
      <c r="P1287" t="b">
        <v>0</v>
      </c>
      <c r="Q1287" t="b">
        <v>0</v>
      </c>
      <c r="R1287" t="n">
        <v>0</v>
      </c>
      <c r="S1287" t="inlineStr">
        <is>
          <t>601+</t>
        </is>
      </c>
      <c r="T1287" t="n">
        <v>5.4</v>
      </c>
      <c r="U1287" t="inlineStr">
        <is>
          <t>701+</t>
        </is>
      </c>
      <c r="V1287" t="n">
        <v>2.1</v>
      </c>
      <c r="W1287" t="inlineStr">
        <is>
          <t>490</t>
        </is>
      </c>
      <c r="X1287" t="n">
        <v>32.2</v>
      </c>
      <c r="Y1287" t="inlineStr">
        <is>
          <t>601+</t>
        </is>
      </c>
      <c r="Z1287" t="n">
        <v>6.4</v>
      </c>
      <c r="AA1287" t="inlineStr">
        <is>
          <t>701+</t>
        </is>
      </c>
      <c r="AB1287" t="n">
        <v>10.1</v>
      </c>
      <c r="AC1287" t="inlineStr">
        <is>
          <t>656</t>
        </is>
      </c>
      <c r="AD1287" t="n">
        <v>13.2</v>
      </c>
      <c r="AE1287" t="inlineStr">
        <is>
          <t>701+</t>
        </is>
      </c>
      <c r="AF1287" t="n">
        <v>6.3</v>
      </c>
      <c r="AG1287" t="inlineStr">
        <is>
          <t>701+</t>
        </is>
      </c>
      <c r="AH1287" t="n">
        <v>1.5</v>
      </c>
      <c r="AI1287" t="inlineStr">
        <is>
          <t>701+</t>
        </is>
      </c>
      <c r="AJ1287" t="n">
        <v>2.4</v>
      </c>
      <c r="AK1287" t="inlineStr"/>
      <c r="AL1287" t="inlineStr"/>
      <c r="AM1287" t="inlineStr"/>
      <c r="AN1287" t="inlineStr"/>
      <c r="AO1287" t="inlineStr"/>
      <c r="AP1287" t="inlineStr">
        <is>
          <t>{"Research &amp; Discovery": [{"indicator_id": "76", "indicator_name": "Academic Reputation", "rank": "601+", "score": "5.4"}, {"indicator_id": "73", "indicator_name": "Citations per Faculty", "rank": "701+", "score": "2.1"}], "Learning Experience": [{"indicator_id": "36", "indicator_name": "Faculty Student Ratio", "rank": "490", "score": "32.2"}], "Employability": [{"indicator_id": "77", "indicator_name": "Employer Reputation", "rank": "601+", "score": "6.4"}, {"indicator_id": "3819456", "indicator_name": "Employment Outcomes", "rank": "701+", "score": "10.1"}], "Global Engagement": [{"indicator_id": "14", "indicator_name": "International Student Ratio", "rank": "656", "score": "13.2"}, {"indicator_id": "15", "indicator_name": "International Research Network", "rank": "701+", "score": "6.3"}, {"indicator_id": "18", "indicator_name": "International Faculty Ratio", "rank": "701+", "score": "1.5"}], "Sustainability": [{"indicator_id": "3897497", "indicator_name": "Sustainability Score", "rank": "701+", "score": "2.4"}]}</t>
        </is>
      </c>
      <c r="AQ12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88">
      <c r="A1288" t="n">
        <v>1287</v>
      </c>
      <c r="B1288" t="inlineStr"/>
      <c r="C1288" t="inlineStr">
        <is>
          <t>Seoul National University of Science and Technology</t>
        </is>
      </c>
      <c r="D1288" t="inlineStr">
        <is>
          <t>Seoul, South Korea</t>
        </is>
      </c>
      <c r="E1288" t="inlineStr">
        <is>
          <t>South Korea</t>
        </is>
      </c>
      <c r="F1288" t="inlineStr">
        <is>
          <t>Seoul</t>
        </is>
      </c>
      <c r="G1288" t="inlineStr">
        <is>
          <t>Asia</t>
        </is>
      </c>
      <c r="H1288" t="inlineStr">
        <is>
          <t>https://www.topuniversities.com/sites/default/files/seoul-national-university-of-science-and-technology_592560e09988f300e2320bcd_medium.jpg</t>
        </is>
      </c>
      <c r="I1288" t="inlineStr">
        <is>
          <t>/universities/seoul-national-university-science-technology</t>
        </is>
      </c>
      <c r="J1288" t="inlineStr">
        <is>
          <t>3996630</t>
        </is>
      </c>
      <c r="K1288" t="inlineStr">
        <is>
          <t>295883</t>
        </is>
      </c>
      <c r="L1288" t="inlineStr">
        <is>
          <t>20416</t>
        </is>
      </c>
      <c r="M1288" t="n">
        <v>0</v>
      </c>
      <c r="N1288" t="inlineStr">
        <is>
          <t>1201-1400</t>
        </is>
      </c>
      <c r="O1288" t="inlineStr"/>
      <c r="P1288" t="b">
        <v>0</v>
      </c>
      <c r="Q1288" t="b">
        <v>0</v>
      </c>
      <c r="R1288" t="n">
        <v>0</v>
      </c>
      <c r="S1288" t="inlineStr">
        <is>
          <t>601+</t>
        </is>
      </c>
      <c r="T1288" t="n">
        <v>6.4</v>
      </c>
      <c r="U1288" t="inlineStr">
        <is>
          <t>701+</t>
        </is>
      </c>
      <c r="V1288" t="n">
        <v>10.3</v>
      </c>
      <c r="W1288" t="inlineStr">
        <is>
          <t>701+</t>
        </is>
      </c>
      <c r="X1288" t="n">
        <v>12.8</v>
      </c>
      <c r="Y1288" t="inlineStr">
        <is>
          <t>601+</t>
        </is>
      </c>
      <c r="Z1288" t="n">
        <v>3.6</v>
      </c>
      <c r="AA1288" t="inlineStr">
        <is>
          <t>701+</t>
        </is>
      </c>
      <c r="AB1288" t="n">
        <v>1.9</v>
      </c>
      <c r="AC1288" t="inlineStr">
        <is>
          <t>683</t>
        </is>
      </c>
      <c r="AD1288" t="n">
        <v>11.9</v>
      </c>
      <c r="AE1288" t="inlineStr">
        <is>
          <t>701+</t>
        </is>
      </c>
      <c r="AF1288" t="n">
        <v>12.4</v>
      </c>
      <c r="AG1288" t="inlineStr">
        <is>
          <t>701+</t>
        </is>
      </c>
      <c r="AH1288" t="n">
        <v>9.6</v>
      </c>
      <c r="AI1288">
        <f>672</f>
        <v/>
      </c>
      <c r="AJ1288" t="n">
        <v>9.800000000000001</v>
      </c>
      <c r="AK1288" t="inlineStr"/>
      <c r="AL1288" t="inlineStr"/>
      <c r="AM1288" t="inlineStr"/>
      <c r="AN1288" t="inlineStr"/>
      <c r="AO1288" t="inlineStr"/>
      <c r="AP1288" t="inlineStr">
        <is>
          <t>{"Research &amp; Discovery": [{"indicator_id": "76", "indicator_name": "Academic Reputation", "rank": "601+", "score": "6.4"}, {"indicator_id": "73", "indicator_name": "Citations per Faculty", "rank": "701+", "score": "10.3"}], "Learning Experience": [{"indicator_id": "36", "indicator_name": "Faculty Student Ratio", "rank": "701+", "score": "12.8"}], "Employability": [{"indicator_id": "77", "indicator_name": "Employer Reputation", "rank": "601+", "score": "3.6"}, {"indicator_id": "3819456", "indicator_name": "Employment Outcomes", "rank": "701+", "score": "1.9"}], "Global Engagement": [{"indicator_id": "14", "indicator_name": "International Student Ratio", "rank": "683", "score": "11.9"}, {"indicator_id": "15", "indicator_name": "International Research Network", "rank": "701+", "score": "12.4"}, {"indicator_id": "18", "indicator_name": "International Faculty Ratio", "rank": "701+", "score": "9.6"}], "Sustainability": [{"indicator_id": "3897497", "indicator_name": "Sustainability Score", "rank": "=672", "score": "9.8"}]}</t>
        </is>
      </c>
      <c r="AQ12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89">
      <c r="A1289" t="n">
        <v>1288</v>
      </c>
      <c r="B1289" t="inlineStr"/>
      <c r="C1289" t="inlineStr">
        <is>
          <t>Shahjalal University of Science and Technology</t>
        </is>
      </c>
      <c r="D1289" t="inlineStr">
        <is>
          <t>Sylhet, Bangladesh</t>
        </is>
      </c>
      <c r="E1289" t="inlineStr">
        <is>
          <t>Bangladesh</t>
        </is>
      </c>
      <c r="F1289" t="inlineStr">
        <is>
          <t>Sylhet</t>
        </is>
      </c>
      <c r="G1289" t="inlineStr">
        <is>
          <t>Asia</t>
        </is>
      </c>
      <c r="H1289" t="inlineStr"/>
      <c r="I1289" t="inlineStr">
        <is>
          <t>/universities/shahjalal-university-science-technology</t>
        </is>
      </c>
      <c r="J1289" t="inlineStr">
        <is>
          <t>3996632</t>
        </is>
      </c>
      <c r="K1289" t="inlineStr">
        <is>
          <t>296817</t>
        </is>
      </c>
      <c r="L1289" t="inlineStr">
        <is>
          <t>865</t>
        </is>
      </c>
      <c r="M1289" t="n">
        <v>0</v>
      </c>
      <c r="N1289" t="inlineStr">
        <is>
          <t>1201-1400</t>
        </is>
      </c>
      <c r="O1289" t="inlineStr"/>
      <c r="P1289" t="b">
        <v>0</v>
      </c>
      <c r="Q1289" t="b">
        <v>0</v>
      </c>
      <c r="R1289" t="n">
        <v>0</v>
      </c>
      <c r="S1289" t="inlineStr">
        <is>
          <t>601+</t>
        </is>
      </c>
      <c r="T1289" t="n">
        <v>7.6</v>
      </c>
      <c r="U1289" t="inlineStr">
        <is>
          <t>701+</t>
        </is>
      </c>
      <c r="V1289" t="n">
        <v>5.3</v>
      </c>
      <c r="W1289" t="inlineStr">
        <is>
          <t>701+</t>
        </is>
      </c>
      <c r="X1289" t="n">
        <v>11.8</v>
      </c>
      <c r="Y1289" t="inlineStr">
        <is>
          <t>601+</t>
        </is>
      </c>
      <c r="Z1289" t="n">
        <v>11.8</v>
      </c>
      <c r="AA1289" t="inlineStr">
        <is>
          <t>701+</t>
        </is>
      </c>
      <c r="AB1289" t="n">
        <v>3.9</v>
      </c>
      <c r="AC1289" t="inlineStr">
        <is>
          <t>n/a</t>
        </is>
      </c>
      <c r="AD1289" t="inlineStr"/>
      <c r="AE1289" t="inlineStr">
        <is>
          <t>701+</t>
        </is>
      </c>
      <c r="AF1289" t="n">
        <v>12.8</v>
      </c>
      <c r="AG1289" t="inlineStr">
        <is>
          <t>n/a</t>
        </is>
      </c>
      <c r="AH1289" t="inlineStr"/>
      <c r="AI1289" t="inlineStr">
        <is>
          <t>701+</t>
        </is>
      </c>
      <c r="AJ1289" t="n">
        <v>1</v>
      </c>
      <c r="AK1289" t="inlineStr"/>
      <c r="AL1289" t="inlineStr"/>
      <c r="AM1289" t="inlineStr"/>
      <c r="AN1289" t="inlineStr"/>
      <c r="AO1289" t="inlineStr"/>
      <c r="AP1289" t="inlineStr">
        <is>
          <t>{"Research &amp; Discovery": [{"indicator_id": "76", "indicator_name": "Academic Reputation", "rank": "601+", "score": "7.6"}, {"indicator_id": "73", "indicator_name": "Citations per Faculty", "rank": "701+", "score": "5.3"}], "Learning Experience": [{"indicator_id": "36", "indicator_name": "Faculty Student Ratio", "rank": "701+", "score": "11.8"}], "Employability": [{"indicator_id": "77", "indicator_name": "Employer Reputation", "rank": "601+", "score": "11.8"}, {"indicator_id": "3819456", "indicator_name": "Employment Outcomes", "rank": "701+", "score": "3.9"}], "Global Engagement": [{"indicator_id": "14", "indicator_name": "International Student Ratio", "rank": "n/a", "score": "n/a"}, {"indicator_id": "15", "indicator_name": "International Research Network", "rank": "701+", "score": "12.8"}, {"indicator_id": "18", "indicator_name": "International Faculty Ratio", "rank": "n/a", "score": "n/a"}], "Sustainability": [{"indicator_id": "3897497", "indicator_name": "Sustainability Score", "rank": "701+", "score": "1"}]}</t>
        </is>
      </c>
      <c r="AQ12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90">
      <c r="A1290" t="n">
        <v>1289</v>
      </c>
      <c r="B1290" t="inlineStr"/>
      <c r="C1290" t="inlineStr">
        <is>
          <t>Shanghai International Studies University</t>
        </is>
      </c>
      <c r="D1290" t="inlineStr">
        <is>
          <t>Shanghai, China (Mainland)</t>
        </is>
      </c>
      <c r="E1290" t="inlineStr">
        <is>
          <t>China (Mainland)</t>
        </is>
      </c>
      <c r="F1290" t="inlineStr">
        <is>
          <t>Shanghai</t>
        </is>
      </c>
      <c r="G1290" t="inlineStr">
        <is>
          <t>Asia</t>
        </is>
      </c>
      <c r="H1290" t="inlineStr">
        <is>
          <t>https://www.topuniversities.com/sites/default/files/shanghai-international-studies-university_592560cf2aeae70239af526d_medium.jpg</t>
        </is>
      </c>
      <c r="I1290" t="inlineStr">
        <is>
          <t>/universities/shanghai-international-studies-university</t>
        </is>
      </c>
      <c r="J1290" t="inlineStr">
        <is>
          <t>3996633</t>
        </is>
      </c>
      <c r="K1290" t="inlineStr">
        <is>
          <t>294995</t>
        </is>
      </c>
      <c r="L1290" t="inlineStr">
        <is>
          <t>2025</t>
        </is>
      </c>
      <c r="M1290" t="n">
        <v>0</v>
      </c>
      <c r="N1290" t="inlineStr">
        <is>
          <t>1201-1400</t>
        </is>
      </c>
      <c r="O1290" t="inlineStr"/>
      <c r="P1290" t="b">
        <v>0</v>
      </c>
      <c r="Q1290" t="b">
        <v>0</v>
      </c>
      <c r="R1290" t="n">
        <v>0</v>
      </c>
      <c r="S1290" t="inlineStr">
        <is>
          <t>601+</t>
        </is>
      </c>
      <c r="T1290" t="n">
        <v>4.9</v>
      </c>
      <c r="U1290" t="inlineStr">
        <is>
          <t>701+</t>
        </is>
      </c>
      <c r="V1290" t="n">
        <v>1.8</v>
      </c>
      <c r="W1290" t="inlineStr">
        <is>
          <t>701+</t>
        </is>
      </c>
      <c r="X1290" t="n">
        <v>16.7</v>
      </c>
      <c r="Y1290" t="inlineStr">
        <is>
          <t>601+</t>
        </is>
      </c>
      <c r="Z1290" t="n">
        <v>2.9</v>
      </c>
      <c r="AA1290" t="inlineStr">
        <is>
          <t>701+</t>
        </is>
      </c>
      <c r="AB1290" t="n">
        <v>5.2</v>
      </c>
      <c r="AC1290" t="inlineStr">
        <is>
          <t>454</t>
        </is>
      </c>
      <c r="AD1290" t="n">
        <v>27.3</v>
      </c>
      <c r="AE1290" t="inlineStr">
        <is>
          <t>701+</t>
        </is>
      </c>
      <c r="AF1290" t="n">
        <v>5.4</v>
      </c>
      <c r="AG1290" t="inlineStr">
        <is>
          <t>518</t>
        </is>
      </c>
      <c r="AH1290" t="n">
        <v>26.9</v>
      </c>
      <c r="AI1290" t="inlineStr">
        <is>
          <t>701+</t>
        </is>
      </c>
      <c r="AJ1290" t="n">
        <v>1</v>
      </c>
      <c r="AK1290" t="inlineStr"/>
      <c r="AL1290" t="inlineStr"/>
      <c r="AM1290" t="inlineStr"/>
      <c r="AN1290" t="inlineStr"/>
      <c r="AO1290" t="inlineStr"/>
      <c r="AP1290" t="inlineStr">
        <is>
          <t>{"Research &amp; Discovery": [{"indicator_id": "76", "indicator_name": "Academic Reputation", "rank": "601+", "score": "4.9"}, {"indicator_id": "73", "indicator_name": "Citations per Faculty", "rank": "701+", "score": "1.8"}], "Learning Experience": [{"indicator_id": "36", "indicator_name": "Faculty Student Ratio", "rank": "701+", "score": "16.7"}], "Employability": [{"indicator_id": "77", "indicator_name": "Employer Reputation", "rank": "601+", "score": "2.9"}, {"indicator_id": "3819456", "indicator_name": "Employment Outcomes", "rank": "701+", "score": "5.2"}], "Global Engagement": [{"indicator_id": "14", "indicator_name": "International Student Ratio", "rank": "454", "score": "27.3"}, {"indicator_id": "15", "indicator_name": "International Research Network", "rank": "701+", "score": "5.4"}, {"indicator_id": "18", "indicator_name": "International Faculty Ratio", "rank": "518", "score": "26.9"}], "Sustainability": [{"indicator_id": "3897497", "indicator_name": "Sustainability Score", "rank": "701+", "score": "1"}]}</t>
        </is>
      </c>
      <c r="AQ12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91">
      <c r="A1291" t="n">
        <v>1290</v>
      </c>
      <c r="B1291" t="inlineStr"/>
      <c r="C1291" t="inlineStr">
        <is>
          <t>Shanghai University of Finance and Economics</t>
        </is>
      </c>
      <c r="D1291" t="inlineStr">
        <is>
          <t>Shanghai, China (Mainland)</t>
        </is>
      </c>
      <c r="E1291" t="inlineStr">
        <is>
          <t>China (Mainland)</t>
        </is>
      </c>
      <c r="F1291" t="inlineStr">
        <is>
          <t>Shanghai</t>
        </is>
      </c>
      <c r="G1291" t="inlineStr">
        <is>
          <t>Asia</t>
        </is>
      </c>
      <c r="H1291" t="inlineStr">
        <is>
          <t>https://www.topuniversities.com/sites/default/files/shanghai-university-of-finance-and-economics_2026_medium.jpg</t>
        </is>
      </c>
      <c r="I1291" t="inlineStr">
        <is>
          <t>/universities/shanghai-university-finance-economics</t>
        </is>
      </c>
      <c r="J1291" t="inlineStr">
        <is>
          <t>3996635</t>
        </is>
      </c>
      <c r="K1291" t="inlineStr">
        <is>
          <t>294996</t>
        </is>
      </c>
      <c r="L1291" t="inlineStr">
        <is>
          <t>2026</t>
        </is>
      </c>
      <c r="M1291" t="n">
        <v>0</v>
      </c>
      <c r="N1291" t="inlineStr">
        <is>
          <t>1201-1400</t>
        </is>
      </c>
      <c r="O1291" t="inlineStr"/>
      <c r="P1291" t="b">
        <v>0</v>
      </c>
      <c r="Q1291" t="b">
        <v>0</v>
      </c>
      <c r="R1291" t="n">
        <v>0</v>
      </c>
      <c r="S1291" t="inlineStr">
        <is>
          <t>601+</t>
        </is>
      </c>
      <c r="T1291" t="n">
        <v>4.5</v>
      </c>
      <c r="U1291" t="inlineStr">
        <is>
          <t>701+</t>
        </is>
      </c>
      <c r="V1291" t="n">
        <v>3.5</v>
      </c>
      <c r="W1291" t="inlineStr">
        <is>
          <t>701+</t>
        </is>
      </c>
      <c r="X1291" t="n">
        <v>8.9</v>
      </c>
      <c r="Y1291" t="inlineStr">
        <is>
          <t>601+</t>
        </is>
      </c>
      <c r="Z1291" t="n">
        <v>5.2</v>
      </c>
      <c r="AA1291" t="inlineStr">
        <is>
          <t>304</t>
        </is>
      </c>
      <c r="AB1291" t="n">
        <v>42.6</v>
      </c>
      <c r="AC1291" t="inlineStr">
        <is>
          <t>701+</t>
        </is>
      </c>
      <c r="AD1291" t="n">
        <v>2.1</v>
      </c>
      <c r="AE1291" t="inlineStr">
        <is>
          <t>701+</t>
        </is>
      </c>
      <c r="AF1291" t="n">
        <v>14.9</v>
      </c>
      <c r="AG1291" t="inlineStr">
        <is>
          <t>662</t>
        </is>
      </c>
      <c r="AH1291" t="n">
        <v>15.5</v>
      </c>
      <c r="AI1291" t="inlineStr">
        <is>
          <t>701+</t>
        </is>
      </c>
      <c r="AJ1291" t="n">
        <v>1.4</v>
      </c>
      <c r="AK1291" t="inlineStr"/>
      <c r="AL1291" t="inlineStr"/>
      <c r="AM1291" t="inlineStr"/>
      <c r="AN1291" t="inlineStr"/>
      <c r="AO1291" t="inlineStr"/>
      <c r="AP1291" t="inlineStr">
        <is>
          <t>{"Research &amp; Discovery": [{"indicator_id": "76", "indicator_name": "Academic Reputation", "rank": "601+", "score": "4.5"}, {"indicator_id": "73", "indicator_name": "Citations per Faculty", "rank": "701+", "score": "3.5"}], "Learning Experience": [{"indicator_id": "36", "indicator_name": "Faculty Student Ratio", "rank": "701+", "score": "8.9"}], "Employability": [{"indicator_id": "77", "indicator_name": "Employer Reputation", "rank": "601+", "score": "5.2"}, {"indicator_id": "3819456", "indicator_name": "Employment Outcomes", "rank": "304", "score": "42.6"}], "Global Engagement": [{"indicator_id": "14", "indicator_name": "International Student Ratio", "rank": "701+", "score": "2.1"}, {"indicator_id": "15", "indicator_name": "International Research Network", "rank": "701+", "score": "14.9"}, {"indicator_id": "18", "indicator_name": "International Faculty Ratio", "rank": "662", "score": "15.5"}], "Sustainability": [{"indicator_id": "3897497", "indicator_name": "Sustainability Score", "rank": "701+", "score": "1.4"}]}</t>
        </is>
      </c>
      <c r="AQ12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92">
      <c r="A1292" t="n">
        <v>1291</v>
      </c>
      <c r="B1292" t="inlineStr"/>
      <c r="C1292" t="inlineStr">
        <is>
          <t>Siksha ‘O’ Anusandhan (Deemed to be University), SOA</t>
        </is>
      </c>
      <c r="D1292" t="inlineStr">
        <is>
          <t>Bhubaneswar, India</t>
        </is>
      </c>
      <c r="E1292" t="inlineStr">
        <is>
          <t>India</t>
        </is>
      </c>
      <c r="F1292" t="inlineStr">
        <is>
          <t>Bhubaneswar</t>
        </is>
      </c>
      <c r="G1292" t="inlineStr">
        <is>
          <t>Asia</t>
        </is>
      </c>
      <c r="H1292" t="inlineStr">
        <is>
          <t>https://www.topuniversities.com/sites/default/files/siksha-o-anusandhan-deemed-to-be-university_5aeae599cb4de71cbf27fc29_medium.jpg</t>
        </is>
      </c>
      <c r="I1292" t="inlineStr">
        <is>
          <t>/universities/siksha-o-anusandhan-deemed-be-university-soa</t>
        </is>
      </c>
      <c r="J1292" t="inlineStr">
        <is>
          <t>3996644</t>
        </is>
      </c>
      <c r="K1292" t="inlineStr">
        <is>
          <t>921172</t>
        </is>
      </c>
      <c r="L1292" t="inlineStr">
        <is>
          <t>36592</t>
        </is>
      </c>
      <c r="M1292" t="n">
        <v>0</v>
      </c>
      <c r="N1292" t="inlineStr">
        <is>
          <t>1201-1400</t>
        </is>
      </c>
      <c r="O1292" t="inlineStr"/>
      <c r="P1292" t="b">
        <v>0</v>
      </c>
      <c r="Q1292" t="b">
        <v>0</v>
      </c>
      <c r="R1292" t="n">
        <v>0</v>
      </c>
      <c r="S1292" t="inlineStr">
        <is>
          <t>601+</t>
        </is>
      </c>
      <c r="T1292" t="n">
        <v>7.5</v>
      </c>
      <c r="U1292" t="inlineStr">
        <is>
          <t>701+</t>
        </is>
      </c>
      <c r="V1292" t="n">
        <v>5.3</v>
      </c>
      <c r="W1292" t="inlineStr">
        <is>
          <t>461</t>
        </is>
      </c>
      <c r="X1292" t="n">
        <v>34.3</v>
      </c>
      <c r="Y1292" t="inlineStr">
        <is>
          <t>601+</t>
        </is>
      </c>
      <c r="Z1292" t="n">
        <v>3.6</v>
      </c>
      <c r="AA1292" t="inlineStr">
        <is>
          <t>701+</t>
        </is>
      </c>
      <c r="AB1292" t="n">
        <v>1.9</v>
      </c>
      <c r="AC1292" t="inlineStr">
        <is>
          <t>701+</t>
        </is>
      </c>
      <c r="AD1292" t="n">
        <v>2.2</v>
      </c>
      <c r="AE1292" t="inlineStr">
        <is>
          <t>701+</t>
        </is>
      </c>
      <c r="AF1292" t="n">
        <v>23.7</v>
      </c>
      <c r="AG1292" t="inlineStr">
        <is>
          <t>701+</t>
        </is>
      </c>
      <c r="AH1292" t="n">
        <v>2.2</v>
      </c>
      <c r="AI1292" t="inlineStr">
        <is>
          <t>701+</t>
        </is>
      </c>
      <c r="AJ1292" t="n">
        <v>1</v>
      </c>
      <c r="AK1292" t="inlineStr"/>
      <c r="AL1292" t="inlineStr"/>
      <c r="AM1292" t="inlineStr"/>
      <c r="AN1292" t="inlineStr"/>
      <c r="AO1292" t="inlineStr"/>
      <c r="AP1292" t="inlineStr">
        <is>
          <t>{"Research &amp; Discovery": [{"indicator_id": "76", "indicator_name": "Academic Reputation", "rank": "601+", "score": "7.5"}, {"indicator_id": "73", "indicator_name": "Citations per Faculty", "rank": "701+", "score": "5.3"}], "Learning Experience": [{"indicator_id": "36", "indicator_name": "Faculty Student Ratio", "rank": "461", "score": "34.3"}], "Employability": [{"indicator_id": "77", "indicator_name": "Employer Reputation", "rank": "601+", "score": "3.6"}, {"indicator_id": "3819456", "indicator_name": "Employment Outcomes", "rank": "701+", "score": "1.9"}], "Global Engagement": [{"indicator_id": "14", "indicator_name": "International Student Ratio", "rank": "701+", "score": "2.2"}, {"indicator_id": "15", "indicator_name": "International Research Network", "rank": "701+", "score": "23.7"}, {"indicator_id": "18", "indicator_name": "International Faculty Ratio", "rank": "701+", "score": "2.2"}], "Sustainability": [{"indicator_id": "3897497", "indicator_name": "Sustainability Score", "rank": "701+", "score": "1"}]}</t>
        </is>
      </c>
      <c r="AQ12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93">
      <c r="A1293" t="n">
        <v>1292</v>
      </c>
      <c r="B1293" t="inlineStr"/>
      <c r="C1293" t="inlineStr">
        <is>
          <t xml:space="preserve">Sookmyung Women's University </t>
        </is>
      </c>
      <c r="D1293" t="inlineStr">
        <is>
          <t>Seoul, South Korea</t>
        </is>
      </c>
      <c r="E1293" t="inlineStr">
        <is>
          <t>South Korea</t>
        </is>
      </c>
      <c r="F1293" t="inlineStr">
        <is>
          <t>Seoul</t>
        </is>
      </c>
      <c r="G1293" t="inlineStr">
        <is>
          <t>Asia</t>
        </is>
      </c>
      <c r="H1293" t="inlineStr">
        <is>
          <t>https://www.topuniversities.com/sites/default/files/sookmyung-womens-university-_592560cf2aeae70239af4ecf_medium.jpg</t>
        </is>
      </c>
      <c r="I1293" t="inlineStr">
        <is>
          <t>/universities/sookmyung-womens-university</t>
        </is>
      </c>
      <c r="J1293" t="inlineStr">
        <is>
          <t>3996655</t>
        </is>
      </c>
      <c r="K1293" t="inlineStr">
        <is>
          <t>296710</t>
        </is>
      </c>
      <c r="L1293" t="inlineStr">
        <is>
          <t>1100</t>
        </is>
      </c>
      <c r="M1293" t="n">
        <v>0</v>
      </c>
      <c r="N1293" t="inlineStr">
        <is>
          <t>1201-1400</t>
        </is>
      </c>
      <c r="O1293" t="inlineStr"/>
      <c r="P1293" t="b">
        <v>0</v>
      </c>
      <c r="Q1293" t="b">
        <v>0</v>
      </c>
      <c r="R1293" t="n">
        <v>0</v>
      </c>
      <c r="S1293" t="inlineStr">
        <is>
          <t>601+</t>
        </is>
      </c>
      <c r="T1293" t="n">
        <v>4.4</v>
      </c>
      <c r="U1293" t="inlineStr">
        <is>
          <t>701+</t>
        </is>
      </c>
      <c r="V1293" t="n">
        <v>3.4</v>
      </c>
      <c r="W1293" t="inlineStr">
        <is>
          <t>536</t>
        </is>
      </c>
      <c r="X1293" t="n">
        <v>29</v>
      </c>
      <c r="Y1293" t="inlineStr">
        <is>
          <t>601+</t>
        </is>
      </c>
      <c r="Z1293" t="n">
        <v>5.6</v>
      </c>
      <c r="AA1293" t="inlineStr">
        <is>
          <t>701+</t>
        </is>
      </c>
      <c r="AB1293" t="n">
        <v>1.8</v>
      </c>
      <c r="AC1293" t="inlineStr">
        <is>
          <t>701+</t>
        </is>
      </c>
      <c r="AD1293" t="n">
        <v>2.2</v>
      </c>
      <c r="AE1293" t="inlineStr">
        <is>
          <t>701+</t>
        </is>
      </c>
      <c r="AF1293" t="n">
        <v>4.8</v>
      </c>
      <c r="AG1293" t="inlineStr">
        <is>
          <t>701+</t>
        </is>
      </c>
      <c r="AH1293" t="n">
        <v>4</v>
      </c>
      <c r="AI1293" t="inlineStr">
        <is>
          <t>701+</t>
        </is>
      </c>
      <c r="AJ1293" t="n">
        <v>2.6</v>
      </c>
      <c r="AK1293" t="inlineStr"/>
      <c r="AL1293" t="inlineStr"/>
      <c r="AM1293" t="inlineStr"/>
      <c r="AN1293" t="inlineStr"/>
      <c r="AO1293" t="inlineStr"/>
      <c r="AP1293" t="inlineStr">
        <is>
          <t>{"Research &amp; Discovery": [{"indicator_id": "76", "indicator_name": "Academic Reputation", "rank": "601+", "score": "4.4"}, {"indicator_id": "73", "indicator_name": "Citations per Faculty", "rank": "701+", "score": "3.4"}], "Learning Experience": [{"indicator_id": "36", "indicator_name": "Faculty Student Ratio", "rank": "536", "score": "29"}], "Employability": [{"indicator_id": "77", "indicator_name": "Employer Reputation", "rank": "601+", "score": "5.6"}, {"indicator_id": "3819456", "indicator_name": "Employment Outcomes", "rank": "701+", "score": "1.8"}], "Global Engagement": [{"indicator_id": "14", "indicator_name": "International Student Ratio", "rank": "701+", "score": "2.2"}, {"indicator_id": "15", "indicator_name": "International Research Network", "rank": "701+", "score": "4.8"}, {"indicator_id": "18", "indicator_name": "International Faculty Ratio", "rank": "701+", "score": "4"}], "Sustainability": [{"indicator_id": "3897497", "indicator_name": "Sustainability Score", "rank": "701+", "score": "2.6"}]}</t>
        </is>
      </c>
      <c r="AQ12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94">
      <c r="A1294" t="n">
        <v>1293</v>
      </c>
      <c r="B1294" t="inlineStr"/>
      <c r="C1294" t="inlineStr">
        <is>
          <t>Suez Canal University</t>
        </is>
      </c>
      <c r="D1294" t="inlineStr">
        <is>
          <t>Ismailia , Egypt</t>
        </is>
      </c>
      <c r="E1294" t="inlineStr">
        <is>
          <t>Egypt</t>
        </is>
      </c>
      <c r="F1294" t="inlineStr">
        <is>
          <t xml:space="preserve">Ismailia </t>
        </is>
      </c>
      <c r="G1294" t="inlineStr">
        <is>
          <t>Africa</t>
        </is>
      </c>
      <c r="H1294" t="inlineStr">
        <is>
          <t>https://www.topuniversities.com/sites/default/files/suez-canal-university_592560e29988f300e23212c0_medium.jpg</t>
        </is>
      </c>
      <c r="I1294" t="inlineStr">
        <is>
          <t>/universities/suez-canal-university</t>
        </is>
      </c>
      <c r="J1294" t="inlineStr">
        <is>
          <t>3996672</t>
        </is>
      </c>
      <c r="K1294" t="inlineStr">
        <is>
          <t>295575</t>
        </is>
      </c>
      <c r="L1294" t="inlineStr">
        <is>
          <t>23949</t>
        </is>
      </c>
      <c r="M1294" t="n">
        <v>0</v>
      </c>
      <c r="N1294" t="inlineStr">
        <is>
          <t>1201-1400</t>
        </is>
      </c>
      <c r="O1294" t="inlineStr"/>
      <c r="P1294" t="b">
        <v>0</v>
      </c>
      <c r="Q1294" t="b">
        <v>0</v>
      </c>
      <c r="R1294" t="n">
        <v>0</v>
      </c>
      <c r="S1294" t="inlineStr">
        <is>
          <t>601+</t>
        </is>
      </c>
      <c r="T1294" t="n">
        <v>4.1</v>
      </c>
      <c r="U1294" t="inlineStr">
        <is>
          <t>701+</t>
        </is>
      </c>
      <c r="V1294" t="n">
        <v>2.3</v>
      </c>
      <c r="W1294" t="inlineStr">
        <is>
          <t>701+</t>
        </is>
      </c>
      <c r="X1294" t="n">
        <v>13.1</v>
      </c>
      <c r="Y1294" t="inlineStr">
        <is>
          <t>601+</t>
        </is>
      </c>
      <c r="Z1294" t="n">
        <v>2.6</v>
      </c>
      <c r="AA1294" t="inlineStr">
        <is>
          <t>701+</t>
        </is>
      </c>
      <c r="AB1294" t="n">
        <v>2.4</v>
      </c>
      <c r="AC1294" t="inlineStr">
        <is>
          <t>701+</t>
        </is>
      </c>
      <c r="AD1294" t="n">
        <v>1.8</v>
      </c>
      <c r="AE1294" t="inlineStr">
        <is>
          <t>701+</t>
        </is>
      </c>
      <c r="AF1294" t="n">
        <v>48.9</v>
      </c>
      <c r="AG1294" t="inlineStr">
        <is>
          <t>701+</t>
        </is>
      </c>
      <c r="AH1294" t="n">
        <v>2.1</v>
      </c>
      <c r="AI1294">
        <f>700</f>
        <v/>
      </c>
      <c r="AJ1294" t="n">
        <v>8.300000000000001</v>
      </c>
      <c r="AK1294" t="inlineStr"/>
      <c r="AL1294" t="inlineStr"/>
      <c r="AM1294" t="inlineStr"/>
      <c r="AN1294" t="inlineStr"/>
      <c r="AO1294" t="inlineStr"/>
      <c r="AP1294" t="inlineStr">
        <is>
          <t>{"Research &amp; Discovery": [{"indicator_id": "76", "indicator_name": "Academic Reputation", "rank": "601+", "score": "4.1"}, {"indicator_id": "73", "indicator_name": "Citations per Faculty", "rank": "701+", "score": "2.3"}], "Learning Experience": [{"indicator_id": "36", "indicator_name": "Faculty Student Ratio", "rank": "701+", "score": "13.1"}], "Employability": [{"indicator_id": "77", "indicator_name": "Employer Reputation", "rank": "601+", "score": "2.6"}, {"indicator_id": "3819456", "indicator_name": "Employment Outcomes", "rank": "701+", "score": "2.4"}], "Global Engagement": [{"indicator_id": "14", "indicator_name": "International Student Ratio", "rank": "701+", "score": "1.8"}, {"indicator_id": "15", "indicator_name": "International Research Network", "rank": "701+", "score": "48.9"}, {"indicator_id": "18", "indicator_name": "International Faculty Ratio", "rank": "701+", "score": "2.1"}], "Sustainability": [{"indicator_id": "3897497", "indicator_name": "Sustainability Score", "rank": "=700", "score": "8.3"}]}</t>
        </is>
      </c>
      <c r="AQ12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95">
      <c r="A1295" t="n">
        <v>1294</v>
      </c>
      <c r="B1295" t="inlineStr"/>
      <c r="C1295" t="inlineStr">
        <is>
          <t>Süleyman Demirel University, Turkey</t>
        </is>
      </c>
      <c r="D1295" t="inlineStr">
        <is>
          <t>Isparta, Türkiye</t>
        </is>
      </c>
      <c r="E1295" t="inlineStr">
        <is>
          <t>Türkiye</t>
        </is>
      </c>
      <c r="F1295" t="inlineStr">
        <is>
          <t>Isparta</t>
        </is>
      </c>
      <c r="G1295" t="inlineStr">
        <is>
          <t>Asia</t>
        </is>
      </c>
      <c r="H1295" t="inlineStr">
        <is>
          <t>https://www.topuniversities.com/sites/default/files/sleyman-demirel-university-turkey_592560e99988f300e232270c_medium.jpg</t>
        </is>
      </c>
      <c r="I1295" t="inlineStr">
        <is>
          <t>/universities/suleyman-demirel-university-turkey</t>
        </is>
      </c>
      <c r="J1295" t="inlineStr">
        <is>
          <t>3996673</t>
        </is>
      </c>
      <c r="K1295" t="inlineStr">
        <is>
          <t>949670</t>
        </is>
      </c>
      <c r="L1295" t="inlineStr">
        <is>
          <t>31778</t>
        </is>
      </c>
      <c r="M1295" t="n">
        <v>0</v>
      </c>
      <c r="N1295" t="inlineStr">
        <is>
          <t>1201-1400</t>
        </is>
      </c>
      <c r="O1295" t="inlineStr"/>
      <c r="P1295" t="b">
        <v>0</v>
      </c>
      <c r="Q1295" t="b">
        <v>0</v>
      </c>
      <c r="R1295" t="n">
        <v>0</v>
      </c>
      <c r="S1295" t="inlineStr">
        <is>
          <t>601+</t>
        </is>
      </c>
      <c r="T1295" t="n">
        <v>7.1</v>
      </c>
      <c r="U1295" t="inlineStr">
        <is>
          <t>701+</t>
        </is>
      </c>
      <c r="V1295" t="n">
        <v>2.4</v>
      </c>
      <c r="W1295" t="inlineStr">
        <is>
          <t>701+</t>
        </is>
      </c>
      <c r="X1295" t="n">
        <v>3.9</v>
      </c>
      <c r="Y1295" t="inlineStr">
        <is>
          <t>601+</t>
        </is>
      </c>
      <c r="Z1295" t="n">
        <v>5.3</v>
      </c>
      <c r="AA1295" t="inlineStr">
        <is>
          <t>701+</t>
        </is>
      </c>
      <c r="AB1295" t="n">
        <v>2</v>
      </c>
      <c r="AC1295" t="inlineStr">
        <is>
          <t>701+</t>
        </is>
      </c>
      <c r="AD1295" t="n">
        <v>4.6</v>
      </c>
      <c r="AE1295" t="inlineStr">
        <is>
          <t>701+</t>
        </is>
      </c>
      <c r="AF1295" t="n">
        <v>27.3</v>
      </c>
      <c r="AG1295" t="inlineStr">
        <is>
          <t>701+</t>
        </is>
      </c>
      <c r="AH1295" t="n">
        <v>1.7</v>
      </c>
      <c r="AI1295" t="inlineStr">
        <is>
          <t>701+</t>
        </is>
      </c>
      <c r="AJ1295" t="n">
        <v>1</v>
      </c>
      <c r="AK1295" t="inlineStr"/>
      <c r="AL1295" t="inlineStr"/>
      <c r="AM1295" t="inlineStr"/>
      <c r="AN1295" t="inlineStr"/>
      <c r="AO1295" t="inlineStr"/>
      <c r="AP1295" t="inlineStr">
        <is>
          <t>{"Research &amp; Discovery": [{"indicator_id": "76", "indicator_name": "Academic Reputation", "rank": "601+", "score": "7.1"}, {"indicator_id": "73", "indicator_name": "Citations per Faculty", "rank": "701+", "score": "2.4"}], "Learning Experience": [{"indicator_id": "36", "indicator_name": "Faculty Student Ratio", "rank": "701+", "score": "3.9"}], "Employability": [{"indicator_id": "77", "indicator_name": "Employer Reputation", "rank": "601+", "score": "5.3"}, {"indicator_id": "3819456", "indicator_name": "Employment Outcomes", "rank": "701+", "score": "2"}], "Global Engagement": [{"indicator_id": "14", "indicator_name": "International Student Ratio", "rank": "701+", "score": "4.6"}, {"indicator_id": "15", "indicator_name": "International Research Network", "rank": "701+", "score": "27.3"}, {"indicator_id": "18", "indicator_name": "International Faculty Ratio", "rank": "701+", "score": "1.7"}], "Sustainability": [{"indicator_id": "3897497", "indicator_name": "Sustainability Score", "rank": "701+", "score": "1"}]}</t>
        </is>
      </c>
      <c r="AQ12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96">
      <c r="A1296" t="n">
        <v>1295</v>
      </c>
      <c r="B1296" t="inlineStr"/>
      <c r="C1296" t="inlineStr">
        <is>
          <t>SDU University, Kazakhstan</t>
        </is>
      </c>
      <c r="D1296" t="inlineStr">
        <is>
          <t>Kaskelen, Kazakhstan</t>
        </is>
      </c>
      <c r="E1296" t="inlineStr">
        <is>
          <t>Kazakhstan</t>
        </is>
      </c>
      <c r="F1296" t="inlineStr">
        <is>
          <t>Kaskelen</t>
        </is>
      </c>
      <c r="G1296" t="inlineStr">
        <is>
          <t>Asia</t>
        </is>
      </c>
      <c r="H1296" t="inlineStr">
        <is>
          <t>https://www.topuniversities.com/sites/default/files/240130033647am492099logo-90x90.jpg</t>
        </is>
      </c>
      <c r="I1296" t="inlineStr">
        <is>
          <t>/universities/sdu-university-kazakhstan</t>
        </is>
      </c>
      <c r="J1296" t="inlineStr">
        <is>
          <t>3996674</t>
        </is>
      </c>
      <c r="K1296" t="inlineStr">
        <is>
          <t>922649</t>
        </is>
      </c>
      <c r="L1296" t="inlineStr">
        <is>
          <t>33184</t>
        </is>
      </c>
      <c r="M1296" t="n">
        <v>0</v>
      </c>
      <c r="N1296" t="inlineStr">
        <is>
          <t>1201-1400</t>
        </is>
      </c>
      <c r="O1296" t="inlineStr"/>
      <c r="P1296" t="b">
        <v>0</v>
      </c>
      <c r="Q1296" t="b">
        <v>0</v>
      </c>
      <c r="R1296" t="n">
        <v>0</v>
      </c>
      <c r="S1296" t="inlineStr">
        <is>
          <t>601+</t>
        </is>
      </c>
      <c r="T1296" t="n">
        <v>9</v>
      </c>
      <c r="U1296" t="inlineStr">
        <is>
          <t>701+</t>
        </is>
      </c>
      <c r="V1296" t="n">
        <v>1.3</v>
      </c>
      <c r="W1296" t="inlineStr">
        <is>
          <t>701+</t>
        </is>
      </c>
      <c r="X1296" t="n">
        <v>4.1</v>
      </c>
      <c r="Y1296" t="inlineStr">
        <is>
          <t>601+</t>
        </is>
      </c>
      <c r="Z1296" t="n">
        <v>11</v>
      </c>
      <c r="AA1296" t="inlineStr">
        <is>
          <t>701+</t>
        </is>
      </c>
      <c r="AB1296" t="n">
        <v>3.3</v>
      </c>
      <c r="AC1296" t="inlineStr">
        <is>
          <t>701+</t>
        </is>
      </c>
      <c r="AD1296" t="n">
        <v>2</v>
      </c>
      <c r="AE1296" t="inlineStr">
        <is>
          <t>701+</t>
        </is>
      </c>
      <c r="AF1296" t="n">
        <v>5.7</v>
      </c>
      <c r="AG1296" t="inlineStr">
        <is>
          <t>701+</t>
        </is>
      </c>
      <c r="AH1296" t="n">
        <v>6.2</v>
      </c>
      <c r="AI1296" t="inlineStr">
        <is>
          <t>n/a</t>
        </is>
      </c>
      <c r="AJ1296" t="inlineStr"/>
      <c r="AK1296" t="inlineStr"/>
      <c r="AL1296" t="inlineStr"/>
      <c r="AM1296" t="inlineStr"/>
      <c r="AN1296" t="inlineStr"/>
      <c r="AO1296" t="inlineStr"/>
      <c r="AP1296" t="inlineStr">
        <is>
          <t>{"Research &amp; Discovery": [{"indicator_id": "76", "indicator_name": "Academic Reputation", "rank": "601+", "score": "9"}, {"indicator_id": "73", "indicator_name": "Citations per Faculty", "rank": "701+", "score": "1.3"}], "Learning Experience": [{"indicator_id": "36", "indicator_name": "Faculty Student Ratio", "rank": "701+", "score": "4.1"}], "Employability": [{"indicator_id": "77", "indicator_name": "Employer Reputation", "rank": "601+", "score": "11"}, {"indicator_id": "3819456", "indicator_name": "Employment Outcomes", "rank": "701+", "score": "3.3"}], "Global Engagement": [{"indicator_id": "14", "indicator_name": "International Student Ratio", "rank": "701+", "score": "2"}, {"indicator_id": "15", "indicator_name": "International Research Network", "rank": "701+", "score": "5.7"}, {"indicator_id": "18", "indicator_name": "International Faculty Ratio", "rank": "701+", "score": "6.2"}], "Sustainability": [{"indicator_id": "3897497", "indicator_name": "Sustainability Score", "rank": "n/a", "score": "n/a"}]}</t>
        </is>
      </c>
      <c r="AQ12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97">
      <c r="A1297" t="n">
        <v>1296</v>
      </c>
      <c r="B1297" t="inlineStr"/>
      <c r="C1297" t="inlineStr">
        <is>
          <t>Suranaree University of Technology</t>
        </is>
      </c>
      <c r="D1297" t="inlineStr">
        <is>
          <t>Nakhon Ratchasima , Thailand</t>
        </is>
      </c>
      <c r="E1297" t="inlineStr">
        <is>
          <t>Thailand</t>
        </is>
      </c>
      <c r="F1297" t="inlineStr">
        <is>
          <t xml:space="preserve">Nakhon Ratchasima </t>
        </is>
      </c>
      <c r="G1297" t="inlineStr">
        <is>
          <t>Asia</t>
        </is>
      </c>
      <c r="H1297" t="inlineStr">
        <is>
          <t>https://www.topuniversities.com/sites/default/files/220202122544pm840382sut-logo-eng-90x90.jpg</t>
        </is>
      </c>
      <c r="I1297" t="inlineStr">
        <is>
          <t>/universities/suranaree-university-technology</t>
        </is>
      </c>
      <c r="J1297" t="inlineStr">
        <is>
          <t>3996678</t>
        </is>
      </c>
      <c r="K1297" t="inlineStr">
        <is>
          <t>294720</t>
        </is>
      </c>
      <c r="L1297" t="inlineStr">
        <is>
          <t>1195</t>
        </is>
      </c>
      <c r="M1297" t="n">
        <v>0</v>
      </c>
      <c r="N1297" t="inlineStr">
        <is>
          <t>1201-1400</t>
        </is>
      </c>
      <c r="O1297" t="inlineStr"/>
      <c r="P1297" t="b">
        <v>0</v>
      </c>
      <c r="Q1297" t="b">
        <v>0</v>
      </c>
      <c r="R1297" t="n">
        <v>0</v>
      </c>
      <c r="S1297" t="inlineStr">
        <is>
          <t>601+</t>
        </is>
      </c>
      <c r="T1297" t="n">
        <v>6.4</v>
      </c>
      <c r="U1297" t="inlineStr">
        <is>
          <t>701+</t>
        </is>
      </c>
      <c r="V1297" t="n">
        <v>9.6</v>
      </c>
      <c r="W1297" t="inlineStr">
        <is>
          <t>701+</t>
        </is>
      </c>
      <c r="X1297" t="n">
        <v>3.7</v>
      </c>
      <c r="Y1297" t="inlineStr">
        <is>
          <t>601+</t>
        </is>
      </c>
      <c r="Z1297" t="n">
        <v>2.8</v>
      </c>
      <c r="AA1297" t="inlineStr">
        <is>
          <t>701+</t>
        </is>
      </c>
      <c r="AB1297" t="n">
        <v>2.7</v>
      </c>
      <c r="AC1297" t="inlineStr">
        <is>
          <t>701+</t>
        </is>
      </c>
      <c r="AD1297" t="n">
        <v>1.6</v>
      </c>
      <c r="AE1297" t="inlineStr">
        <is>
          <t>701+</t>
        </is>
      </c>
      <c r="AF1297" t="n">
        <v>30</v>
      </c>
      <c r="AG1297" t="inlineStr">
        <is>
          <t>701+</t>
        </is>
      </c>
      <c r="AH1297" t="n">
        <v>5.8</v>
      </c>
      <c r="AI1297" t="inlineStr">
        <is>
          <t>701+</t>
        </is>
      </c>
      <c r="AJ1297" t="n">
        <v>1.3</v>
      </c>
      <c r="AK1297" t="inlineStr"/>
      <c r="AL1297" t="inlineStr"/>
      <c r="AM1297" t="inlineStr"/>
      <c r="AN1297" t="inlineStr"/>
      <c r="AO1297" t="inlineStr"/>
      <c r="AP1297" t="inlineStr">
        <is>
          <t>{"Research &amp; Discovery": [{"indicator_id": "76", "indicator_name": "Academic Reputation", "rank": "601+", "score": "6.4"}, {"indicator_id": "73", "indicator_name": "Citations per Faculty", "rank": "701+", "score": "9.6"}], "Learning Experience": [{"indicator_id": "36", "indicator_name": "Faculty Student Ratio", "rank": "701+", "score": "3.7"}], "Employability": [{"indicator_id": "77", "indicator_name": "Employer Reputation", "rank": "601+", "score": "2.8"}, {"indicator_id": "3819456", "indicator_name": "Employment Outcomes", "rank": "701+", "score": "2.7"}], "Global Engagement": [{"indicator_id": "14", "indicator_name": "International Student Ratio", "rank": "701+", "score": "1.6"}, {"indicator_id": "15", "indicator_name": "International Research Network", "rank": "701+", "score": "30"}, {"indicator_id": "18", "indicator_name": "International Faculty Ratio", "rank": "701+", "score": "5.8"}], "Sustainability": [{"indicator_id": "3897497", "indicator_name": "Sustainability Score", "rank": "701+", "score": "1.3"}]}</t>
        </is>
      </c>
      <c r="AQ12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98">
      <c r="A1298" t="n">
        <v>1297</v>
      </c>
      <c r="B1298" t="inlineStr"/>
      <c r="C1298" t="inlineStr">
        <is>
          <t>Tamkang University</t>
        </is>
      </c>
      <c r="D1298" t="inlineStr">
        <is>
          <t>New Taipei City, Taiwan</t>
        </is>
      </c>
      <c r="E1298" t="inlineStr">
        <is>
          <t>Taiwan</t>
        </is>
      </c>
      <c r="F1298" t="inlineStr">
        <is>
          <t>New Taipei City</t>
        </is>
      </c>
      <c r="G1298" t="inlineStr">
        <is>
          <t>Asia</t>
        </is>
      </c>
      <c r="H1298" t="inlineStr">
        <is>
          <t>https://www.topuniversities.com/sites/default/files/tamkang-university_592560cf2aeae70239af5247_medium.jpg</t>
        </is>
      </c>
      <c r="I1298" t="inlineStr">
        <is>
          <t>/universities/tamkang-university</t>
        </is>
      </c>
      <c r="J1298" t="inlineStr">
        <is>
          <t>3996689</t>
        </is>
      </c>
      <c r="K1298" t="inlineStr">
        <is>
          <t>294958</t>
        </is>
      </c>
      <c r="L1298" t="inlineStr">
        <is>
          <t>1988</t>
        </is>
      </c>
      <c r="M1298" t="n">
        <v>0</v>
      </c>
      <c r="N1298" t="inlineStr">
        <is>
          <t>1201-1400</t>
        </is>
      </c>
      <c r="O1298" t="inlineStr"/>
      <c r="P1298" t="b">
        <v>0</v>
      </c>
      <c r="Q1298" t="b">
        <v>0</v>
      </c>
      <c r="R1298" t="n">
        <v>0</v>
      </c>
      <c r="S1298" t="inlineStr">
        <is>
          <t>601+</t>
        </is>
      </c>
      <c r="T1298" t="n">
        <v>5.7</v>
      </c>
      <c r="U1298" t="inlineStr">
        <is>
          <t>701+</t>
        </is>
      </c>
      <c r="V1298" t="n">
        <v>5</v>
      </c>
      <c r="W1298" t="inlineStr">
        <is>
          <t>701+</t>
        </is>
      </c>
      <c r="X1298" t="n">
        <v>4</v>
      </c>
      <c r="Y1298" t="inlineStr">
        <is>
          <t>601+</t>
        </is>
      </c>
      <c r="Z1298" t="n">
        <v>4.9</v>
      </c>
      <c r="AA1298" t="inlineStr">
        <is>
          <t>425</t>
        </is>
      </c>
      <c r="AB1298" t="n">
        <v>29.2</v>
      </c>
      <c r="AC1298" t="inlineStr">
        <is>
          <t>701+</t>
        </is>
      </c>
      <c r="AD1298" t="n">
        <v>7.4</v>
      </c>
      <c r="AE1298" t="inlineStr">
        <is>
          <t>701+</t>
        </is>
      </c>
      <c r="AF1298" t="n">
        <v>14.2</v>
      </c>
      <c r="AG1298" t="inlineStr">
        <is>
          <t>701+</t>
        </is>
      </c>
      <c r="AH1298" t="n">
        <v>6</v>
      </c>
      <c r="AI1298">
        <f>661</f>
        <v/>
      </c>
      <c r="AJ1298" t="n">
        <v>10.1</v>
      </c>
      <c r="AK1298" t="inlineStr"/>
      <c r="AL1298" t="inlineStr"/>
      <c r="AM1298" t="inlineStr"/>
      <c r="AN1298" t="inlineStr"/>
      <c r="AO1298" t="inlineStr"/>
      <c r="AP1298" t="inlineStr">
        <is>
          <t>{"Research &amp; Discovery": [{"indicator_id": "76", "indicator_name": "Academic Reputation", "rank": "601+", "score": "5.7"}, {"indicator_id": "73", "indicator_name": "Citations per Faculty", "rank": "701+", "score": "5"}], "Learning Experience": [{"indicator_id": "36", "indicator_name": "Faculty Student Ratio", "rank": "701+", "score": "4"}], "Employability": [{"indicator_id": "77", "indicator_name": "Employer Reputation", "rank": "601+", "score": "4.9"}, {"indicator_id": "3819456", "indicator_name": "Employment Outcomes", "rank": "425", "score": "29.2"}], "Global Engagement": [{"indicator_id": "14", "indicator_name": "International Student Ratio", "rank": "701+", "score": "7.4"}, {"indicator_id": "15", "indicator_name": "International Research Network", "rank": "701+", "score": "14.2"}, {"indicator_id": "18", "indicator_name": "International Faculty Ratio", "rank": "701+", "score": "6"}], "Sustainability": [{"indicator_id": "3897497", "indicator_name": "Sustainability Score", "rank": "=661", "score": "10.1"}]}</t>
        </is>
      </c>
      <c r="AQ12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299">
      <c r="A1299" t="n">
        <v>1298</v>
      </c>
      <c r="B1299" t="inlineStr"/>
      <c r="C1299" t="inlineStr">
        <is>
          <t xml:space="preserve">Tanta University </t>
        </is>
      </c>
      <c r="D1299" t="inlineStr">
        <is>
          <t>Tanta, Egypt</t>
        </is>
      </c>
      <c r="E1299" t="inlineStr">
        <is>
          <t>Egypt</t>
        </is>
      </c>
      <c r="F1299" t="inlineStr">
        <is>
          <t>Tanta</t>
        </is>
      </c>
      <c r="G1299" t="inlineStr">
        <is>
          <t>Africa</t>
        </is>
      </c>
      <c r="H1299" t="inlineStr">
        <is>
          <t>https://www.topuniversities.com/sites/default/files/tanta-university-_592560cf2aeae70239af4f3f_medium.jpg</t>
        </is>
      </c>
      <c r="I1299" t="inlineStr">
        <is>
          <t>/universities/tanta-university</t>
        </is>
      </c>
      <c r="J1299" t="inlineStr">
        <is>
          <t>3996690</t>
        </is>
      </c>
      <c r="K1299" t="inlineStr">
        <is>
          <t>297609</t>
        </is>
      </c>
      <c r="L1299" t="inlineStr">
        <is>
          <t>1212</t>
        </is>
      </c>
      <c r="M1299" t="n">
        <v>0</v>
      </c>
      <c r="N1299" t="inlineStr">
        <is>
          <t>1201-1400</t>
        </is>
      </c>
      <c r="O1299" t="inlineStr"/>
      <c r="P1299" t="b">
        <v>0</v>
      </c>
      <c r="Q1299" t="b">
        <v>0</v>
      </c>
      <c r="R1299" t="n">
        <v>0</v>
      </c>
      <c r="S1299" t="inlineStr">
        <is>
          <t>601+</t>
        </is>
      </c>
      <c r="T1299" t="n">
        <v>6.9</v>
      </c>
      <c r="U1299" t="inlineStr">
        <is>
          <t>701+</t>
        </is>
      </c>
      <c r="V1299" t="n">
        <v>2.2</v>
      </c>
      <c r="W1299" t="inlineStr">
        <is>
          <t>701+</t>
        </is>
      </c>
      <c r="X1299" t="n">
        <v>4.5</v>
      </c>
      <c r="Y1299" t="inlineStr">
        <is>
          <t>601+</t>
        </is>
      </c>
      <c r="Z1299" t="n">
        <v>5.5</v>
      </c>
      <c r="AA1299" t="inlineStr">
        <is>
          <t>701+</t>
        </is>
      </c>
      <c r="AB1299" t="n">
        <v>4.3</v>
      </c>
      <c r="AC1299" t="inlineStr">
        <is>
          <t>701+</t>
        </is>
      </c>
      <c r="AD1299" t="n">
        <v>1.5</v>
      </c>
      <c r="AE1299" t="inlineStr">
        <is>
          <t>553</t>
        </is>
      </c>
      <c r="AF1299" t="n">
        <v>65.2</v>
      </c>
      <c r="AG1299" t="inlineStr">
        <is>
          <t>701+</t>
        </is>
      </c>
      <c r="AH1299" t="n">
        <v>1.5</v>
      </c>
      <c r="AI1299" t="inlineStr">
        <is>
          <t>701+</t>
        </is>
      </c>
      <c r="AJ1299" t="n">
        <v>3.1</v>
      </c>
      <c r="AK1299" t="inlineStr"/>
      <c r="AL1299" t="inlineStr"/>
      <c r="AM1299" t="inlineStr"/>
      <c r="AN1299" t="inlineStr"/>
      <c r="AO1299" t="inlineStr"/>
      <c r="AP1299" t="inlineStr">
        <is>
          <t>{"Research &amp; Discovery": [{"indicator_id": "76", "indicator_name": "Academic Reputation", "rank": "601+", "score": "6.9"}, {"indicator_id": "73", "indicator_name": "Citations per Faculty", "rank": "701+", "score": "2.2"}], "Learning Experience": [{"indicator_id": "36", "indicator_name": "Faculty Student Ratio", "rank": "701+", "score": "4.5"}], "Employability": [{"indicator_id": "77", "indicator_name": "Employer Reputation", "rank": "601+", "score": "5.5"}, {"indicator_id": "3819456", "indicator_name": "Employment Outcomes", "rank": "701+", "score": "4.3"}], "Global Engagement": [{"indicator_id": "14", "indicator_name": "International Student Ratio", "rank": "701+", "score": "1.5"}, {"indicator_id": "15", "indicator_name": "International Research Network", "rank": "553", "score": "65.2"}, {"indicator_id": "18", "indicator_name": "International Faculty Ratio", "rank": "701+", "score": "1.5"}], "Sustainability": [{"indicator_id": "3897497", "indicator_name": "Sustainability Score", "rank": "701+", "score": "3.1"}]}</t>
        </is>
      </c>
      <c r="AQ12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00">
      <c r="A1300" t="n">
        <v>1299</v>
      </c>
      <c r="B1300" t="inlineStr"/>
      <c r="C1300" t="inlineStr">
        <is>
          <t>Technical University of Cluj-Napoca</t>
        </is>
      </c>
      <c r="D1300" t="inlineStr">
        <is>
          <t>Cluj-Napoca, Romania</t>
        </is>
      </c>
      <c r="E1300" t="inlineStr">
        <is>
          <t>Romania</t>
        </is>
      </c>
      <c r="F1300" t="inlineStr">
        <is>
          <t>Cluj-Napoca</t>
        </is>
      </c>
      <c r="G1300" t="inlineStr">
        <is>
          <t>Europe</t>
        </is>
      </c>
      <c r="H1300" t="inlineStr">
        <is>
          <t>https://www.topuniversities.com/sites/default/files/technical-university-of-cluj-napoca_592560e59988f300e2321b43_medium.jpg</t>
        </is>
      </c>
      <c r="I1300" t="inlineStr">
        <is>
          <t>/universities/technical-university-cluj-napoca</t>
        </is>
      </c>
      <c r="J1300" t="inlineStr">
        <is>
          <t>3996691</t>
        </is>
      </c>
      <c r="K1300" t="inlineStr">
        <is>
          <t>371267</t>
        </is>
      </c>
      <c r="L1300" t="inlineStr">
        <is>
          <t>25589</t>
        </is>
      </c>
      <c r="M1300" t="n">
        <v>0</v>
      </c>
      <c r="N1300" t="inlineStr">
        <is>
          <t>1201-1400</t>
        </is>
      </c>
      <c r="O1300" t="inlineStr"/>
      <c r="P1300" t="b">
        <v>0</v>
      </c>
      <c r="Q1300" t="b">
        <v>0</v>
      </c>
      <c r="R1300" t="n">
        <v>0</v>
      </c>
      <c r="S1300" t="inlineStr">
        <is>
          <t>601+</t>
        </is>
      </c>
      <c r="T1300" t="n">
        <v>4.6</v>
      </c>
      <c r="U1300" t="inlineStr">
        <is>
          <t>701+</t>
        </is>
      </c>
      <c r="V1300" t="n">
        <v>3.9</v>
      </c>
      <c r="W1300" t="inlineStr">
        <is>
          <t>701+</t>
        </is>
      </c>
      <c r="X1300" t="n">
        <v>7.6</v>
      </c>
      <c r="Y1300" t="inlineStr">
        <is>
          <t>601+</t>
        </is>
      </c>
      <c r="Z1300" t="n">
        <v>7.1</v>
      </c>
      <c r="AA1300" t="inlineStr">
        <is>
          <t>701+</t>
        </is>
      </c>
      <c r="AB1300" t="n">
        <v>3.8</v>
      </c>
      <c r="AC1300" t="inlineStr">
        <is>
          <t>701+</t>
        </is>
      </c>
      <c r="AD1300" t="n">
        <v>2.7</v>
      </c>
      <c r="AE1300" t="inlineStr">
        <is>
          <t>701+</t>
        </is>
      </c>
      <c r="AF1300" t="n">
        <v>38.1</v>
      </c>
      <c r="AG1300" t="inlineStr">
        <is>
          <t>701+</t>
        </is>
      </c>
      <c r="AH1300" t="n">
        <v>2.1</v>
      </c>
      <c r="AI1300" t="inlineStr">
        <is>
          <t>701+</t>
        </is>
      </c>
      <c r="AJ1300" t="n">
        <v>2.1</v>
      </c>
      <c r="AK1300" t="inlineStr"/>
      <c r="AL1300" t="inlineStr"/>
      <c r="AM1300" t="inlineStr"/>
      <c r="AN1300" t="inlineStr"/>
      <c r="AO1300" t="inlineStr"/>
      <c r="AP1300" t="inlineStr">
        <is>
          <t>{"Research &amp; Discovery": [{"indicator_id": "76", "indicator_name": "Academic Reputation", "rank": "601+", "score": "4.6"}, {"indicator_id": "73", "indicator_name": "Citations per Faculty", "rank": "701+", "score": "3.9"}], "Learning Experience": [{"indicator_id": "36", "indicator_name": "Faculty Student Ratio", "rank": "701+", "score": "7.6"}], "Employability": [{"indicator_id": "77", "indicator_name": "Employer Reputation", "rank": "601+", "score": "7.1"}, {"indicator_id": "3819456", "indicator_name": "Employment Outcomes", "rank": "701+", "score": "3.8"}], "Global Engagement": [{"indicator_id": "14", "indicator_name": "International Student Ratio", "rank": "701+", "score": "2.7"}, {"indicator_id": "15", "indicator_name": "International Research Network", "rank": "701+", "score": "38.1"}, {"indicator_id": "18", "indicator_name": "International Faculty Ratio", "rank": "701+", "score": "2.1"}], "Sustainability": [{"indicator_id": "3897497", "indicator_name": "Sustainability Score", "rank": "701+", "score": "2.1"}]}</t>
        </is>
      </c>
      <c r="AQ13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01">
      <c r="A1301" t="n">
        <v>1300</v>
      </c>
      <c r="B1301" t="inlineStr"/>
      <c r="C1301" t="inlineStr">
        <is>
          <t>Technical University of Liberec</t>
        </is>
      </c>
      <c r="D1301" t="inlineStr">
        <is>
          <t>Liberec, Czechia</t>
        </is>
      </c>
      <c r="E1301" t="inlineStr">
        <is>
          <t>Czechia</t>
        </is>
      </c>
      <c r="F1301" t="inlineStr">
        <is>
          <t>Liberec</t>
        </is>
      </c>
      <c r="G1301" t="inlineStr">
        <is>
          <t>Europe</t>
        </is>
      </c>
      <c r="H1301" t="inlineStr">
        <is>
          <t>https://www.topuniversities.com/sites/default/files/technical-university-of-liberec_592560cf2aeae70239af5a5a_medium.jpg</t>
        </is>
      </c>
      <c r="I1301" t="inlineStr">
        <is>
          <t>/universities/technical-university-liberec</t>
        </is>
      </c>
      <c r="J1301" t="inlineStr">
        <is>
          <t>3996693</t>
        </is>
      </c>
      <c r="K1301" t="inlineStr">
        <is>
          <t>295389</t>
        </is>
      </c>
      <c r="L1301" t="inlineStr">
        <is>
          <t>25671</t>
        </is>
      </c>
      <c r="M1301" t="n">
        <v>0</v>
      </c>
      <c r="N1301" t="inlineStr">
        <is>
          <t>1201-1400</t>
        </is>
      </c>
      <c r="O1301" t="inlineStr"/>
      <c r="P1301" t="b">
        <v>0</v>
      </c>
      <c r="Q1301" t="b">
        <v>0</v>
      </c>
      <c r="R1301" t="n">
        <v>0</v>
      </c>
      <c r="S1301" t="inlineStr">
        <is>
          <t>601+</t>
        </is>
      </c>
      <c r="T1301" t="n">
        <v>3.9</v>
      </c>
      <c r="U1301" t="inlineStr">
        <is>
          <t>701+</t>
        </is>
      </c>
      <c r="V1301" t="n">
        <v>4.6</v>
      </c>
      <c r="W1301" t="inlineStr">
        <is>
          <t>425</t>
        </is>
      </c>
      <c r="X1301" t="n">
        <v>37.6</v>
      </c>
      <c r="Y1301" t="inlineStr">
        <is>
          <t>601+</t>
        </is>
      </c>
      <c r="Z1301" t="n">
        <v>2.2</v>
      </c>
      <c r="AA1301" t="inlineStr">
        <is>
          <t>701+</t>
        </is>
      </c>
      <c r="AB1301" t="n">
        <v>1.7</v>
      </c>
      <c r="AC1301" t="inlineStr">
        <is>
          <t>701+</t>
        </is>
      </c>
      <c r="AD1301" t="n">
        <v>8.699999999999999</v>
      </c>
      <c r="AE1301" t="inlineStr">
        <is>
          <t>701+</t>
        </is>
      </c>
      <c r="AF1301" t="n">
        <v>25.5</v>
      </c>
      <c r="AG1301" t="inlineStr">
        <is>
          <t>701+</t>
        </is>
      </c>
      <c r="AH1301" t="n">
        <v>11.2</v>
      </c>
      <c r="AI1301" t="inlineStr">
        <is>
          <t>701+</t>
        </is>
      </c>
      <c r="AJ1301" t="n">
        <v>1</v>
      </c>
      <c r="AK1301" t="inlineStr"/>
      <c r="AL1301" t="inlineStr"/>
      <c r="AM1301" t="inlineStr"/>
      <c r="AN1301" t="inlineStr"/>
      <c r="AO1301" t="inlineStr"/>
      <c r="AP1301" t="inlineStr">
        <is>
          <t>{"Research &amp; Discovery": [{"indicator_id": "76", "indicator_name": "Academic Reputation", "rank": "601+", "score": "3.9"}, {"indicator_id": "73", "indicator_name": "Citations per Faculty", "rank": "701+", "score": "4.6"}], "Learning Experience": [{"indicator_id": "36", "indicator_name": "Faculty Student Ratio", "rank": "425", "score": "37.6"}], "Employability": [{"indicator_id": "77", "indicator_name": "Employer Reputation", "rank": "601+", "score": "2.2"}, {"indicator_id": "3819456", "indicator_name": "Employment Outcomes", "rank": "701+", "score": "1.7"}], "Global Engagement": [{"indicator_id": "14", "indicator_name": "International Student Ratio", "rank": "701+", "score": "8.7"}, {"indicator_id": "15", "indicator_name": "International Research Network", "rank": "701+", "score": "25.5"}, {"indicator_id": "18", "indicator_name": "International Faculty Ratio", "rank": "701+", "score": "11.2"}], "Sustainability": [{"indicator_id": "3897497", "indicator_name": "Sustainability Score", "rank": "701+", "score": "1"}]}</t>
        </is>
      </c>
      <c r="AQ13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02">
      <c r="A1302" t="n">
        <v>1301</v>
      </c>
      <c r="B1302" t="inlineStr"/>
      <c r="C1302" t="inlineStr">
        <is>
          <t>Lublin University of Technology</t>
        </is>
      </c>
      <c r="D1302" t="inlineStr">
        <is>
          <t>Lublin, Poland</t>
        </is>
      </c>
      <c r="E1302" t="inlineStr">
        <is>
          <t>Poland</t>
        </is>
      </c>
      <c r="F1302" t="inlineStr">
        <is>
          <t>Lublin</t>
        </is>
      </c>
      <c r="G1302" t="inlineStr">
        <is>
          <t>Europe</t>
        </is>
      </c>
      <c r="H1302" t="inlineStr">
        <is>
          <t>https://www.topuniversities.com/sites/default/files/240619062652am339001logo-PL-200px-90x90.jpg</t>
        </is>
      </c>
      <c r="I1302" t="inlineStr">
        <is>
          <t>/universities/lublin-university-technology</t>
        </is>
      </c>
      <c r="J1302" t="inlineStr">
        <is>
          <t>3996694</t>
        </is>
      </c>
      <c r="K1302" t="inlineStr">
        <is>
          <t>296497</t>
        </is>
      </c>
      <c r="L1302" t="inlineStr">
        <is>
          <t>1469</t>
        </is>
      </c>
      <c r="M1302" t="n">
        <v>0</v>
      </c>
      <c r="N1302" t="inlineStr">
        <is>
          <t>1201-1400</t>
        </is>
      </c>
      <c r="O1302" t="inlineStr"/>
      <c r="P1302" t="b">
        <v>0</v>
      </c>
      <c r="Q1302" t="b">
        <v>0</v>
      </c>
      <c r="R1302" t="n">
        <v>0</v>
      </c>
      <c r="S1302" t="inlineStr">
        <is>
          <t>601+</t>
        </is>
      </c>
      <c r="T1302" t="n">
        <v>5.8</v>
      </c>
      <c r="U1302" t="inlineStr">
        <is>
          <t>701+</t>
        </is>
      </c>
      <c r="V1302" t="n">
        <v>3.7</v>
      </c>
      <c r="W1302" t="inlineStr">
        <is>
          <t>701+</t>
        </is>
      </c>
      <c r="X1302" t="n">
        <v>18.4</v>
      </c>
      <c r="Y1302" t="inlineStr">
        <is>
          <t>601+</t>
        </is>
      </c>
      <c r="Z1302" t="n">
        <v>2.1</v>
      </c>
      <c r="AA1302" t="inlineStr">
        <is>
          <t>701+</t>
        </is>
      </c>
      <c r="AB1302" t="n">
        <v>3.1</v>
      </c>
      <c r="AC1302" t="inlineStr">
        <is>
          <t>701+</t>
        </is>
      </c>
      <c r="AD1302" t="n">
        <v>10.2</v>
      </c>
      <c r="AE1302" t="inlineStr">
        <is>
          <t>701+</t>
        </is>
      </c>
      <c r="AF1302" t="n">
        <v>12.9</v>
      </c>
      <c r="AG1302" t="inlineStr">
        <is>
          <t>n/a</t>
        </is>
      </c>
      <c r="AH1302" t="inlineStr"/>
      <c r="AI1302" t="inlineStr">
        <is>
          <t>701+</t>
        </is>
      </c>
      <c r="AJ1302" t="n">
        <v>1</v>
      </c>
      <c r="AK1302" t="inlineStr"/>
      <c r="AL1302" t="inlineStr"/>
      <c r="AM1302" t="inlineStr"/>
      <c r="AN1302" t="inlineStr"/>
      <c r="AO1302" t="inlineStr"/>
      <c r="AP1302" t="inlineStr">
        <is>
          <t>{"Research &amp; Discovery": [{"indicator_id": "76", "indicator_name": "Academic Reputation", "rank": "601+", "score": "5.8"}, {"indicator_id": "73", "indicator_name": "Citations per Faculty", "rank": "701+", "score": "3.7"}], "Learning Experience": [{"indicator_id": "36", "indicator_name": "Faculty Student Ratio", "rank": "701+", "score": "18.4"}], "Employability": [{"indicator_id": "77", "indicator_name": "Employer Reputation", "rank": "601+", "score": "2.1"}, {"indicator_id": "3819456", "indicator_name": "Employment Outcomes", "rank": "701+", "score": "3.1"}], "Global Engagement": [{"indicator_id": "14", "indicator_name": "International Student Ratio", "rank": "701+", "score": "10.2"}, {"indicator_id": "15", "indicator_name": "International Research Network", "rank": "701+", "score": "12.9"}, {"indicator_id": "18", "indicator_name": "International Faculty Ratio", "rank": "n/a", "score": "n/a"}], "Sustainability": [{"indicator_id": "3897497", "indicator_name": "Sustainability Score", "rank": "701+", "score": "1"}]}</t>
        </is>
      </c>
      <c r="AQ13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03">
      <c r="A1303" t="n">
        <v>1302</v>
      </c>
      <c r="B1303" t="inlineStr"/>
      <c r="C1303" t="inlineStr">
        <is>
          <t>University of Kaiserslautern-Landau(RPTU)</t>
        </is>
      </c>
      <c r="D1303" t="inlineStr">
        <is>
          <t>Kaiserslautern, Germany</t>
        </is>
      </c>
      <c r="E1303" t="inlineStr">
        <is>
          <t>Germany</t>
        </is>
      </c>
      <c r="F1303" t="inlineStr">
        <is>
          <t>Kaiserslautern</t>
        </is>
      </c>
      <c r="G1303" t="inlineStr">
        <is>
          <t>Europe</t>
        </is>
      </c>
      <c r="H1303" t="inlineStr">
        <is>
          <t>https://www.topuniversities.com/sites/default/files/technische-universitt-kaiserslautern_592560cf2aeae70239af4fcf_medium.jpg</t>
        </is>
      </c>
      <c r="I1303" t="inlineStr">
        <is>
          <t>/universities/university-kaiserslautern-landaurptu</t>
        </is>
      </c>
      <c r="J1303" t="inlineStr">
        <is>
          <t>3996697</t>
        </is>
      </c>
      <c r="K1303" t="inlineStr">
        <is>
          <t>296581</t>
        </is>
      </c>
      <c r="L1303" t="inlineStr">
        <is>
          <t>1356</t>
        </is>
      </c>
      <c r="M1303" t="n">
        <v>0</v>
      </c>
      <c r="N1303" t="inlineStr">
        <is>
          <t>1201-1400</t>
        </is>
      </c>
      <c r="O1303" t="inlineStr"/>
      <c r="P1303" t="b">
        <v>0</v>
      </c>
      <c r="Q1303" t="b">
        <v>0</v>
      </c>
      <c r="R1303" t="n">
        <v>0</v>
      </c>
      <c r="S1303" t="inlineStr">
        <is>
          <t>601+</t>
        </is>
      </c>
      <c r="T1303" t="n">
        <v>6.3</v>
      </c>
      <c r="U1303" t="inlineStr">
        <is>
          <t>701+</t>
        </is>
      </c>
      <c r="V1303" t="n">
        <v>4.6</v>
      </c>
      <c r="W1303" t="inlineStr">
        <is>
          <t>701+</t>
        </is>
      </c>
      <c r="X1303" t="n">
        <v>17</v>
      </c>
      <c r="Y1303" t="inlineStr">
        <is>
          <t>601+</t>
        </is>
      </c>
      <c r="Z1303" t="n">
        <v>2.4</v>
      </c>
      <c r="AA1303" t="inlineStr">
        <is>
          <t>701+</t>
        </is>
      </c>
      <c r="AB1303" t="n">
        <v>2.2</v>
      </c>
      <c r="AC1303" t="inlineStr">
        <is>
          <t>n/a</t>
        </is>
      </c>
      <c r="AD1303" t="inlineStr"/>
      <c r="AE1303" t="inlineStr">
        <is>
          <t>672</t>
        </is>
      </c>
      <c r="AF1303" t="n">
        <v>56.4</v>
      </c>
      <c r="AG1303" t="inlineStr">
        <is>
          <t>n/a</t>
        </is>
      </c>
      <c r="AH1303" t="inlineStr"/>
      <c r="AI1303" t="inlineStr">
        <is>
          <t>701+</t>
        </is>
      </c>
      <c r="AJ1303" t="n">
        <v>1.1</v>
      </c>
      <c r="AK1303" t="inlineStr"/>
      <c r="AL1303" t="inlineStr"/>
      <c r="AM1303" t="inlineStr"/>
      <c r="AN1303" t="inlineStr"/>
      <c r="AO1303" t="inlineStr"/>
      <c r="AP1303" t="inlineStr">
        <is>
          <t>{"Research &amp; Discovery": [{"indicator_id": "76", "indicator_name": "Academic Reputation", "rank": "601+", "score": "6.3"}, {"indicator_id": "73", "indicator_name": "Citations per Faculty", "rank": "701+", "score": "4.6"}], "Learning Experience": [{"indicator_id": "36", "indicator_name": "Faculty Student Ratio", "rank": "701+", "score": "17"}], "Employability": [{"indicator_id": "77", "indicator_name": "Employer Reputation", "rank": "601+", "score": "2.4"}, {"indicator_id": "3819456", "indicator_name": "Employment Outcomes", "rank": "701+", "score": "2.2"}], "Global Engagement": [{"indicator_id": "14", "indicator_name": "International Student Ratio", "rank": "n/a", "score": "n/a"}, {"indicator_id": "15", "indicator_name": "International Research Network", "rank": "672", "score": "56.4"}, {"indicator_id": "18", "indicator_name": "International Faculty Ratio", "rank": "n/a", "score": "n/a"}], "Sustainability": [{"indicator_id": "3897497", "indicator_name": "Sustainability Score", "rank": "701+", "score": "1.1"}]}</t>
        </is>
      </c>
      <c r="AQ13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04">
      <c r="A1304" t="n">
        <v>1303</v>
      </c>
      <c r="B1304" t="inlineStr"/>
      <c r="C1304" t="inlineStr">
        <is>
          <t>The "Gheorghe Asachi" Technical University of Iasi</t>
        </is>
      </c>
      <c r="D1304" t="inlineStr">
        <is>
          <t>Iași, Romania</t>
        </is>
      </c>
      <c r="E1304" t="inlineStr">
        <is>
          <t>Romania</t>
        </is>
      </c>
      <c r="F1304" t="inlineStr">
        <is>
          <t>Iași</t>
        </is>
      </c>
      <c r="G1304" t="inlineStr">
        <is>
          <t>Europe</t>
        </is>
      </c>
      <c r="H1304" t="inlineStr">
        <is>
          <t>https://www.topuniversities.com/sites/default/files/the-gheorghe-asachi-technical-university-of-iasi_592560cf2aeae70239af52fc_medium.jpg</t>
        </is>
      </c>
      <c r="I1304" t="inlineStr">
        <is>
          <t>/universities/gheorghe-asachi-technical-university-iasi</t>
        </is>
      </c>
      <c r="J1304" t="inlineStr">
        <is>
          <t>3996704</t>
        </is>
      </c>
      <c r="K1304" t="inlineStr">
        <is>
          <t>295132</t>
        </is>
      </c>
      <c r="L1304" t="inlineStr">
        <is>
          <t>2169</t>
        </is>
      </c>
      <c r="M1304" t="n">
        <v>0</v>
      </c>
      <c r="N1304" t="inlineStr">
        <is>
          <t>1201-1400</t>
        </is>
      </c>
      <c r="O1304" t="inlineStr"/>
      <c r="P1304" t="b">
        <v>0</v>
      </c>
      <c r="Q1304" t="b">
        <v>0</v>
      </c>
      <c r="R1304" t="n">
        <v>0</v>
      </c>
      <c r="S1304" t="inlineStr">
        <is>
          <t>601+</t>
        </is>
      </c>
      <c r="T1304" t="n">
        <v>5.3</v>
      </c>
      <c r="U1304" t="inlineStr">
        <is>
          <t>701+</t>
        </is>
      </c>
      <c r="V1304" t="n">
        <v>6</v>
      </c>
      <c r="W1304" t="inlineStr">
        <is>
          <t>701+</t>
        </is>
      </c>
      <c r="X1304" t="n">
        <v>2.4</v>
      </c>
      <c r="Y1304" t="inlineStr">
        <is>
          <t>601+</t>
        </is>
      </c>
      <c r="Z1304" t="n">
        <v>9.699999999999999</v>
      </c>
      <c r="AA1304" t="inlineStr">
        <is>
          <t>701+</t>
        </is>
      </c>
      <c r="AB1304" t="n">
        <v>4</v>
      </c>
      <c r="AC1304" t="inlineStr">
        <is>
          <t>701+</t>
        </is>
      </c>
      <c r="AD1304" t="n">
        <v>4.6</v>
      </c>
      <c r="AE1304" t="inlineStr">
        <is>
          <t>701+</t>
        </is>
      </c>
      <c r="AF1304" t="n">
        <v>34.1</v>
      </c>
      <c r="AG1304" t="inlineStr">
        <is>
          <t>n/a</t>
        </is>
      </c>
      <c r="AH1304" t="inlineStr"/>
      <c r="AI1304" t="inlineStr">
        <is>
          <t>701+</t>
        </is>
      </c>
      <c r="AJ1304" t="n">
        <v>1</v>
      </c>
      <c r="AK1304" t="inlineStr"/>
      <c r="AL1304" t="inlineStr"/>
      <c r="AM1304" t="inlineStr"/>
      <c r="AN1304" t="inlineStr"/>
      <c r="AO1304" t="inlineStr"/>
      <c r="AP1304" t="inlineStr">
        <is>
          <t>{"Research &amp; Discovery": [{"indicator_id": "76", "indicator_name": "Academic Reputation", "rank": "601+", "score": "5.3"}, {"indicator_id": "73", "indicator_name": "Citations per Faculty", "rank": "701+", "score": "6"}], "Learning Experience": [{"indicator_id": "36", "indicator_name": "Faculty Student Ratio", "rank": "701+", "score": "2.4"}], "Employability": [{"indicator_id": "77", "indicator_name": "Employer Reputation", "rank": "601+", "score": "9.7"}, {"indicator_id": "3819456", "indicator_name": "Employment Outcomes", "rank": "701+", "score": "4"}], "Global Engagement": [{"indicator_id": "14", "indicator_name": "International Student Ratio", "rank": "701+", "score": "4.6"}, {"indicator_id": "15", "indicator_name": "International Research Network", "rank": "701+", "score": "34.1"}, {"indicator_id": "18", "indicator_name": "International Faculty Ratio", "rank": "n/a", "score": "n/a"}], "Sustainability": [{"indicator_id": "3897497", "indicator_name": "Sustainability Score", "rank": "701+", "score": "1"}]}</t>
        </is>
      </c>
      <c r="AQ13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05">
      <c r="A1305" t="n">
        <v>1304</v>
      </c>
      <c r="B1305" t="inlineStr"/>
      <c r="C1305" t="inlineStr">
        <is>
          <t>The Herzen State Pedagogical University of Russia</t>
        </is>
      </c>
      <c r="D1305" t="inlineStr">
        <is>
          <t>None, Russia</t>
        </is>
      </c>
      <c r="E1305" t="inlineStr">
        <is>
          <t>Russia</t>
        </is>
      </c>
      <c r="F1305" t="inlineStr"/>
      <c r="G1305" t="inlineStr">
        <is>
          <t>Europe</t>
        </is>
      </c>
      <c r="H1305" t="inlineStr">
        <is>
          <t>https://www.topuniversities.com/sites/default/files/herzen-state-pedagogical-university-of-russia_592560e09988f300e2320c6c_medium.jpg</t>
        </is>
      </c>
      <c r="I1305" t="inlineStr">
        <is>
          <t>/universities/herzen-state-pedagogical-university-russia</t>
        </is>
      </c>
      <c r="J1305" t="inlineStr">
        <is>
          <t>3996707</t>
        </is>
      </c>
      <c r="K1305" t="inlineStr">
        <is>
          <t>295857</t>
        </is>
      </c>
      <c r="L1305" t="inlineStr">
        <is>
          <t>21461</t>
        </is>
      </c>
      <c r="M1305" t="n">
        <v>0</v>
      </c>
      <c r="N1305" t="inlineStr">
        <is>
          <t>1201-1400</t>
        </is>
      </c>
      <c r="O1305" t="inlineStr"/>
      <c r="P1305" t="b">
        <v>0</v>
      </c>
      <c r="Q1305" t="b">
        <v>1</v>
      </c>
      <c r="R1305" t="n">
        <v>0</v>
      </c>
      <c r="S1305" t="inlineStr">
        <is>
          <t>601+</t>
        </is>
      </c>
      <c r="T1305" t="n">
        <v>3.8</v>
      </c>
      <c r="U1305" t="inlineStr">
        <is>
          <t>701+</t>
        </is>
      </c>
      <c r="V1305" t="n">
        <v>1.2</v>
      </c>
      <c r="W1305" t="inlineStr">
        <is>
          <t>670</t>
        </is>
      </c>
      <c r="X1305" t="n">
        <v>20.1</v>
      </c>
      <c r="Y1305" t="inlineStr">
        <is>
          <t>601+</t>
        </is>
      </c>
      <c r="Z1305" t="n">
        <v>2</v>
      </c>
      <c r="AA1305" t="inlineStr">
        <is>
          <t>701+</t>
        </is>
      </c>
      <c r="AB1305" t="n">
        <v>5.5</v>
      </c>
      <c r="AC1305" t="inlineStr">
        <is>
          <t>348</t>
        </is>
      </c>
      <c r="AD1305" t="n">
        <v>41.1</v>
      </c>
      <c r="AE1305" t="inlineStr">
        <is>
          <t>701+</t>
        </is>
      </c>
      <c r="AF1305" t="n">
        <v>12.7</v>
      </c>
      <c r="AG1305" t="inlineStr">
        <is>
          <t>701+</t>
        </is>
      </c>
      <c r="AH1305" t="n">
        <v>1.4</v>
      </c>
      <c r="AI1305" t="inlineStr">
        <is>
          <t>701+</t>
        </is>
      </c>
      <c r="AJ1305" t="n">
        <v>1</v>
      </c>
      <c r="AK1305" t="inlineStr"/>
      <c r="AL1305" t="inlineStr"/>
      <c r="AM1305" t="inlineStr"/>
      <c r="AN1305" t="inlineStr"/>
      <c r="AO1305" t="inlineStr"/>
      <c r="AP1305" t="inlineStr">
        <is>
          <t>{"Research &amp; Discovery": [{"indicator_id": "76", "indicator_name": "Academic Reputation", "rank": "601+", "score": "3.8"}, {"indicator_id": "73", "indicator_name": "Citations per Faculty", "rank": "701+", "score": "1.2"}], "Learning Experience": [{"indicator_id": "36", "indicator_name": "Faculty Student Ratio", "rank": "670", "score": "20.1"}], "Employability": [{"indicator_id": "77", "indicator_name": "Employer Reputation", "rank": "601+", "score": "2"}, {"indicator_id": "3819456", "indicator_name": "Employment Outcomes", "rank": "701+", "score": "5.5"}], "Global Engagement": [{"indicator_id": "14", "indicator_name": "International Student Ratio", "rank": "348", "score": "41.1"}, {"indicator_id": "15", "indicator_name": "International Research Network", "rank": "701+", "score": "12.7"}, {"indicator_id": "18", "indicator_name": "International Faculty Ratio", "rank": "701+", "score": "1.4"}], "Sustainability": [{"indicator_id": "3897497", "indicator_name": "Sustainability Score", "rank": "701+", "score": "1"}]}</t>
        </is>
      </c>
      <c r="AQ13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06">
      <c r="A1306" t="n">
        <v>1305</v>
      </c>
      <c r="B1306" t="inlineStr"/>
      <c r="C1306" t="inlineStr">
        <is>
          <t>The Josip Juraj Strossmayer University of Osijek</t>
        </is>
      </c>
      <c r="D1306" t="inlineStr">
        <is>
          <t>Osijek, Croatia</t>
        </is>
      </c>
      <c r="E1306" t="inlineStr">
        <is>
          <t>Croatia</t>
        </is>
      </c>
      <c r="F1306" t="inlineStr">
        <is>
          <t>Osijek</t>
        </is>
      </c>
      <c r="G1306" t="inlineStr">
        <is>
          <t>Europe</t>
        </is>
      </c>
      <c r="H1306" t="inlineStr">
        <is>
          <t>https://www.topuniversities.com/sites/default/files/the-josip-juraj-strossmayer-university-of-osijek_592560cf2aeae70239af581c_medium.jpg</t>
        </is>
      </c>
      <c r="I1306" t="inlineStr">
        <is>
          <t>/universities/josip-juraj-strossmayer-university-osijek</t>
        </is>
      </c>
      <c r="J1306" t="inlineStr">
        <is>
          <t>3996708</t>
        </is>
      </c>
      <c r="K1306" t="inlineStr">
        <is>
          <t>294146</t>
        </is>
      </c>
      <c r="L1306" t="inlineStr">
        <is>
          <t>14982</t>
        </is>
      </c>
      <c r="M1306" t="n">
        <v>0</v>
      </c>
      <c r="N1306" t="inlineStr">
        <is>
          <t>1201-1400</t>
        </is>
      </c>
      <c r="O1306" t="inlineStr"/>
      <c r="P1306" t="b">
        <v>0</v>
      </c>
      <c r="Q1306" t="b">
        <v>0</v>
      </c>
      <c r="R1306" t="n">
        <v>0</v>
      </c>
      <c r="S1306" t="inlineStr">
        <is>
          <t>601+</t>
        </is>
      </c>
      <c r="T1306" t="n">
        <v>4.3</v>
      </c>
      <c r="U1306" t="inlineStr">
        <is>
          <t>701+</t>
        </is>
      </c>
      <c r="V1306" t="n">
        <v>3.1</v>
      </c>
      <c r="W1306" t="inlineStr">
        <is>
          <t>540</t>
        </is>
      </c>
      <c r="X1306" t="n">
        <v>28.6</v>
      </c>
      <c r="Y1306" t="inlineStr">
        <is>
          <t>601+</t>
        </is>
      </c>
      <c r="Z1306" t="n">
        <v>2</v>
      </c>
      <c r="AA1306" t="inlineStr">
        <is>
          <t>701+</t>
        </is>
      </c>
      <c r="AB1306" t="n">
        <v>11.2</v>
      </c>
      <c r="AC1306" t="inlineStr">
        <is>
          <t>n/a</t>
        </is>
      </c>
      <c r="AD1306" t="inlineStr"/>
      <c r="AE1306" t="inlineStr">
        <is>
          <t>701+</t>
        </is>
      </c>
      <c r="AF1306" t="n">
        <v>54</v>
      </c>
      <c r="AG1306" t="inlineStr">
        <is>
          <t>n/a</t>
        </is>
      </c>
      <c r="AH1306" t="inlineStr"/>
      <c r="AI1306" t="inlineStr">
        <is>
          <t>701+</t>
        </is>
      </c>
      <c r="AJ1306" t="n">
        <v>1</v>
      </c>
      <c r="AK1306" t="inlineStr"/>
      <c r="AL1306" t="inlineStr"/>
      <c r="AM1306" t="inlineStr"/>
      <c r="AN1306" t="inlineStr"/>
      <c r="AO1306" t="inlineStr"/>
      <c r="AP1306" t="inlineStr">
        <is>
          <t>{"Research &amp; Discovery": [{"indicator_id": "76", "indicator_name": "Academic Reputation", "rank": "601+", "score": "4.3"}, {"indicator_id": "73", "indicator_name": "Citations per Faculty", "rank": "701+", "score": "3.1"}], "Learning Experience": [{"indicator_id": "36", "indicator_name": "Faculty Student Ratio", "rank": "540", "score": "28.6"}], "Employability": [{"indicator_id": "77", "indicator_name": "Employer Reputation", "rank": "601+", "score": "2"}, {"indicator_id": "3819456", "indicator_name": "Employment Outcomes", "rank": "701+", "score": "11.2"}], "Global Engagement": [{"indicator_id": "14", "indicator_name": "International Student Ratio", "rank": "n/a", "score": "n/a"}, {"indicator_id": "15", "indicator_name": "International Research Network", "rank": "701+", "score": "54"}, {"indicator_id": "18", "indicator_name": "International Faculty Ratio", "rank": "n/a", "score": "n/a"}], "Sustainability": [{"indicator_id": "3897497", "indicator_name": "Sustainability Score", "rank": "701+", "score": "1"}]}</t>
        </is>
      </c>
      <c r="AQ13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07">
      <c r="A1307" t="n">
        <v>1306</v>
      </c>
      <c r="B1307" t="inlineStr"/>
      <c r="C1307" t="inlineStr">
        <is>
          <t>The National Research University "Belgorod State University"</t>
        </is>
      </c>
      <c r="D1307" t="inlineStr">
        <is>
          <t>Belgorod, Russia</t>
        </is>
      </c>
      <c r="E1307" t="inlineStr">
        <is>
          <t>Russia</t>
        </is>
      </c>
      <c r="F1307" t="inlineStr">
        <is>
          <t>Belgorod</t>
        </is>
      </c>
      <c r="G1307" t="inlineStr">
        <is>
          <t>Europe</t>
        </is>
      </c>
      <c r="H1307" t="inlineStr">
        <is>
          <t>https://www.topuniversities.com/sites/default/files/belgorod-state-national-research-university_592560cf2aeae70239af5949_medium.jpg</t>
        </is>
      </c>
      <c r="I1307" t="inlineStr">
        <is>
          <t>/universities/national-research-university-belgorod-state-university</t>
        </is>
      </c>
      <c r="J1307" t="inlineStr">
        <is>
          <t>3996709</t>
        </is>
      </c>
      <c r="K1307" t="inlineStr">
        <is>
          <t>296019</t>
        </is>
      </c>
      <c r="L1307" t="inlineStr">
        <is>
          <t>20661</t>
        </is>
      </c>
      <c r="M1307" t="n">
        <v>0</v>
      </c>
      <c r="N1307" t="inlineStr">
        <is>
          <t>1201-1400</t>
        </is>
      </c>
      <c r="O1307" t="inlineStr"/>
      <c r="P1307" t="b">
        <v>0</v>
      </c>
      <c r="Q1307" t="b">
        <v>1</v>
      </c>
      <c r="R1307" t="n">
        <v>0</v>
      </c>
      <c r="S1307" t="inlineStr">
        <is>
          <t>601+</t>
        </is>
      </c>
      <c r="T1307" t="n">
        <v>3.5</v>
      </c>
      <c r="U1307" t="inlineStr">
        <is>
          <t>701+</t>
        </is>
      </c>
      <c r="V1307" t="n">
        <v>1.9</v>
      </c>
      <c r="W1307" t="inlineStr">
        <is>
          <t>701+</t>
        </is>
      </c>
      <c r="X1307" t="n">
        <v>15.6</v>
      </c>
      <c r="Y1307" t="inlineStr">
        <is>
          <t>601+</t>
        </is>
      </c>
      <c r="Z1307" t="n">
        <v>1.3</v>
      </c>
      <c r="AA1307" t="inlineStr">
        <is>
          <t>701+</t>
        </is>
      </c>
      <c r="AB1307" t="n">
        <v>2</v>
      </c>
      <c r="AC1307" t="inlineStr">
        <is>
          <t>295</t>
        </is>
      </c>
      <c r="AD1307" t="n">
        <v>49.8</v>
      </c>
      <c r="AE1307" t="inlineStr">
        <is>
          <t>701+</t>
        </is>
      </c>
      <c r="AF1307" t="n">
        <v>21.4</v>
      </c>
      <c r="AG1307" t="inlineStr">
        <is>
          <t>701+</t>
        </is>
      </c>
      <c r="AH1307" t="n">
        <v>2.2</v>
      </c>
      <c r="AI1307" t="inlineStr">
        <is>
          <t>701+</t>
        </is>
      </c>
      <c r="AJ1307" t="n">
        <v>1</v>
      </c>
      <c r="AK1307" t="inlineStr"/>
      <c r="AL1307" t="inlineStr"/>
      <c r="AM1307" t="inlineStr"/>
      <c r="AN1307" t="inlineStr"/>
      <c r="AO1307" t="inlineStr"/>
      <c r="AP1307" t="inlineStr">
        <is>
          <t>{"Research &amp; Discovery": [{"indicator_id": "76", "indicator_name": "Academic Reputation", "rank": "601+", "score": "3.5"}, {"indicator_id": "73", "indicator_name": "Citations per Faculty", "rank": "701+", "score": "1.9"}], "Learning Experience": [{"indicator_id": "36", "indicator_name": "Faculty Student Ratio", "rank": "701+", "score": "15.6"}], "Employability": [{"indicator_id": "77", "indicator_name": "Employer Reputation", "rank": "601+", "score": "1.3"}, {"indicator_id": "3819456", "indicator_name": "Employment Outcomes", "rank": "701+", "score": "2"}], "Global Engagement": [{"indicator_id": "14", "indicator_name": "International Student Ratio", "rank": "295", "score": "49.8"}, {"indicator_id": "15", "indicator_name": "International Research Network", "rank": "701+", "score": "21.4"}, {"indicator_id": "18", "indicator_name": "International Faculty Ratio", "rank": "701+", "score": "2.2"}], "Sustainability": [{"indicator_id": "3897497", "indicator_name": "Sustainability Score", "rank": "701+", "score": "1"}]}</t>
        </is>
      </c>
      <c r="AQ13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08">
      <c r="A1308" t="n">
        <v>1307</v>
      </c>
      <c r="B1308" t="inlineStr"/>
      <c r="C1308" t="inlineStr">
        <is>
          <t>Tokai University</t>
        </is>
      </c>
      <c r="D1308" t="inlineStr">
        <is>
          <t>Hiratsuka City, Japan</t>
        </is>
      </c>
      <c r="E1308" t="inlineStr">
        <is>
          <t>Japan</t>
        </is>
      </c>
      <c r="F1308" t="inlineStr">
        <is>
          <t>Hiratsuka City</t>
        </is>
      </c>
      <c r="G1308" t="inlineStr">
        <is>
          <t>Asia</t>
        </is>
      </c>
      <c r="H1308" t="inlineStr">
        <is>
          <t>https://www.topuniversities.com/sites/default/files/tokai-university_592560cf2aeae70239af4ce7_medium.jpg</t>
        </is>
      </c>
      <c r="I1308" t="inlineStr">
        <is>
          <t>/universities/tokai-university</t>
        </is>
      </c>
      <c r="J1308" t="inlineStr">
        <is>
          <t>3996717</t>
        </is>
      </c>
      <c r="K1308" t="inlineStr">
        <is>
          <t>297249</t>
        </is>
      </c>
      <c r="L1308" t="inlineStr">
        <is>
          <t>612</t>
        </is>
      </c>
      <c r="M1308" t="n">
        <v>0</v>
      </c>
      <c r="N1308" t="inlineStr">
        <is>
          <t>1201-1400</t>
        </is>
      </c>
      <c r="O1308" t="inlineStr"/>
      <c r="P1308" t="b">
        <v>0</v>
      </c>
      <c r="Q1308" t="b">
        <v>0</v>
      </c>
      <c r="R1308" t="n">
        <v>0</v>
      </c>
      <c r="S1308" t="inlineStr">
        <is>
          <t>601+</t>
        </is>
      </c>
      <c r="T1308" t="n">
        <v>10.5</v>
      </c>
      <c r="U1308" t="inlineStr">
        <is>
          <t>701+</t>
        </is>
      </c>
      <c r="V1308" t="n">
        <v>2.8</v>
      </c>
      <c r="W1308" t="inlineStr">
        <is>
          <t>701+</t>
        </is>
      </c>
      <c r="X1308" t="n">
        <v>13.6</v>
      </c>
      <c r="Y1308" t="inlineStr">
        <is>
          <t>601+</t>
        </is>
      </c>
      <c r="Z1308" t="n">
        <v>5.8</v>
      </c>
      <c r="AA1308" t="inlineStr">
        <is>
          <t>701+</t>
        </is>
      </c>
      <c r="AB1308" t="n">
        <v>1.8</v>
      </c>
      <c r="AC1308" t="inlineStr">
        <is>
          <t>701+</t>
        </is>
      </c>
      <c r="AD1308" t="n">
        <v>2.9</v>
      </c>
      <c r="AE1308" t="inlineStr">
        <is>
          <t>701+</t>
        </is>
      </c>
      <c r="AF1308" t="n">
        <v>24.5</v>
      </c>
      <c r="AG1308" t="inlineStr">
        <is>
          <t>701+</t>
        </is>
      </c>
      <c r="AH1308" t="n">
        <v>5.6</v>
      </c>
      <c r="AI1308" t="inlineStr">
        <is>
          <t>701+</t>
        </is>
      </c>
      <c r="AJ1308" t="n">
        <v>1.3</v>
      </c>
      <c r="AK1308" t="inlineStr"/>
      <c r="AL1308" t="inlineStr"/>
      <c r="AM1308" t="inlineStr"/>
      <c r="AN1308" t="inlineStr"/>
      <c r="AO1308" t="inlineStr"/>
      <c r="AP1308" t="inlineStr">
        <is>
          <t>{"Research &amp; Discovery": [{"indicator_id": "76", "indicator_name": "Academic Reputation", "rank": "601+", "score": "10.5"}, {"indicator_id": "73", "indicator_name": "Citations per Faculty", "rank": "701+", "score": "2.8"}], "Learning Experience": [{"indicator_id": "36", "indicator_name": "Faculty Student Ratio", "rank": "701+", "score": "13.6"}], "Employability": [{"indicator_id": "77", "indicator_name": "Employer Reputation", "rank": "601+", "score": "5.8"}, {"indicator_id": "3819456", "indicator_name": "Employment Outcomes", "rank": "701+", "score": "1.8"}], "Global Engagement": [{"indicator_id": "14", "indicator_name": "International Student Ratio", "rank": "701+", "score": "2.9"}, {"indicator_id": "15", "indicator_name": "International Research Network", "rank": "701+", "score": "24.5"}, {"indicator_id": "18", "indicator_name": "International Faculty Ratio", "rank": "701+", "score": "5.6"}], "Sustainability": [{"indicator_id": "3897497", "indicator_name": "Sustainability Score", "rank": "701+", "score": "1.3"}]}</t>
        </is>
      </c>
      <c r="AQ13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09">
      <c r="A1309" t="n">
        <v>1308</v>
      </c>
      <c r="B1309" t="inlineStr"/>
      <c r="C1309" t="inlineStr">
        <is>
          <t>Tomas Bata University in Zlin</t>
        </is>
      </c>
      <c r="D1309" t="inlineStr">
        <is>
          <t>Zlin, Czechia</t>
        </is>
      </c>
      <c r="E1309" t="inlineStr">
        <is>
          <t>Czechia</t>
        </is>
      </c>
      <c r="F1309" t="inlineStr">
        <is>
          <t>Zlin</t>
        </is>
      </c>
      <c r="G1309" t="inlineStr">
        <is>
          <t>Europe</t>
        </is>
      </c>
      <c r="H1309" t="inlineStr">
        <is>
          <t>https://www.topuniversities.com/sites/default/files/tomas-bata-university-in-zlin_1234_medium.jpg</t>
        </is>
      </c>
      <c r="I1309" t="inlineStr">
        <is>
          <t>/universities/tomas-bata-university-zlin</t>
        </is>
      </c>
      <c r="J1309" t="inlineStr">
        <is>
          <t>3996723</t>
        </is>
      </c>
      <c r="K1309" t="inlineStr">
        <is>
          <t>297520</t>
        </is>
      </c>
      <c r="L1309" t="inlineStr">
        <is>
          <t>1234</t>
        </is>
      </c>
      <c r="M1309" t="n">
        <v>0</v>
      </c>
      <c r="N1309" t="inlineStr">
        <is>
          <t>1201-1400</t>
        </is>
      </c>
      <c r="O1309" t="inlineStr"/>
      <c r="P1309" t="b">
        <v>0</v>
      </c>
      <c r="Q1309" t="b">
        <v>0</v>
      </c>
      <c r="R1309" t="n">
        <v>0</v>
      </c>
      <c r="S1309" t="inlineStr">
        <is>
          <t>601+</t>
        </is>
      </c>
      <c r="T1309" t="n">
        <v>4.5</v>
      </c>
      <c r="U1309" t="inlineStr">
        <is>
          <t>701+</t>
        </is>
      </c>
      <c r="V1309" t="n">
        <v>5.5</v>
      </c>
      <c r="W1309" t="inlineStr">
        <is>
          <t>701+</t>
        </is>
      </c>
      <c r="X1309" t="n">
        <v>9.300000000000001</v>
      </c>
      <c r="Y1309" t="inlineStr">
        <is>
          <t>601+</t>
        </is>
      </c>
      <c r="Z1309" t="n">
        <v>8.4</v>
      </c>
      <c r="AA1309" t="inlineStr">
        <is>
          <t>701+</t>
        </is>
      </c>
      <c r="AB1309" t="n">
        <v>4</v>
      </c>
      <c r="AC1309" t="inlineStr">
        <is>
          <t>568</t>
        </is>
      </c>
      <c r="AD1309" t="n">
        <v>18.8</v>
      </c>
      <c r="AE1309" t="inlineStr">
        <is>
          <t>701+</t>
        </is>
      </c>
      <c r="AF1309" t="n">
        <v>25.8</v>
      </c>
      <c r="AG1309" t="inlineStr">
        <is>
          <t>553</t>
        </is>
      </c>
      <c r="AH1309" t="n">
        <v>23.6</v>
      </c>
      <c r="AI1309" t="inlineStr">
        <is>
          <t>701+</t>
        </is>
      </c>
      <c r="AJ1309" t="n">
        <v>1.1</v>
      </c>
      <c r="AK1309" t="inlineStr"/>
      <c r="AL1309" t="inlineStr"/>
      <c r="AM1309" t="inlineStr"/>
      <c r="AN1309" t="inlineStr"/>
      <c r="AO1309" t="inlineStr"/>
      <c r="AP1309" t="inlineStr">
        <is>
          <t>{"Research &amp; Discovery": [{"indicator_id": "76", "indicator_name": "Academic Reputation", "rank": "601+", "score": "4.5"}, {"indicator_id": "73", "indicator_name": "Citations per Faculty", "rank": "701+", "score": "5.5"}], "Learning Experience": [{"indicator_id": "36", "indicator_name": "Faculty Student Ratio", "rank": "701+", "score": "9.3"}], "Employability": [{"indicator_id": "77", "indicator_name": "Employer Reputation", "rank": "601+", "score": "8.4"}, {"indicator_id": "3819456", "indicator_name": "Employment Outcomes", "rank": "701+", "score": "4"}], "Global Engagement": [{"indicator_id": "14", "indicator_name": "International Student Ratio", "rank": "568", "score": "18.8"}, {"indicator_id": "15", "indicator_name": "International Research Network", "rank": "701+", "score": "25.8"}, {"indicator_id": "18", "indicator_name": "International Faculty Ratio", "rank": "553", "score": "23.6"}], "Sustainability": [{"indicator_id": "3897497", "indicator_name": "Sustainability Score", "rank": "701+", "score": "1.1"}]}</t>
        </is>
      </c>
      <c r="AQ13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10">
      <c r="A1310" t="n">
        <v>1309</v>
      </c>
      <c r="B1310" t="inlineStr"/>
      <c r="C1310" t="inlineStr">
        <is>
          <t>Toraighyrov University</t>
        </is>
      </c>
      <c r="D1310" t="inlineStr">
        <is>
          <t>Pavlodar, Kazakhstan</t>
        </is>
      </c>
      <c r="E1310" t="inlineStr">
        <is>
          <t>Kazakhstan</t>
        </is>
      </c>
      <c r="F1310" t="inlineStr">
        <is>
          <t>Pavlodar</t>
        </is>
      </c>
      <c r="G1310" t="inlineStr">
        <is>
          <t>Asia</t>
        </is>
      </c>
      <c r="H1310" t="inlineStr">
        <is>
          <t>https://www.topuniversities.com/sites/default/files/230113080236am327164%D0%A1%D0%B6%D0%B0%D1%82%D0%BE%D0%B5-%D0%BB%D0%BE%D0%B3%D0%BE-2020-90x90.jpg</t>
        </is>
      </c>
      <c r="I1310" t="inlineStr">
        <is>
          <t>/universities/toraighyrov-university</t>
        </is>
      </c>
      <c r="J1310" t="inlineStr">
        <is>
          <t>3996725</t>
        </is>
      </c>
      <c r="K1310" t="inlineStr">
        <is>
          <t>293765</t>
        </is>
      </c>
      <c r="L1310" t="inlineStr">
        <is>
          <t>14316</t>
        </is>
      </c>
      <c r="M1310" t="n">
        <v>0</v>
      </c>
      <c r="N1310" t="inlineStr">
        <is>
          <t>1201-1400</t>
        </is>
      </c>
      <c r="O1310" t="inlineStr"/>
      <c r="P1310" t="b">
        <v>0</v>
      </c>
      <c r="Q1310" t="b">
        <v>0</v>
      </c>
      <c r="R1310" t="n">
        <v>0</v>
      </c>
      <c r="S1310" t="inlineStr">
        <is>
          <t>601+</t>
        </is>
      </c>
      <c r="T1310" t="n">
        <v>8.5</v>
      </c>
      <c r="U1310" t="inlineStr">
        <is>
          <t>701+</t>
        </is>
      </c>
      <c r="V1310" t="n">
        <v>1.2</v>
      </c>
      <c r="W1310" t="inlineStr">
        <is>
          <t>701+</t>
        </is>
      </c>
      <c r="X1310" t="n">
        <v>17.8</v>
      </c>
      <c r="Y1310" t="inlineStr">
        <is>
          <t>601+</t>
        </is>
      </c>
      <c r="Z1310" t="n">
        <v>4.8</v>
      </c>
      <c r="AA1310" t="inlineStr">
        <is>
          <t>701+</t>
        </is>
      </c>
      <c r="AB1310" t="n">
        <v>3.3</v>
      </c>
      <c r="AC1310" t="inlineStr">
        <is>
          <t>701+</t>
        </is>
      </c>
      <c r="AD1310" t="n">
        <v>3.1</v>
      </c>
      <c r="AE1310" t="inlineStr">
        <is>
          <t>701+</t>
        </is>
      </c>
      <c r="AF1310" t="n">
        <v>3.9</v>
      </c>
      <c r="AG1310" t="inlineStr">
        <is>
          <t>701+</t>
        </is>
      </c>
      <c r="AH1310" t="n">
        <v>6.8</v>
      </c>
      <c r="AI1310" t="inlineStr">
        <is>
          <t>701+</t>
        </is>
      </c>
      <c r="AJ1310" t="n">
        <v>1</v>
      </c>
      <c r="AK1310" t="inlineStr"/>
      <c r="AL1310" t="inlineStr"/>
      <c r="AM1310" t="inlineStr"/>
      <c r="AN1310" t="inlineStr"/>
      <c r="AO1310" t="inlineStr"/>
      <c r="AP1310" t="inlineStr">
        <is>
          <t>{"Research &amp; Discovery": [{"indicator_id": "76", "indicator_name": "Academic Reputation", "rank": "601+", "score": "8.5"}, {"indicator_id": "73", "indicator_name": "Citations per Faculty", "rank": "701+", "score": "1.2"}], "Learning Experience": [{"indicator_id": "36", "indicator_name": "Faculty Student Ratio", "rank": "701+", "score": "17.8"}], "Employability": [{"indicator_id": "77", "indicator_name": "Employer Reputation", "rank": "601+", "score": "4.8"}, {"indicator_id": "3819456", "indicator_name": "Employment Outcomes", "rank": "701+", "score": "3.3"}], "Global Engagement": [{"indicator_id": "14", "indicator_name": "International Student Ratio", "rank": "701+", "score": "3.1"}, {"indicator_id": "15", "indicator_name": "International Research Network", "rank": "701+", "score": "3.9"}, {"indicator_id": "18", "indicator_name": "International Faculty Ratio", "rank": "701+", "score": "6.8"}], "Sustainability": [{"indicator_id": "3897497", "indicator_name": "Sustainability Score", "rank": "701+", "score": "1"}]}</t>
        </is>
      </c>
      <c r="AQ13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11">
      <c r="A1311" t="n">
        <v>1310</v>
      </c>
      <c r="B1311" t="inlineStr"/>
      <c r="C1311" t="inlineStr">
        <is>
          <t>Transilvania University of Brasov</t>
        </is>
      </c>
      <c r="D1311" t="inlineStr">
        <is>
          <t>Brasov, Romania</t>
        </is>
      </c>
      <c r="E1311" t="inlineStr">
        <is>
          <t>Romania</t>
        </is>
      </c>
      <c r="F1311" t="inlineStr">
        <is>
          <t>Brasov</t>
        </is>
      </c>
      <c r="G1311" t="inlineStr">
        <is>
          <t>Europe</t>
        </is>
      </c>
      <c r="H1311" t="inlineStr">
        <is>
          <t>https://www.topuniversities.com/sites/default/files/transilvania-university-of-brasov_59edd3f4ca24f325d41e2363_medium.jpg</t>
        </is>
      </c>
      <c r="I1311" t="inlineStr">
        <is>
          <t>/universities/transilvania-university-brasov</t>
        </is>
      </c>
      <c r="J1311" t="inlineStr">
        <is>
          <t>3996727</t>
        </is>
      </c>
      <c r="K1311" t="inlineStr">
        <is>
          <t>890263</t>
        </is>
      </c>
      <c r="L1311" t="inlineStr">
        <is>
          <t>33473</t>
        </is>
      </c>
      <c r="M1311" t="n">
        <v>0</v>
      </c>
      <c r="N1311" t="inlineStr">
        <is>
          <t>1201-1400</t>
        </is>
      </c>
      <c r="O1311" t="inlineStr"/>
      <c r="P1311" t="b">
        <v>0</v>
      </c>
      <c r="Q1311" t="b">
        <v>0</v>
      </c>
      <c r="R1311" t="n">
        <v>0</v>
      </c>
      <c r="S1311" t="inlineStr">
        <is>
          <t>601+</t>
        </is>
      </c>
      <c r="T1311" t="n">
        <v>6.4</v>
      </c>
      <c r="U1311" t="inlineStr">
        <is>
          <t>701+</t>
        </is>
      </c>
      <c r="V1311" t="n">
        <v>3.7</v>
      </c>
      <c r="W1311" t="inlineStr">
        <is>
          <t>701+</t>
        </is>
      </c>
      <c r="X1311" t="n">
        <v>5.1</v>
      </c>
      <c r="Y1311" t="inlineStr">
        <is>
          <t>601+</t>
        </is>
      </c>
      <c r="Z1311" t="n">
        <v>5.5</v>
      </c>
      <c r="AA1311" t="inlineStr">
        <is>
          <t>701+</t>
        </is>
      </c>
      <c r="AB1311" t="n">
        <v>4</v>
      </c>
      <c r="AC1311" t="inlineStr">
        <is>
          <t>701+</t>
        </is>
      </c>
      <c r="AD1311" t="n">
        <v>2.1</v>
      </c>
      <c r="AE1311" t="inlineStr">
        <is>
          <t>701+</t>
        </is>
      </c>
      <c r="AF1311" t="n">
        <v>48.1</v>
      </c>
      <c r="AG1311" t="inlineStr">
        <is>
          <t>701+</t>
        </is>
      </c>
      <c r="AH1311" t="n">
        <v>5.4</v>
      </c>
      <c r="AI1311" t="inlineStr">
        <is>
          <t>701+</t>
        </is>
      </c>
      <c r="AJ1311" t="n">
        <v>1</v>
      </c>
      <c r="AK1311" t="inlineStr"/>
      <c r="AL1311" t="inlineStr"/>
      <c r="AM1311" t="inlineStr"/>
      <c r="AN1311" t="inlineStr"/>
      <c r="AO1311" t="inlineStr"/>
      <c r="AP1311" t="inlineStr">
        <is>
          <t>{"Research &amp; Discovery": [{"indicator_id": "76", "indicator_name": "Academic Reputation", "rank": "601+", "score": "6.4"}, {"indicator_id": "73", "indicator_name": "Citations per Faculty", "rank": "701+", "score": "3.7"}], "Learning Experience": [{"indicator_id": "36", "indicator_name": "Faculty Student Ratio", "rank": "701+", "score": "5.1"}], "Employability": [{"indicator_id": "77", "indicator_name": "Employer Reputation", "rank": "601+", "score": "5.5"}, {"indicator_id": "3819456", "indicator_name": "Employment Outcomes", "rank": "701+", "score": "4"}], "Global Engagement": [{"indicator_id": "14", "indicator_name": "International Student Ratio", "rank": "701+", "score": "2.1"}, {"indicator_id": "15", "indicator_name": "International Research Network", "rank": "701+", "score": "48.1"}, {"indicator_id": "18", "indicator_name": "International Faculty Ratio", "rank": "701+", "score": "5.4"}], "Sustainability": [{"indicator_id": "3897497", "indicator_name": "Sustainability Score", "rank": "701+", "score": "1"}]}</t>
        </is>
      </c>
      <c r="AQ13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12">
      <c r="A1312" t="n">
        <v>1311</v>
      </c>
      <c r="B1312" t="inlineStr"/>
      <c r="C1312" t="inlineStr">
        <is>
          <t>Tunghai University</t>
        </is>
      </c>
      <c r="D1312" t="inlineStr">
        <is>
          <t>Taichung City, Taiwan</t>
        </is>
      </c>
      <c r="E1312" t="inlineStr">
        <is>
          <t>Taiwan</t>
        </is>
      </c>
      <c r="F1312" t="inlineStr">
        <is>
          <t>Taichung City</t>
        </is>
      </c>
      <c r="G1312" t="inlineStr">
        <is>
          <t>Asia</t>
        </is>
      </c>
      <c r="H1312" t="inlineStr">
        <is>
          <t>https://www.topuniversities.com/sites/default/files/tunghai-university_592560cf2aeae70239af5248_medium.jpg</t>
        </is>
      </c>
      <c r="I1312" t="inlineStr">
        <is>
          <t>/universities/tunghai-university</t>
        </is>
      </c>
      <c r="J1312" t="inlineStr">
        <is>
          <t>3996729</t>
        </is>
      </c>
      <c r="K1312" t="inlineStr">
        <is>
          <t>294959</t>
        </is>
      </c>
      <c r="L1312" t="inlineStr">
        <is>
          <t>1989</t>
        </is>
      </c>
      <c r="M1312" t="n">
        <v>0</v>
      </c>
      <c r="N1312" t="inlineStr">
        <is>
          <t>1201-1400</t>
        </is>
      </c>
      <c r="O1312" t="inlineStr"/>
      <c r="P1312" t="b">
        <v>0</v>
      </c>
      <c r="Q1312" t="b">
        <v>0</v>
      </c>
      <c r="R1312" t="n">
        <v>0</v>
      </c>
      <c r="S1312" t="inlineStr">
        <is>
          <t>601+</t>
        </is>
      </c>
      <c r="T1312" t="n">
        <v>6.5</v>
      </c>
      <c r="U1312" t="inlineStr">
        <is>
          <t>701+</t>
        </is>
      </c>
      <c r="V1312" t="n">
        <v>5.4</v>
      </c>
      <c r="W1312" t="inlineStr">
        <is>
          <t>701+</t>
        </is>
      </c>
      <c r="X1312" t="n">
        <v>4.6</v>
      </c>
      <c r="Y1312" t="inlineStr">
        <is>
          <t>601+</t>
        </is>
      </c>
      <c r="Z1312" t="n">
        <v>5.4</v>
      </c>
      <c r="AA1312" t="inlineStr">
        <is>
          <t>698</t>
        </is>
      </c>
      <c r="AB1312" t="n">
        <v>13.8</v>
      </c>
      <c r="AC1312" t="inlineStr">
        <is>
          <t>701+</t>
        </is>
      </c>
      <c r="AD1312" t="n">
        <v>8.800000000000001</v>
      </c>
      <c r="AE1312" t="inlineStr">
        <is>
          <t>701+</t>
        </is>
      </c>
      <c r="AF1312" t="n">
        <v>24.4</v>
      </c>
      <c r="AG1312" t="inlineStr">
        <is>
          <t>701+</t>
        </is>
      </c>
      <c r="AH1312" t="n">
        <v>8.4</v>
      </c>
      <c r="AI1312" t="inlineStr">
        <is>
          <t>701+</t>
        </is>
      </c>
      <c r="AJ1312" t="n">
        <v>7.9</v>
      </c>
      <c r="AK1312" t="inlineStr"/>
      <c r="AL1312" t="inlineStr"/>
      <c r="AM1312" t="inlineStr"/>
      <c r="AN1312" t="inlineStr"/>
      <c r="AO1312" t="inlineStr"/>
      <c r="AP1312" t="inlineStr">
        <is>
          <t>{"Research &amp; Discovery": [{"indicator_id": "76", "indicator_name": "Academic Reputation", "rank": "601+", "score": "6.5"}, {"indicator_id": "73", "indicator_name": "Citations per Faculty", "rank": "701+", "score": "5.4"}], "Learning Experience": [{"indicator_id": "36", "indicator_name": "Faculty Student Ratio", "rank": "701+", "score": "4.6"}], "Employability": [{"indicator_id": "77", "indicator_name": "Employer Reputation", "rank": "601+", "score": "5.4"}, {"indicator_id": "3819456", "indicator_name": "Employment Outcomes", "rank": "698", "score": "13.8"}], "Global Engagement": [{"indicator_id": "14", "indicator_name": "International Student Ratio", "rank": "701+", "score": "8.8"}, {"indicator_id": "15", "indicator_name": "International Research Network", "rank": "701+", "score": "24.4"}, {"indicator_id": "18", "indicator_name": "International Faculty Ratio", "rank": "701+", "score": "8.4"}], "Sustainability": [{"indicator_id": "3897497", "indicator_name": "Sustainability Score", "rank": "701+", "score": "7.9"}]}</t>
        </is>
      </c>
      <c r="AQ13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13">
      <c r="A1313" t="n">
        <v>1312</v>
      </c>
      <c r="B1313" t="inlineStr"/>
      <c r="C1313" t="inlineStr">
        <is>
          <t>Universidad Autónoma de Guadalajara (UAG)</t>
        </is>
      </c>
      <c r="D1313" t="inlineStr">
        <is>
          <t>Guadalajara, Mexico</t>
        </is>
      </c>
      <c r="E1313" t="inlineStr">
        <is>
          <t>Mexico</t>
        </is>
      </c>
      <c r="F1313" t="inlineStr">
        <is>
          <t>Guadalajara</t>
        </is>
      </c>
      <c r="G1313" t="inlineStr">
        <is>
          <t>Latin America</t>
        </is>
      </c>
      <c r="H1313" t="inlineStr">
        <is>
          <t>https://www.topuniversities.com/sites/default/files/universidad-autnoma-de-guadalajara-uag_592560cf2aeae70239af54a0_medium.jpg</t>
        </is>
      </c>
      <c r="I1313" t="inlineStr">
        <is>
          <t>/universities/universidad-autonoma-de-guadalajara-uag</t>
        </is>
      </c>
      <c r="J1313" t="inlineStr">
        <is>
          <t>3996746</t>
        </is>
      </c>
      <c r="K1313" t="inlineStr">
        <is>
          <t>293398</t>
        </is>
      </c>
      <c r="L1313" t="inlineStr">
        <is>
          <t>2588</t>
        </is>
      </c>
      <c r="M1313" t="n">
        <v>0</v>
      </c>
      <c r="N1313" t="inlineStr">
        <is>
          <t>1201-1400</t>
        </is>
      </c>
      <c r="O1313" t="inlineStr">
        <is>
          <t>5</t>
        </is>
      </c>
      <c r="P1313" t="b">
        <v>0</v>
      </c>
      <c r="Q1313" t="b">
        <v>0</v>
      </c>
      <c r="R1313" t="n">
        <v>0</v>
      </c>
      <c r="S1313" t="inlineStr">
        <is>
          <t>601+</t>
        </is>
      </c>
      <c r="T1313" t="n">
        <v>6.5</v>
      </c>
      <c r="U1313" t="inlineStr">
        <is>
          <t>701+</t>
        </is>
      </c>
      <c r="V1313" t="n">
        <v>1.1</v>
      </c>
      <c r="W1313" t="inlineStr">
        <is>
          <t>684</t>
        </is>
      </c>
      <c r="X1313" t="n">
        <v>19.6</v>
      </c>
      <c r="Y1313" t="inlineStr">
        <is>
          <t>601+</t>
        </is>
      </c>
      <c r="Z1313" t="n">
        <v>3.8</v>
      </c>
      <c r="AA1313" t="inlineStr">
        <is>
          <t>701+</t>
        </is>
      </c>
      <c r="AB1313" t="n">
        <v>2</v>
      </c>
      <c r="AC1313" t="inlineStr">
        <is>
          <t>502</t>
        </is>
      </c>
      <c r="AD1313" t="n">
        <v>23</v>
      </c>
      <c r="AE1313" t="inlineStr">
        <is>
          <t>701+</t>
        </is>
      </c>
      <c r="AF1313" t="n">
        <v>2.1</v>
      </c>
      <c r="AG1313" t="inlineStr">
        <is>
          <t>426</t>
        </is>
      </c>
      <c r="AH1313" t="n">
        <v>37.9</v>
      </c>
      <c r="AI1313" t="inlineStr">
        <is>
          <t>n/a</t>
        </is>
      </c>
      <c r="AJ1313" t="inlineStr"/>
      <c r="AK1313" t="inlineStr"/>
      <c r="AL1313" t="inlineStr"/>
      <c r="AM1313" t="inlineStr"/>
      <c r="AN1313" t="inlineStr"/>
      <c r="AO1313" t="inlineStr"/>
      <c r="AP1313" t="inlineStr">
        <is>
          <t>{"Research &amp; Discovery": [{"indicator_id": "76", "indicator_name": "Academic Reputation", "rank": "601+", "score": "6.5"}, {"indicator_id": "73", "indicator_name": "Citations per Faculty", "rank": "701+", "score": "1.1"}], "Learning Experience": [{"indicator_id": "36", "indicator_name": "Faculty Student Ratio", "rank": "684", "score": "19.6"}], "Employability": [{"indicator_id": "77", "indicator_name": "Employer Reputation", "rank": "601+", "score": "3.8"}, {"indicator_id": "3819456", "indicator_name": "Employment Outcomes", "rank": "701+", "score": "2"}], "Global Engagement": [{"indicator_id": "14", "indicator_name": "International Student Ratio", "rank": "502", "score": "23"}, {"indicator_id": "15", "indicator_name": "International Research Network", "rank": "701+", "score": "2.1"}, {"indicator_id": "18", "indicator_name": "International Faculty Ratio", "rank": "426", "score": "37.9"}], "Sustainability": [{"indicator_id": "3897497", "indicator_name": "Sustainability Score", "rank": "n/a", "score": "n/a"}]}</t>
        </is>
      </c>
      <c r="AQ13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14">
      <c r="A1314" t="n">
        <v>1313</v>
      </c>
      <c r="B1314" t="inlineStr"/>
      <c r="C1314" t="inlineStr">
        <is>
          <t>Universidad Autónoma del Estado de Hidalgo (UAEH)</t>
        </is>
      </c>
      <c r="D1314" t="inlineStr">
        <is>
          <t>Pachuca, Mexico</t>
        </is>
      </c>
      <c r="E1314" t="inlineStr">
        <is>
          <t>Mexico</t>
        </is>
      </c>
      <c r="F1314" t="inlineStr">
        <is>
          <t>Pachuca</t>
        </is>
      </c>
      <c r="G1314" t="inlineStr">
        <is>
          <t>Latin America</t>
        </is>
      </c>
      <c r="H1314" t="inlineStr">
        <is>
          <t>https://www.topuniversities.com/sites/default/files/universidad-autnoma-del-estado-de-hidalgo-uaeh_592560cf2aeae70239af54ac_medium.jpg</t>
        </is>
      </c>
      <c r="I1314" t="inlineStr">
        <is>
          <t>/universities/universidad-autonoma-del-estado-de-hidalgo-uaeh</t>
        </is>
      </c>
      <c r="J1314" t="inlineStr">
        <is>
          <t>3996749</t>
        </is>
      </c>
      <c r="K1314" t="inlineStr">
        <is>
          <t>293410</t>
        </is>
      </c>
      <c r="L1314" t="inlineStr">
        <is>
          <t>2600</t>
        </is>
      </c>
      <c r="M1314" t="n">
        <v>0</v>
      </c>
      <c r="N1314" t="inlineStr">
        <is>
          <t>1201-1400</t>
        </is>
      </c>
      <c r="O1314" t="inlineStr">
        <is>
          <t>4</t>
        </is>
      </c>
      <c r="P1314" t="b">
        <v>0</v>
      </c>
      <c r="Q1314" t="b">
        <v>0</v>
      </c>
      <c r="R1314" t="n">
        <v>0</v>
      </c>
      <c r="S1314" t="inlineStr">
        <is>
          <t>601+</t>
        </is>
      </c>
      <c r="T1314" t="n">
        <v>3.2</v>
      </c>
      <c r="U1314" t="inlineStr">
        <is>
          <t>701+</t>
        </is>
      </c>
      <c r="V1314" t="n">
        <v>1.4</v>
      </c>
      <c r="W1314" t="inlineStr">
        <is>
          <t>342</t>
        </is>
      </c>
      <c r="X1314" t="n">
        <v>45.2</v>
      </c>
      <c r="Y1314" t="inlineStr">
        <is>
          <t>601+</t>
        </is>
      </c>
      <c r="Z1314" t="n">
        <v>6</v>
      </c>
      <c r="AA1314" t="inlineStr">
        <is>
          <t>701+</t>
        </is>
      </c>
      <c r="AB1314" t="n">
        <v>2.1</v>
      </c>
      <c r="AC1314" t="inlineStr">
        <is>
          <t>701+</t>
        </is>
      </c>
      <c r="AD1314" t="n">
        <v>1.6</v>
      </c>
      <c r="AE1314" t="inlineStr">
        <is>
          <t>701+</t>
        </is>
      </c>
      <c r="AF1314" t="n">
        <v>8.300000000000001</v>
      </c>
      <c r="AG1314" t="inlineStr">
        <is>
          <t>701+</t>
        </is>
      </c>
      <c r="AH1314" t="n">
        <v>2</v>
      </c>
      <c r="AI1314" t="inlineStr">
        <is>
          <t>701+</t>
        </is>
      </c>
      <c r="AJ1314" t="n">
        <v>5.8</v>
      </c>
      <c r="AK1314" t="inlineStr"/>
      <c r="AL1314" t="inlineStr"/>
      <c r="AM1314" t="inlineStr"/>
      <c r="AN1314" t="inlineStr"/>
      <c r="AO1314" t="inlineStr"/>
      <c r="AP1314" t="inlineStr">
        <is>
          <t>{"Research &amp; Discovery": [{"indicator_id": "76", "indicator_name": "Academic Reputation", "rank": "601+", "score": "3.2"}, {"indicator_id": "73", "indicator_name": "Citations per Faculty", "rank": "701+", "score": "1.4"}], "Learning Experience": [{"indicator_id": "36", "indicator_name": "Faculty Student Ratio", "rank": "342", "score": "45.2"}], "Employability": [{"indicator_id": "77", "indicator_name": "Employer Reputation", "rank": "601+", "score": "6"}, {"indicator_id": "3819456", "indicator_name": "Employment Outcomes", "rank": "701+", "score": "2.1"}], "Global Engagement": [{"indicator_id": "14", "indicator_name": "International Student Ratio", "rank": "701+", "score": "1.6"}, {"indicator_id": "15", "indicator_name": "International Research Network", "rank": "701+", "score": "8.3"}, {"indicator_id": "18", "indicator_name": "International Faculty Ratio", "rank": "701+", "score": "2"}], "Sustainability": [{"indicator_id": "3897497", "indicator_name": "Sustainability Score", "rank": "701+", "score": "5.8"}]}</t>
        </is>
      </c>
      <c r="AQ13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15">
      <c r="A1315" t="n">
        <v>1314</v>
      </c>
      <c r="B1315" t="inlineStr"/>
      <c r="C1315" t="inlineStr">
        <is>
          <t>Universidad Católica del Norte</t>
        </is>
      </c>
      <c r="D1315" t="inlineStr">
        <is>
          <t>Antofagasta, Chile</t>
        </is>
      </c>
      <c r="E1315" t="inlineStr">
        <is>
          <t>Chile</t>
        </is>
      </c>
      <c r="F1315" t="inlineStr">
        <is>
          <t>Antofagasta</t>
        </is>
      </c>
      <c r="G1315" t="inlineStr">
        <is>
          <t>Latin America</t>
        </is>
      </c>
      <c r="H1315" t="inlineStr">
        <is>
          <t>https://www.topuniversities.com/sites/default/files/universidad-catlica-del-norte_592560cf2aeae70239af54b9_medium.jpg</t>
        </is>
      </c>
      <c r="I1315" t="inlineStr">
        <is>
          <t>/universities/universidad-catolica-del-norte</t>
        </is>
      </c>
      <c r="J1315" t="inlineStr">
        <is>
          <t>3996758</t>
        </is>
      </c>
      <c r="K1315" t="inlineStr">
        <is>
          <t>293422</t>
        </is>
      </c>
      <c r="L1315" t="inlineStr">
        <is>
          <t>2613</t>
        </is>
      </c>
      <c r="M1315" t="n">
        <v>0</v>
      </c>
      <c r="N1315" t="inlineStr">
        <is>
          <t>1201-1400</t>
        </is>
      </c>
      <c r="O1315" t="inlineStr"/>
      <c r="P1315" t="b">
        <v>0</v>
      </c>
      <c r="Q1315" t="b">
        <v>0</v>
      </c>
      <c r="R1315" t="n">
        <v>0</v>
      </c>
      <c r="S1315" t="inlineStr">
        <is>
          <t>601+</t>
        </is>
      </c>
      <c r="T1315" t="n">
        <v>4.5</v>
      </c>
      <c r="U1315" t="inlineStr">
        <is>
          <t>701+</t>
        </is>
      </c>
      <c r="V1315" t="n">
        <v>5.9</v>
      </c>
      <c r="W1315" t="inlineStr">
        <is>
          <t>701+</t>
        </is>
      </c>
      <c r="X1315" t="n">
        <v>6.7</v>
      </c>
      <c r="Y1315" t="inlineStr">
        <is>
          <t>601+</t>
        </is>
      </c>
      <c r="Z1315" t="n">
        <v>2.3</v>
      </c>
      <c r="AA1315" t="inlineStr">
        <is>
          <t>701+</t>
        </is>
      </c>
      <c r="AB1315" t="n">
        <v>2</v>
      </c>
      <c r="AC1315" t="inlineStr">
        <is>
          <t>701+</t>
        </is>
      </c>
      <c r="AD1315" t="n">
        <v>3.8</v>
      </c>
      <c r="AE1315" t="inlineStr">
        <is>
          <t>701+</t>
        </is>
      </c>
      <c r="AF1315" t="n">
        <v>46.2</v>
      </c>
      <c r="AG1315" t="inlineStr">
        <is>
          <t>694</t>
        </is>
      </c>
      <c r="AH1315" t="n">
        <v>13.5</v>
      </c>
      <c r="AI1315">
        <f>696</f>
        <v/>
      </c>
      <c r="AJ1315" t="n">
        <v>8.5</v>
      </c>
      <c r="AK1315" t="inlineStr"/>
      <c r="AL1315" t="inlineStr"/>
      <c r="AM1315" t="inlineStr"/>
      <c r="AN1315" t="inlineStr"/>
      <c r="AO1315" t="inlineStr"/>
      <c r="AP1315" t="inlineStr">
        <is>
          <t>{"Research &amp; Discovery": [{"indicator_id": "76", "indicator_name": "Academic Reputation", "rank": "601+", "score": "4.5"}, {"indicator_id": "73", "indicator_name": "Citations per Faculty", "rank": "701+", "score": "5.9"}], "Learning Experience": [{"indicator_id": "36", "indicator_name": "Faculty Student Ratio", "rank": "701+", "score": "6.7"}], "Employability": [{"indicator_id": "77", "indicator_name": "Employer Reputation", "rank": "601+", "score": "2.3"}, {"indicator_id": "3819456", "indicator_name": "Employment Outcomes", "rank": "701+", "score": "2"}], "Global Engagement": [{"indicator_id": "14", "indicator_name": "International Student Ratio", "rank": "701+", "score": "3.8"}, {"indicator_id": "15", "indicator_name": "International Research Network", "rank": "701+", "score": "46.2"}, {"indicator_id": "18", "indicator_name": "International Faculty Ratio", "rank": "694", "score": "13.5"}], "Sustainability": [{"indicator_id": "3897497", "indicator_name": "Sustainability Score", "rank": "=696", "score": "8.5"}]}</t>
        </is>
      </c>
      <c r="AQ13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16">
      <c r="A1316" t="n">
        <v>1315</v>
      </c>
      <c r="B1316" t="inlineStr"/>
      <c r="C1316" t="inlineStr">
        <is>
          <t>Universidad Central del Ecuador</t>
        </is>
      </c>
      <c r="D1316" t="inlineStr">
        <is>
          <t>Quito, Ecuador</t>
        </is>
      </c>
      <c r="E1316" t="inlineStr">
        <is>
          <t>Ecuador</t>
        </is>
      </c>
      <c r="F1316" t="inlineStr">
        <is>
          <t>Quito</t>
        </is>
      </c>
      <c r="G1316" t="inlineStr">
        <is>
          <t>Latin America</t>
        </is>
      </c>
      <c r="H1316" t="inlineStr">
        <is>
          <t>https://www.topuniversities.com/sites/default/files/universidad-central-del-ecuador_592560cf2aeae70239af54be_medium.jpg</t>
        </is>
      </c>
      <c r="I1316" t="inlineStr">
        <is>
          <t>/universities/universidad-central-del-ecuador</t>
        </is>
      </c>
      <c r="J1316" t="inlineStr">
        <is>
          <t>3996762</t>
        </is>
      </c>
      <c r="K1316" t="inlineStr">
        <is>
          <t>293427</t>
        </is>
      </c>
      <c r="L1316" t="inlineStr">
        <is>
          <t>2619</t>
        </is>
      </c>
      <c r="M1316" t="n">
        <v>0</v>
      </c>
      <c r="N1316" t="inlineStr">
        <is>
          <t>1201-1400</t>
        </is>
      </c>
      <c r="O1316" t="inlineStr"/>
      <c r="P1316" t="b">
        <v>0</v>
      </c>
      <c r="Q1316" t="b">
        <v>0</v>
      </c>
      <c r="R1316" t="n">
        <v>0</v>
      </c>
      <c r="S1316" t="inlineStr">
        <is>
          <t>601+</t>
        </is>
      </c>
      <c r="T1316" t="n">
        <v>8.1</v>
      </c>
      <c r="U1316" t="inlineStr">
        <is>
          <t>701+</t>
        </is>
      </c>
      <c r="V1316" t="n">
        <v>1.2</v>
      </c>
      <c r="W1316" t="inlineStr">
        <is>
          <t>701+</t>
        </is>
      </c>
      <c r="X1316" t="n">
        <v>11.3</v>
      </c>
      <c r="Y1316" t="inlineStr">
        <is>
          <t>601+</t>
        </is>
      </c>
      <c r="Z1316" t="n">
        <v>3.6</v>
      </c>
      <c r="AA1316" t="inlineStr">
        <is>
          <t>548</t>
        </is>
      </c>
      <c r="AB1316" t="n">
        <v>20.9</v>
      </c>
      <c r="AC1316" t="inlineStr">
        <is>
          <t>n/a</t>
        </is>
      </c>
      <c r="AD1316" t="inlineStr"/>
      <c r="AE1316" t="inlineStr">
        <is>
          <t>701+</t>
        </is>
      </c>
      <c r="AF1316" t="n">
        <v>10.1</v>
      </c>
      <c r="AG1316" t="inlineStr">
        <is>
          <t>n/a</t>
        </is>
      </c>
      <c r="AH1316" t="inlineStr"/>
      <c r="AI1316" t="inlineStr">
        <is>
          <t>701+</t>
        </is>
      </c>
      <c r="AJ1316" t="n">
        <v>1</v>
      </c>
      <c r="AK1316" t="inlineStr"/>
      <c r="AL1316" t="inlineStr"/>
      <c r="AM1316" t="inlineStr"/>
      <c r="AN1316" t="inlineStr"/>
      <c r="AO1316" t="inlineStr"/>
      <c r="AP1316" t="inlineStr">
        <is>
          <t>{"Research &amp; Discovery": [{"indicator_id": "76", "indicator_name": "Academic Reputation", "rank": "601+", "score": "8.1"}, {"indicator_id": "73", "indicator_name": "Citations per Faculty", "rank": "701+", "score": "1.2"}], "Learning Experience": [{"indicator_id": "36", "indicator_name": "Faculty Student Ratio", "rank": "701+", "score": "11.3"}], "Employability": [{"indicator_id": "77", "indicator_name": "Employer Reputation", "rank": "601+", "score": "3.6"}, {"indicator_id": "3819456", "indicator_name": "Employment Outcomes", "rank": "548", "score": "20.9"}], "Global Engagement": [{"indicator_id": "14", "indicator_name": "International Student Ratio", "rank": "n/a", "score": "n/a"}, {"indicator_id": "15", "indicator_name": "International Research Network", "rank": "701+", "score": "10.1"}, {"indicator_id": "18", "indicator_name": "International Faculty Ratio", "rank": "n/a", "score": "n/a"}], "Sustainability": [{"indicator_id": "3897497", "indicator_name": "Sustainability Score", "rank": "701+", "score": "1"}]}</t>
        </is>
      </c>
      <c r="AQ13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17">
      <c r="A1317" t="n">
        <v>1316</v>
      </c>
      <c r="B1317" t="inlineStr"/>
      <c r="C1317" t="inlineStr">
        <is>
          <t>Universidad Industrial de Santander - UIS</t>
        </is>
      </c>
      <c r="D1317" t="inlineStr">
        <is>
          <t>Bucaramanga, Colombia</t>
        </is>
      </c>
      <c r="E1317" t="inlineStr">
        <is>
          <t>Colombia</t>
        </is>
      </c>
      <c r="F1317" t="inlineStr">
        <is>
          <t>Bucaramanga</t>
        </is>
      </c>
      <c r="G1317" t="inlineStr">
        <is>
          <t>Latin America</t>
        </is>
      </c>
      <c r="H1317" t="inlineStr">
        <is>
          <t>https://www.topuniversities.com/sites/default/files/universidad-industrial-de-santander-uis_592560cf2aeae70239af54f6_medium.jpg</t>
        </is>
      </c>
      <c r="I1317" t="inlineStr">
        <is>
          <t>/universities/universidad-industrial-de-santander-uis</t>
        </is>
      </c>
      <c r="J1317" t="inlineStr">
        <is>
          <t>3996766</t>
        </is>
      </c>
      <c r="K1317" t="inlineStr">
        <is>
          <t>293483</t>
        </is>
      </c>
      <c r="L1317" t="inlineStr">
        <is>
          <t>2675</t>
        </is>
      </c>
      <c r="M1317" t="n">
        <v>0</v>
      </c>
      <c r="N1317" t="inlineStr">
        <is>
          <t>1201-1400</t>
        </is>
      </c>
      <c r="O1317" t="inlineStr"/>
      <c r="P1317" t="b">
        <v>0</v>
      </c>
      <c r="Q1317" t="b">
        <v>0</v>
      </c>
      <c r="R1317" t="n">
        <v>0</v>
      </c>
      <c r="S1317" t="inlineStr">
        <is>
          <t>601+</t>
        </is>
      </c>
      <c r="T1317" t="n">
        <v>9.699999999999999</v>
      </c>
      <c r="U1317" t="inlineStr">
        <is>
          <t>701+</t>
        </is>
      </c>
      <c r="V1317" t="n">
        <v>2.1</v>
      </c>
      <c r="W1317" t="inlineStr">
        <is>
          <t>701+</t>
        </is>
      </c>
      <c r="X1317" t="n">
        <v>4.6</v>
      </c>
      <c r="Y1317" t="inlineStr">
        <is>
          <t>564</t>
        </is>
      </c>
      <c r="Z1317" t="n">
        <v>14.8</v>
      </c>
      <c r="AA1317" t="inlineStr">
        <is>
          <t>701+</t>
        </is>
      </c>
      <c r="AB1317" t="n">
        <v>9</v>
      </c>
      <c r="AC1317" t="inlineStr">
        <is>
          <t>701+</t>
        </is>
      </c>
      <c r="AD1317" t="n">
        <v>1.4</v>
      </c>
      <c r="AE1317" t="inlineStr">
        <is>
          <t>701+</t>
        </is>
      </c>
      <c r="AF1317" t="n">
        <v>12.4</v>
      </c>
      <c r="AG1317" t="inlineStr">
        <is>
          <t>701+</t>
        </is>
      </c>
      <c r="AH1317" t="n">
        <v>4.1</v>
      </c>
      <c r="AI1317" t="inlineStr">
        <is>
          <t>701+</t>
        </is>
      </c>
      <c r="AJ1317" t="n">
        <v>1.3</v>
      </c>
      <c r="AK1317" t="inlineStr"/>
      <c r="AL1317" t="inlineStr"/>
      <c r="AM1317" t="inlineStr"/>
      <c r="AN1317" t="inlineStr"/>
      <c r="AO1317" t="inlineStr"/>
      <c r="AP1317" t="inlineStr">
        <is>
          <t>{"Research &amp; Discovery": [{"indicator_id": "76", "indicator_name": "Academic Reputation", "rank": "601+", "score": "9.7"}, {"indicator_id": "73", "indicator_name": "Citations per Faculty", "rank": "701+", "score": "2.1"}], "Learning Experience": [{"indicator_id": "36", "indicator_name": "Faculty Student Ratio", "rank": "701+", "score": "4.6"}], "Employability": [{"indicator_id": "77", "indicator_name": "Employer Reputation", "rank": "564", "score": "14.8"}, {"indicator_id": "3819456", "indicator_name": "Employment Outcomes", "rank": "701+", "score": "9"}], "Global Engagement": [{"indicator_id": "14", "indicator_name": "International Student Ratio", "rank": "701+", "score": "1.4"}, {"indicator_id": "15", "indicator_name": "International Research Network", "rank": "701+", "score": "12.4"}, {"indicator_id": "18", "indicator_name": "International Faculty Ratio", "rank": "701+", "score": "4.1"}], "Sustainability": [{"indicator_id": "3897497", "indicator_name": "Sustainability Score", "rank": "701+", "score": "1.3"}]}</t>
        </is>
      </c>
      <c r="AQ13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18">
      <c r="A1318" t="n">
        <v>1317</v>
      </c>
      <c r="B1318" t="inlineStr"/>
      <c r="C1318" t="inlineStr">
        <is>
          <t>Universidad La Salle, México</t>
        </is>
      </c>
      <c r="D1318" t="inlineStr">
        <is>
          <t>Mexico City, Mexico</t>
        </is>
      </c>
      <c r="E1318" t="inlineStr">
        <is>
          <t>Mexico</t>
        </is>
      </c>
      <c r="F1318" t="inlineStr">
        <is>
          <t>Mexico City</t>
        </is>
      </c>
      <c r="G1318" t="inlineStr">
        <is>
          <t>Latin America</t>
        </is>
      </c>
      <c r="H1318" t="inlineStr">
        <is>
          <t>https://www.topuniversities.com/sites/default/files/240411070955pm553306logo-imagotipo-90x90.jpg</t>
        </is>
      </c>
      <c r="I1318" t="inlineStr">
        <is>
          <t>/universities/universidad-la-salle-mexico</t>
        </is>
      </c>
      <c r="J1318" t="inlineStr">
        <is>
          <t>3996767</t>
        </is>
      </c>
      <c r="K1318" t="inlineStr">
        <is>
          <t>293488</t>
        </is>
      </c>
      <c r="L1318" t="inlineStr">
        <is>
          <t>2680</t>
        </is>
      </c>
      <c r="M1318" t="n">
        <v>0</v>
      </c>
      <c r="N1318" t="inlineStr">
        <is>
          <t>1201-1400</t>
        </is>
      </c>
      <c r="O1318" t="inlineStr"/>
      <c r="P1318" t="b">
        <v>0</v>
      </c>
      <c r="Q1318" t="b">
        <v>0</v>
      </c>
      <c r="R1318" t="n">
        <v>0</v>
      </c>
      <c r="S1318" t="inlineStr">
        <is>
          <t>601+</t>
        </is>
      </c>
      <c r="T1318" t="n">
        <v>4.5</v>
      </c>
      <c r="U1318" t="inlineStr">
        <is>
          <t>701+</t>
        </is>
      </c>
      <c r="V1318" t="n">
        <v>1.1</v>
      </c>
      <c r="W1318" t="inlineStr">
        <is>
          <t>630</t>
        </is>
      </c>
      <c r="X1318" t="n">
        <v>22.3</v>
      </c>
      <c r="Y1318" t="inlineStr">
        <is>
          <t>559</t>
        </is>
      </c>
      <c r="Z1318" t="n">
        <v>15</v>
      </c>
      <c r="AA1318" t="inlineStr">
        <is>
          <t>701+</t>
        </is>
      </c>
      <c r="AB1318" t="n">
        <v>4.8</v>
      </c>
      <c r="AC1318" t="inlineStr">
        <is>
          <t>701+</t>
        </is>
      </c>
      <c r="AD1318" t="n">
        <v>1.6</v>
      </c>
      <c r="AE1318" t="inlineStr">
        <is>
          <t>701+</t>
        </is>
      </c>
      <c r="AF1318" t="n">
        <v>1</v>
      </c>
      <c r="AG1318" t="inlineStr">
        <is>
          <t>701+</t>
        </is>
      </c>
      <c r="AH1318" t="n">
        <v>2.2</v>
      </c>
      <c r="AI1318" t="inlineStr">
        <is>
          <t>701+</t>
        </is>
      </c>
      <c r="AJ1318" t="n">
        <v>1</v>
      </c>
      <c r="AK1318" t="inlineStr"/>
      <c r="AL1318" t="inlineStr"/>
      <c r="AM1318" t="inlineStr"/>
      <c r="AN1318" t="inlineStr"/>
      <c r="AO1318" t="inlineStr"/>
      <c r="AP1318" t="inlineStr">
        <is>
          <t>{"Research &amp; Discovery": [{"indicator_id": "76", "indicator_name": "Academic Reputation", "rank": "601+", "score": "4.5"}, {"indicator_id": "73", "indicator_name": "Citations per Faculty", "rank": "701+", "score": "1.1"}], "Learning Experience": [{"indicator_id": "36", "indicator_name": "Faculty Student Ratio", "rank": "630", "score": "22.3"}], "Employability": [{"indicator_id": "77", "indicator_name": "Employer Reputation", "rank": "559", "score": "15"}, {"indicator_id": "3819456", "indicator_name": "Employment Outcomes", "rank": "701+", "score": "4.8"}], "Global Engagement": [{"indicator_id": "14", "indicator_name": "International Student Ratio", "rank": "701+", "score": "1.6"}, {"indicator_id": "15", "indicator_name": "International Research Network", "rank": "701+", "score": "1"}, {"indicator_id": "18", "indicator_name": "International Faculty Ratio", "rank": "701+", "score": "2.2"}], "Sustainability": [{"indicator_id": "3897497", "indicator_name": "Sustainability Score", "rank": "701+", "score": "1"}]}</t>
        </is>
      </c>
      <c r="AQ13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19">
      <c r="A1319" t="n">
        <v>1318</v>
      </c>
      <c r="B1319" t="inlineStr"/>
      <c r="C1319" t="inlineStr">
        <is>
          <t>ULACIT - Universidad Latinoamericana de Ciencia y Tecnología, Costa Rica</t>
        </is>
      </c>
      <c r="D1319" t="inlineStr">
        <is>
          <t>San José, Costa Rica</t>
        </is>
      </c>
      <c r="E1319" t="inlineStr">
        <is>
          <t>Costa Rica</t>
        </is>
      </c>
      <c r="F1319" t="inlineStr">
        <is>
          <t>San José</t>
        </is>
      </c>
      <c r="G1319" t="inlineStr">
        <is>
          <t>Latin America</t>
        </is>
      </c>
      <c r="H1319" t="inlineStr">
        <is>
          <t>https://www.topuniversities.com/sites/default/files/-ulacit-universidad-latinoamericana-de-ciencia-y-tecnologa-costa-rica_592560cf2aeae70239af4dbb_medium.jpg</t>
        </is>
      </c>
      <c r="I1319" t="inlineStr">
        <is>
          <t>/universities/ulacit-universidad-latinoamericana-de-ciencia-y-tecnologia-costa-rica</t>
        </is>
      </c>
      <c r="J1319" t="inlineStr">
        <is>
          <t>3996768</t>
        </is>
      </c>
      <c r="K1319" t="inlineStr">
        <is>
          <t>297550</t>
        </is>
      </c>
      <c r="L1319" t="inlineStr">
        <is>
          <t>824</t>
        </is>
      </c>
      <c r="M1319" t="n">
        <v>0</v>
      </c>
      <c r="N1319" t="inlineStr">
        <is>
          <t>1201-1400</t>
        </is>
      </c>
      <c r="O1319" t="inlineStr"/>
      <c r="P1319" t="b">
        <v>0</v>
      </c>
      <c r="Q1319" t="b">
        <v>0</v>
      </c>
      <c r="R1319" t="n">
        <v>0</v>
      </c>
      <c r="S1319" t="inlineStr">
        <is>
          <t>601+</t>
        </is>
      </c>
      <c r="T1319" t="n">
        <v>7.5</v>
      </c>
      <c r="U1319" t="inlineStr">
        <is>
          <t>701+</t>
        </is>
      </c>
      <c r="V1319" t="n">
        <v>1</v>
      </c>
      <c r="W1319" t="inlineStr">
        <is>
          <t>503</t>
        </is>
      </c>
      <c r="X1319" t="n">
        <v>31.5</v>
      </c>
      <c r="Y1319" t="inlineStr">
        <is>
          <t>601+</t>
        </is>
      </c>
      <c r="Z1319" t="n">
        <v>8.800000000000001</v>
      </c>
      <c r="AA1319" t="inlineStr">
        <is>
          <t>701+</t>
        </is>
      </c>
      <c r="AB1319" t="n">
        <v>5.5</v>
      </c>
      <c r="AC1319" t="inlineStr">
        <is>
          <t>701+</t>
        </is>
      </c>
      <c r="AD1319" t="n">
        <v>9.1</v>
      </c>
      <c r="AE1319" t="inlineStr">
        <is>
          <t>701+</t>
        </is>
      </c>
      <c r="AF1319" t="n">
        <v>1</v>
      </c>
      <c r="AG1319" t="inlineStr">
        <is>
          <t>701+</t>
        </is>
      </c>
      <c r="AH1319" t="n">
        <v>8.5</v>
      </c>
      <c r="AI1319" t="inlineStr">
        <is>
          <t>n/a</t>
        </is>
      </c>
      <c r="AJ1319" t="inlineStr"/>
      <c r="AK1319" t="inlineStr"/>
      <c r="AL1319" t="inlineStr"/>
      <c r="AM1319" t="inlineStr"/>
      <c r="AN1319" t="inlineStr"/>
      <c r="AO1319" t="inlineStr"/>
      <c r="AP1319" t="inlineStr">
        <is>
          <t>{"Research &amp; Discovery": [{"indicator_id": "76", "indicator_name": "Academic Reputation", "rank": "601+", "score": "7.5"}, {"indicator_id": "73", "indicator_name": "Citations per Faculty", "rank": "701+", "score": "1"}], "Learning Experience": [{"indicator_id": "36", "indicator_name": "Faculty Student Ratio", "rank": "503", "score": "31.5"}], "Employability": [{"indicator_id": "77", "indicator_name": "Employer Reputation", "rank": "601+", "score": "8.8"}, {"indicator_id": "3819456", "indicator_name": "Employment Outcomes", "rank": "701+", "score": "5.5"}], "Global Engagement": [{"indicator_id": "14", "indicator_name": "International Student Ratio", "rank": "701+", "score": "9.1"}, {"indicator_id": "15", "indicator_name": "International Research Network", "rank": "701+", "score": "1"}, {"indicator_id": "18", "indicator_name": "International Faculty Ratio", "rank": "701+", "score": "8.5"}], "Sustainability": [{"indicator_id": "3897497", "indicator_name": "Sustainability Score", "rank": "n/a", "score": "n/a"}]}</t>
        </is>
      </c>
      <c r="AQ13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20">
      <c r="A1320" t="n">
        <v>1319</v>
      </c>
      <c r="B1320" t="inlineStr"/>
      <c r="C1320" t="inlineStr">
        <is>
          <t>Universidad Mayor de San Andrés (UMSA)</t>
        </is>
      </c>
      <c r="D1320" t="inlineStr">
        <is>
          <t>La Paz, Bolivia</t>
        </is>
      </c>
      <c r="E1320" t="inlineStr">
        <is>
          <t>Bolivia</t>
        </is>
      </c>
      <c r="F1320" t="inlineStr">
        <is>
          <t>La Paz</t>
        </is>
      </c>
      <c r="G1320" t="inlineStr">
        <is>
          <t>Latin America</t>
        </is>
      </c>
      <c r="H1320" t="inlineStr">
        <is>
          <t>https://www.topuniversities.com/sites/default/files/universidad-mayor-de-san-andrs-umsa_592560cf2aeae70239af561a_medium.jpg</t>
        </is>
      </c>
      <c r="I1320" t="inlineStr">
        <is>
          <t>/universities/universidad-mayor-de-san-andres-umsa</t>
        </is>
      </c>
      <c r="J1320" t="inlineStr">
        <is>
          <t>3996769</t>
        </is>
      </c>
      <c r="K1320" t="inlineStr">
        <is>
          <t>293690</t>
        </is>
      </c>
      <c r="L1320" t="inlineStr">
        <is>
          <t>14225</t>
        </is>
      </c>
      <c r="M1320" t="n">
        <v>0</v>
      </c>
      <c r="N1320" t="inlineStr">
        <is>
          <t>1201-1400</t>
        </is>
      </c>
      <c r="O1320" t="inlineStr"/>
      <c r="P1320" t="b">
        <v>0</v>
      </c>
      <c r="Q1320" t="b">
        <v>0</v>
      </c>
      <c r="R1320" t="n">
        <v>0</v>
      </c>
      <c r="S1320" t="inlineStr">
        <is>
          <t>601+</t>
        </is>
      </c>
      <c r="T1320" t="n">
        <v>6.3</v>
      </c>
      <c r="U1320" t="inlineStr">
        <is>
          <t>701+</t>
        </is>
      </c>
      <c r="V1320" t="n">
        <v>1.6</v>
      </c>
      <c r="W1320" t="inlineStr">
        <is>
          <t>701+</t>
        </is>
      </c>
      <c r="X1320" t="n">
        <v>1.2</v>
      </c>
      <c r="Y1320" t="inlineStr">
        <is>
          <t>601+</t>
        </is>
      </c>
      <c r="Z1320" t="n">
        <v>2.8</v>
      </c>
      <c r="AA1320" t="inlineStr">
        <is>
          <t>257</t>
        </is>
      </c>
      <c r="AB1320" t="n">
        <v>49.6</v>
      </c>
      <c r="AC1320" t="inlineStr">
        <is>
          <t>701+</t>
        </is>
      </c>
      <c r="AD1320" t="n">
        <v>1</v>
      </c>
      <c r="AE1320" t="inlineStr">
        <is>
          <t>701+</t>
        </is>
      </c>
      <c r="AF1320" t="n">
        <v>15.1</v>
      </c>
      <c r="AG1320" t="inlineStr">
        <is>
          <t>701+</t>
        </is>
      </c>
      <c r="AH1320" t="n">
        <v>6.4</v>
      </c>
      <c r="AI1320" t="inlineStr">
        <is>
          <t>701+</t>
        </is>
      </c>
      <c r="AJ1320" t="n">
        <v>1</v>
      </c>
      <c r="AK1320" t="inlineStr"/>
      <c r="AL1320" t="inlineStr"/>
      <c r="AM1320" t="inlineStr"/>
      <c r="AN1320" t="inlineStr"/>
      <c r="AO1320" t="inlineStr"/>
      <c r="AP1320" t="inlineStr">
        <is>
          <t>{"Research &amp; Discovery": [{"indicator_id": "76", "indicator_name": "Academic Reputation", "rank": "601+", "score": "6.3"}, {"indicator_id": "73", "indicator_name": "Citations per Faculty", "rank": "701+", "score": "1.6"}], "Learning Experience": [{"indicator_id": "36", "indicator_name": "Faculty Student Ratio", "rank": "701+", "score": "1.2"}], "Employability": [{"indicator_id": "77", "indicator_name": "Employer Reputation", "rank": "601+", "score": "2.8"}, {"indicator_id": "3819456", "indicator_name": "Employment Outcomes", "rank": "257", "score": "49.6"}], "Global Engagement": [{"indicator_id": "14", "indicator_name": "International Student Ratio", "rank": "701+", "score": "1"}, {"indicator_id": "15", "indicator_name": "International Research Network", "rank": "701+", "score": "15.1"}, {"indicator_id": "18", "indicator_name": "International Faculty Ratio", "rank": "701+", "score": "6.4"}], "Sustainability": [{"indicator_id": "3897497", "indicator_name": "Sustainability Score", "rank": "701+", "score": "1"}]}</t>
        </is>
      </c>
      <c r="AQ13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21">
      <c r="A1321" t="n">
        <v>1320</v>
      </c>
      <c r="B1321" t="inlineStr"/>
      <c r="C1321" t="inlineStr">
        <is>
          <t>Universidad Metropolitana</t>
        </is>
      </c>
      <c r="D1321" t="inlineStr">
        <is>
          <t>Caracas, Venezuela</t>
        </is>
      </c>
      <c r="E1321" t="inlineStr">
        <is>
          <t>Venezuela</t>
        </is>
      </c>
      <c r="F1321" t="inlineStr">
        <is>
          <t>Caracas</t>
        </is>
      </c>
      <c r="G1321" t="inlineStr">
        <is>
          <t>Latin America</t>
        </is>
      </c>
      <c r="H1321" t="inlineStr">
        <is>
          <t>https://www.topuniversities.com/sites/default/files/universidad-metropolitana_400_medium.jpg</t>
        </is>
      </c>
      <c r="I1321" t="inlineStr">
        <is>
          <t>/universities/universidad-metropolitana</t>
        </is>
      </c>
      <c r="J1321" t="inlineStr">
        <is>
          <t>3996770</t>
        </is>
      </c>
      <c r="K1321" t="inlineStr">
        <is>
          <t>294860</t>
        </is>
      </c>
      <c r="L1321" t="inlineStr">
        <is>
          <t>400</t>
        </is>
      </c>
      <c r="M1321" t="n">
        <v>0</v>
      </c>
      <c r="N1321" t="inlineStr">
        <is>
          <t>1201-1400</t>
        </is>
      </c>
      <c r="O1321" t="inlineStr"/>
      <c r="P1321" t="b">
        <v>0</v>
      </c>
      <c r="Q1321" t="b">
        <v>0</v>
      </c>
      <c r="R1321" t="n">
        <v>0</v>
      </c>
      <c r="S1321" t="inlineStr">
        <is>
          <t>601+</t>
        </is>
      </c>
      <c r="T1321" t="n">
        <v>7.6</v>
      </c>
      <c r="U1321" t="inlineStr">
        <is>
          <t>701+</t>
        </is>
      </c>
      <c r="V1321" t="n">
        <v>1.1</v>
      </c>
      <c r="W1321" t="inlineStr">
        <is>
          <t>701+</t>
        </is>
      </c>
      <c r="X1321" t="n">
        <v>4.4</v>
      </c>
      <c r="Y1321" t="inlineStr">
        <is>
          <t>555</t>
        </is>
      </c>
      <c r="Z1321" t="n">
        <v>15.1</v>
      </c>
      <c r="AA1321" t="inlineStr">
        <is>
          <t>456</t>
        </is>
      </c>
      <c r="AB1321" t="n">
        <v>25.9</v>
      </c>
      <c r="AC1321" t="inlineStr">
        <is>
          <t>701+</t>
        </is>
      </c>
      <c r="AD1321" t="n">
        <v>1.6</v>
      </c>
      <c r="AE1321" t="inlineStr">
        <is>
          <t>701+</t>
        </is>
      </c>
      <c r="AF1321" t="n">
        <v>1.1</v>
      </c>
      <c r="AG1321" t="inlineStr">
        <is>
          <t>701+</t>
        </is>
      </c>
      <c r="AH1321" t="n">
        <v>4.4</v>
      </c>
      <c r="AI1321" t="inlineStr">
        <is>
          <t>n/a</t>
        </is>
      </c>
      <c r="AJ1321" t="inlineStr"/>
      <c r="AK1321" t="inlineStr"/>
      <c r="AL1321" t="inlineStr"/>
      <c r="AM1321" t="inlineStr"/>
      <c r="AN1321" t="inlineStr"/>
      <c r="AO1321" t="inlineStr"/>
      <c r="AP1321" t="inlineStr">
        <is>
          <t>{"Research &amp; Discovery": [{"indicator_id": "76", "indicator_name": "Academic Reputation", "rank": "601+", "score": "7.6"}, {"indicator_id": "73", "indicator_name": "Citations per Faculty", "rank": "701+", "score": "1.1"}], "Learning Experience": [{"indicator_id": "36", "indicator_name": "Faculty Student Ratio", "rank": "701+", "score": "4.4"}], "Employability": [{"indicator_id": "77", "indicator_name": "Employer Reputation", "rank": "555", "score": "15.1"}, {"indicator_id": "3819456", "indicator_name": "Employment Outcomes", "rank": "456", "score": "25.9"}], "Global Engagement": [{"indicator_id": "14", "indicator_name": "International Student Ratio", "rank": "701+", "score": "1.6"}, {"indicator_id": "15", "indicator_name": "International Research Network", "rank": "701+", "score": "1.1"}, {"indicator_id": "18", "indicator_name": "International Faculty Ratio", "rank": "701+", "score": "4.4"}], "Sustainability": [{"indicator_id": "3897497", "indicator_name": "Sustainability Score", "rank": "n/a", "score": "n/a"}]}</t>
        </is>
      </c>
      <c r="AQ13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22">
      <c r="A1322" t="n">
        <v>1321</v>
      </c>
      <c r="B1322" t="inlineStr"/>
      <c r="C1322" t="inlineStr">
        <is>
          <t>Universidad Nacional Agraria la Molina</t>
        </is>
      </c>
      <c r="D1322" t="inlineStr">
        <is>
          <t>Lima, Peru</t>
        </is>
      </c>
      <c r="E1322" t="inlineStr">
        <is>
          <t>Peru</t>
        </is>
      </c>
      <c r="F1322" t="inlineStr">
        <is>
          <t>Lima</t>
        </is>
      </c>
      <c r="G1322" t="inlineStr">
        <is>
          <t>Latin America</t>
        </is>
      </c>
      <c r="H1322" t="inlineStr">
        <is>
          <t>https://www.topuniversities.com/sites/default/files/universidad-nacional-agraria-la-molina_592560cf2aeae70239af515c_medium.jpg</t>
        </is>
      </c>
      <c r="I1322" t="inlineStr">
        <is>
          <t>/universities/universidad-nacional-agraria-la-molina</t>
        </is>
      </c>
      <c r="J1322" t="inlineStr">
        <is>
          <t>3996772</t>
        </is>
      </c>
      <c r="K1322" t="inlineStr">
        <is>
          <t>296890</t>
        </is>
      </c>
      <c r="L1322" t="inlineStr">
        <is>
          <t>1752</t>
        </is>
      </c>
      <c r="M1322" t="n">
        <v>0</v>
      </c>
      <c r="N1322" t="inlineStr">
        <is>
          <t>1201-1400</t>
        </is>
      </c>
      <c r="O1322" t="inlineStr"/>
      <c r="P1322" t="b">
        <v>0</v>
      </c>
      <c r="Q1322" t="b">
        <v>0</v>
      </c>
      <c r="R1322" t="n">
        <v>0</v>
      </c>
      <c r="S1322" t="inlineStr">
        <is>
          <t>601+</t>
        </is>
      </c>
      <c r="T1322" t="n">
        <v>7</v>
      </c>
      <c r="U1322" t="inlineStr">
        <is>
          <t>701+</t>
        </is>
      </c>
      <c r="V1322" t="n">
        <v>1.6</v>
      </c>
      <c r="W1322" t="inlineStr">
        <is>
          <t>701+</t>
        </is>
      </c>
      <c r="X1322" t="n">
        <v>12.4</v>
      </c>
      <c r="Y1322" t="inlineStr">
        <is>
          <t>601+</t>
        </is>
      </c>
      <c r="Z1322" t="n">
        <v>6.4</v>
      </c>
      <c r="AA1322" t="inlineStr">
        <is>
          <t>701+</t>
        </is>
      </c>
      <c r="AB1322" t="n">
        <v>6.7</v>
      </c>
      <c r="AC1322" t="inlineStr">
        <is>
          <t>701+</t>
        </is>
      </c>
      <c r="AD1322" t="n">
        <v>1.7</v>
      </c>
      <c r="AE1322" t="inlineStr">
        <is>
          <t>701+</t>
        </is>
      </c>
      <c r="AF1322" t="n">
        <v>9.4</v>
      </c>
      <c r="AG1322" t="inlineStr">
        <is>
          <t>701+</t>
        </is>
      </c>
      <c r="AH1322" t="n">
        <v>1.3</v>
      </c>
      <c r="AI1322" t="inlineStr">
        <is>
          <t>701+</t>
        </is>
      </c>
      <c r="AJ1322" t="n">
        <v>1.5</v>
      </c>
      <c r="AK1322" t="inlineStr"/>
      <c r="AL1322" t="inlineStr"/>
      <c r="AM1322" t="inlineStr"/>
      <c r="AN1322" t="inlineStr"/>
      <c r="AO1322" t="inlineStr"/>
      <c r="AP1322" t="inlineStr">
        <is>
          <t>{"Research &amp; Discovery": [{"indicator_id": "76", "indicator_name": "Academic Reputation", "rank": "601+", "score": "7"}, {"indicator_id": "73", "indicator_name": "Citations per Faculty", "rank": "701+", "score": "1.6"}], "Learning Experience": [{"indicator_id": "36", "indicator_name": "Faculty Student Ratio", "rank": "701+", "score": "12.4"}], "Employability": [{"indicator_id": "77", "indicator_name": "Employer Reputation", "rank": "601+", "score": "6.4"}, {"indicator_id": "3819456", "indicator_name": "Employment Outcomes", "rank": "701+", "score": "6.7"}], "Global Engagement": [{"indicator_id": "14", "indicator_name": "International Student Ratio", "rank": "701+", "score": "1.7"}, {"indicator_id": "15", "indicator_name": "International Research Network", "rank": "701+", "score": "9.4"}, {"indicator_id": "18", "indicator_name": "International Faculty Ratio", "rank": "701+", "score": "1.3"}], "Sustainability": [{"indicator_id": "3897497", "indicator_name": "Sustainability Score", "rank": "701+", "score": "1.5"}]}</t>
        </is>
      </c>
      <c r="AQ13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23">
      <c r="A1323" t="n">
        <v>1322</v>
      </c>
      <c r="B1323" t="inlineStr"/>
      <c r="C1323" t="inlineStr">
        <is>
          <t>Universidad Nacional Autónoma de Honduras (UNAH)</t>
        </is>
      </c>
      <c r="D1323" t="inlineStr">
        <is>
          <t>Tegucigalpa, Honduras</t>
        </is>
      </c>
      <c r="E1323" t="inlineStr">
        <is>
          <t>Honduras</t>
        </is>
      </c>
      <c r="F1323" t="inlineStr">
        <is>
          <t>Tegucigalpa</t>
        </is>
      </c>
      <c r="G1323" t="inlineStr">
        <is>
          <t>Latin America</t>
        </is>
      </c>
      <c r="H1323" t="inlineStr">
        <is>
          <t>https://www.topuniversities.com/sites/default/files/universidad-nacional-autonoma-de-honduras-unah-_592560cf2aeae70239af5502_medium.jpg</t>
        </is>
      </c>
      <c r="I1323" t="inlineStr">
        <is>
          <t>/universities/universidad-nacional-autonoma-de-honduras-unah</t>
        </is>
      </c>
      <c r="J1323" t="inlineStr">
        <is>
          <t>3996773</t>
        </is>
      </c>
      <c r="K1323" t="inlineStr">
        <is>
          <t>293495</t>
        </is>
      </c>
      <c r="L1323" t="inlineStr">
        <is>
          <t>2687</t>
        </is>
      </c>
      <c r="M1323" t="n">
        <v>0</v>
      </c>
      <c r="N1323" t="inlineStr">
        <is>
          <t>1201-1400</t>
        </is>
      </c>
      <c r="O1323" t="inlineStr"/>
      <c r="P1323" t="b">
        <v>0</v>
      </c>
      <c r="Q1323" t="b">
        <v>0</v>
      </c>
      <c r="R1323" t="n">
        <v>0</v>
      </c>
      <c r="S1323" t="inlineStr">
        <is>
          <t>601+</t>
        </is>
      </c>
      <c r="T1323" t="n">
        <v>5.1</v>
      </c>
      <c r="U1323" t="inlineStr">
        <is>
          <t>701+</t>
        </is>
      </c>
      <c r="V1323" t="n">
        <v>1</v>
      </c>
      <c r="W1323" t="inlineStr">
        <is>
          <t>701+</t>
        </is>
      </c>
      <c r="X1323" t="n">
        <v>3.3</v>
      </c>
      <c r="Y1323" t="inlineStr">
        <is>
          <t>601+</t>
        </is>
      </c>
      <c r="Z1323" t="n">
        <v>4</v>
      </c>
      <c r="AA1323" t="inlineStr">
        <is>
          <t>195</t>
        </is>
      </c>
      <c r="AB1323" t="n">
        <v>61.8</v>
      </c>
      <c r="AC1323" t="inlineStr">
        <is>
          <t>n/a</t>
        </is>
      </c>
      <c r="AD1323" t="inlineStr"/>
      <c r="AE1323" t="inlineStr">
        <is>
          <t>701+</t>
        </is>
      </c>
      <c r="AF1323" t="n">
        <v>18.5</v>
      </c>
      <c r="AG1323" t="inlineStr">
        <is>
          <t>701+</t>
        </is>
      </c>
      <c r="AH1323" t="n">
        <v>1.8</v>
      </c>
      <c r="AI1323" t="inlineStr">
        <is>
          <t>701+</t>
        </is>
      </c>
      <c r="AJ1323" t="n">
        <v>1</v>
      </c>
      <c r="AK1323" t="inlineStr"/>
      <c r="AL1323" t="inlineStr"/>
      <c r="AM1323" t="inlineStr"/>
      <c r="AN1323" t="inlineStr"/>
      <c r="AO1323" t="inlineStr"/>
      <c r="AP1323" t="inlineStr">
        <is>
          <t>{"Research &amp; Discovery": [{"indicator_id": "76", "indicator_name": "Academic Reputation", "rank": "601+", "score": "5.1"}, {"indicator_id": "73", "indicator_name": "Citations per Faculty", "rank": "701+", "score": "1"}], "Learning Experience": [{"indicator_id": "36", "indicator_name": "Faculty Student Ratio", "rank": "701+", "score": "3.3"}], "Employability": [{"indicator_id": "77", "indicator_name": "Employer Reputation", "rank": "601+", "score": "4"}, {"indicator_id": "3819456", "indicator_name": "Employment Outcomes", "rank": "195", "score": "61.8"}], "Global Engagement": [{"indicator_id": "14", "indicator_name": "International Student Ratio", "rank": "n/a", "score": "n/a"}, {"indicator_id": "15", "indicator_name": "International Research Network", "rank": "701+", "score": "18.5"}, {"indicator_id": "18", "indicator_name": "International Faculty Ratio", "rank": "701+", "score": "1.8"}], "Sustainability": [{"indicator_id": "3897497", "indicator_name": "Sustainability Score", "rank": "701+", "score": "1"}]}</t>
        </is>
      </c>
      <c r="AQ13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24">
      <c r="A1324" t="n">
        <v>1323</v>
      </c>
      <c r="B1324" t="inlineStr"/>
      <c r="C1324" t="inlineStr">
        <is>
          <t xml:space="preserve">Universidad Nacional de Ingeniería </t>
        </is>
      </c>
      <c r="D1324" t="inlineStr">
        <is>
          <t>Lima, Peru</t>
        </is>
      </c>
      <c r="E1324" t="inlineStr">
        <is>
          <t>Peru</t>
        </is>
      </c>
      <c r="F1324" t="inlineStr">
        <is>
          <t>Lima</t>
        </is>
      </c>
      <c r="G1324" t="inlineStr">
        <is>
          <t>Latin America</t>
        </is>
      </c>
      <c r="H1324" t="inlineStr">
        <is>
          <t>https://www.topuniversities.com/sites/default/files/universidad-nacional-de-ingeniera-_592560cf2aeae70239af57dd_medium.jpg</t>
        </is>
      </c>
      <c r="I1324" t="inlineStr">
        <is>
          <t>/universities/universidad-nacional-de-ingenieria</t>
        </is>
      </c>
      <c r="J1324" t="inlineStr">
        <is>
          <t>3996775</t>
        </is>
      </c>
      <c r="K1324" t="inlineStr">
        <is>
          <t>293904</t>
        </is>
      </c>
      <c r="L1324" t="inlineStr">
        <is>
          <t>14776</t>
        </is>
      </c>
      <c r="M1324" t="n">
        <v>1</v>
      </c>
      <c r="N1324" t="inlineStr">
        <is>
          <t>1201-1400</t>
        </is>
      </c>
      <c r="O1324" t="inlineStr"/>
      <c r="P1324" t="b">
        <v>0</v>
      </c>
      <c r="Q1324" t="b">
        <v>0</v>
      </c>
      <c r="R1324" t="n">
        <v>0</v>
      </c>
      <c r="S1324" t="inlineStr">
        <is>
          <t>601+</t>
        </is>
      </c>
      <c r="T1324" t="n">
        <v>7.4</v>
      </c>
      <c r="U1324" t="inlineStr">
        <is>
          <t>701+</t>
        </is>
      </c>
      <c r="V1324" t="n">
        <v>1.5</v>
      </c>
      <c r="W1324" t="inlineStr">
        <is>
          <t>701+</t>
        </is>
      </c>
      <c r="X1324" t="n">
        <v>9.1</v>
      </c>
      <c r="Y1324" t="inlineStr">
        <is>
          <t>354</t>
        </is>
      </c>
      <c r="Z1324" t="n">
        <v>27.2</v>
      </c>
      <c r="AA1324" t="inlineStr">
        <is>
          <t>579</t>
        </is>
      </c>
      <c r="AB1324" t="n">
        <v>19.1</v>
      </c>
      <c r="AC1324" t="inlineStr">
        <is>
          <t>n/a</t>
        </is>
      </c>
      <c r="AD1324" t="inlineStr"/>
      <c r="AE1324" t="inlineStr">
        <is>
          <t>701+</t>
        </is>
      </c>
      <c r="AF1324" t="n">
        <v>5.6</v>
      </c>
      <c r="AG1324" t="inlineStr">
        <is>
          <t>n/a</t>
        </is>
      </c>
      <c r="AH1324" t="inlineStr"/>
      <c r="AI1324" t="inlineStr">
        <is>
          <t>701+</t>
        </is>
      </c>
      <c r="AJ1324" t="n">
        <v>1</v>
      </c>
      <c r="AK1324" t="inlineStr"/>
      <c r="AL1324" t="inlineStr"/>
      <c r="AM1324" t="inlineStr"/>
      <c r="AN1324" t="inlineStr"/>
      <c r="AO1324" t="inlineStr"/>
      <c r="AP1324" t="inlineStr">
        <is>
          <t>{"Research &amp; Discovery": [{"indicator_id": "76", "indicator_name": "Academic Reputation", "rank": "601+", "score": "7.4"}, {"indicator_id": "73", "indicator_name": "Citations per Faculty", "rank": "701+", "score": "1.5"}], "Learning Experience": [{"indicator_id": "36", "indicator_name": "Faculty Student Ratio", "rank": "701+", "score": "9.1"}], "Employability": [{"indicator_id": "77", "indicator_name": "Employer Reputation", "rank": "354", "score": "27.2"}, {"indicator_id": "3819456", "indicator_name": "Employment Outcomes", "rank": "579", "score": "19.1"}], "Global Engagement": [{"indicator_id": "14", "indicator_name": "International Student Ratio", "rank": "n/a", "score": "n/a"}, {"indicator_id": "15", "indicator_name": "International Research Network", "rank": "701+", "score": "5.6"}, {"indicator_id": "18", "indicator_name": "International Faculty Ratio", "rank": "n/a", "score": "n/a"}], "Sustainability": [{"indicator_id": "3897497", "indicator_name": "Sustainability Score", "rank": "701+", "score": "1"}]}</t>
        </is>
      </c>
      <c r="AQ13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25">
      <c r="A1325" t="n">
        <v>1324</v>
      </c>
      <c r="B1325" t="inlineStr"/>
      <c r="C1325" t="inlineStr">
        <is>
          <t>Universidad Nacional de Mar del Plata</t>
        </is>
      </c>
      <c r="D1325" t="inlineStr">
        <is>
          <t>Mar del Plata, Argentina</t>
        </is>
      </c>
      <c r="E1325" t="inlineStr">
        <is>
          <t>Argentina</t>
        </is>
      </c>
      <c r="F1325" t="inlineStr">
        <is>
          <t>Mar del Plata</t>
        </is>
      </c>
      <c r="G1325" t="inlineStr">
        <is>
          <t>Latin America</t>
        </is>
      </c>
      <c r="H1325" t="inlineStr">
        <is>
          <t>https://www.topuniversities.com/sites/default/files/universidad-nacional-de-mar-del-plata_592560cf2aeae70239af5125_medium.jpg</t>
        </is>
      </c>
      <c r="I1325" t="inlineStr">
        <is>
          <t>/universities/universidad-nacional-de-mar-del-plata</t>
        </is>
      </c>
      <c r="J1325" t="inlineStr">
        <is>
          <t>3996776</t>
        </is>
      </c>
      <c r="K1325" t="inlineStr">
        <is>
          <t>296831</t>
        </is>
      </c>
      <c r="L1325" t="inlineStr">
        <is>
          <t>1697</t>
        </is>
      </c>
      <c r="M1325" t="n">
        <v>0</v>
      </c>
      <c r="N1325" t="inlineStr">
        <is>
          <t>1201-1400</t>
        </is>
      </c>
      <c r="O1325" t="inlineStr"/>
      <c r="P1325" t="b">
        <v>0</v>
      </c>
      <c r="Q1325" t="b">
        <v>0</v>
      </c>
      <c r="R1325" t="n">
        <v>0</v>
      </c>
      <c r="S1325" t="inlineStr">
        <is>
          <t>601+</t>
        </is>
      </c>
      <c r="T1325" t="n">
        <v>8.6</v>
      </c>
      <c r="U1325" t="inlineStr">
        <is>
          <t>701+</t>
        </is>
      </c>
      <c r="V1325" t="n">
        <v>3.5</v>
      </c>
      <c r="W1325" t="inlineStr">
        <is>
          <t>701+</t>
        </is>
      </c>
      <c r="X1325" t="n">
        <v>4.9</v>
      </c>
      <c r="Y1325" t="inlineStr">
        <is>
          <t>601+</t>
        </is>
      </c>
      <c r="Z1325" t="n">
        <v>2.8</v>
      </c>
      <c r="AA1325" t="inlineStr">
        <is>
          <t>701+</t>
        </is>
      </c>
      <c r="AB1325" t="n">
        <v>1.2</v>
      </c>
      <c r="AC1325" t="inlineStr">
        <is>
          <t>n/a</t>
        </is>
      </c>
      <c r="AD1325" t="inlineStr"/>
      <c r="AE1325" t="inlineStr">
        <is>
          <t>701+</t>
        </is>
      </c>
      <c r="AF1325" t="n">
        <v>28.5</v>
      </c>
      <c r="AG1325" t="inlineStr">
        <is>
          <t>n/a</t>
        </is>
      </c>
      <c r="AH1325" t="inlineStr"/>
      <c r="AI1325" t="inlineStr">
        <is>
          <t>701+</t>
        </is>
      </c>
      <c r="AJ1325" t="n">
        <v>1.2</v>
      </c>
      <c r="AK1325" t="inlineStr"/>
      <c r="AL1325" t="inlineStr"/>
      <c r="AM1325" t="inlineStr"/>
      <c r="AN1325" t="inlineStr"/>
      <c r="AO1325" t="inlineStr"/>
      <c r="AP1325" t="inlineStr">
        <is>
          <t>{"Research &amp; Discovery": [{"indicator_id": "76", "indicator_name": "Academic Reputation", "rank": "601+", "score": "8.6"}, {"indicator_id": "73", "indicator_name": "Citations per Faculty", "rank": "701+", "score": "3.5"}], "Learning Experience": [{"indicator_id": "36", "indicator_name": "Faculty Student Ratio", "rank": "701+", "score": "4.9"}], "Employability": [{"indicator_id": "77", "indicator_name": "Employer Reputation", "rank": "601+", "score": "2.8"}, {"indicator_id": "3819456", "indicator_name": "Employment Outcomes", "rank": "701+", "score": "1.2"}], "Global Engagement": [{"indicator_id": "14", "indicator_name": "International Student Ratio", "rank": "n/a", "score": "n/a"}, {"indicator_id": "15", "indicator_name": "International Research Network", "rank": "701+", "score": "28.5"}, {"indicator_id": "18", "indicator_name": "International Faculty Ratio", "rank": "n/a", "score": "n/a"}], "Sustainability": [{"indicator_id": "3897497", "indicator_name": "Sustainability Score", "rank": "701+", "score": "1.2"}]}</t>
        </is>
      </c>
      <c r="AQ13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26">
      <c r="A1326" t="n">
        <v>1325</v>
      </c>
      <c r="B1326" t="inlineStr"/>
      <c r="C1326" t="inlineStr">
        <is>
          <t>Universidad Nacional de Río Cuarto - UNRC</t>
        </is>
      </c>
      <c r="D1326" t="inlineStr">
        <is>
          <t>Río Cuarto, Argentina</t>
        </is>
      </c>
      <c r="E1326" t="inlineStr">
        <is>
          <t>Argentina</t>
        </is>
      </c>
      <c r="F1326" t="inlineStr">
        <is>
          <t>Río Cuarto</t>
        </is>
      </c>
      <c r="G1326" t="inlineStr">
        <is>
          <t>Latin America</t>
        </is>
      </c>
      <c r="H1326" t="inlineStr">
        <is>
          <t>https://www.topuniversities.com/sites/default/files/universidad-nacional-de-ro-cuarto-unrc_592560cf2aeae70239af5127_medium.jpg</t>
        </is>
      </c>
      <c r="I1326" t="inlineStr">
        <is>
          <t>/universities/universidad-nacional-de-rio-cuarto-unrc</t>
        </is>
      </c>
      <c r="J1326" t="inlineStr">
        <is>
          <t>3996778</t>
        </is>
      </c>
      <c r="K1326" t="inlineStr">
        <is>
          <t>296832</t>
        </is>
      </c>
      <c r="L1326" t="inlineStr">
        <is>
          <t>1698</t>
        </is>
      </c>
      <c r="M1326" t="n">
        <v>0</v>
      </c>
      <c r="N1326" t="inlineStr">
        <is>
          <t>1201-1400</t>
        </is>
      </c>
      <c r="O1326" t="inlineStr"/>
      <c r="P1326" t="b">
        <v>0</v>
      </c>
      <c r="Q1326" t="b">
        <v>0</v>
      </c>
      <c r="R1326" t="n">
        <v>0</v>
      </c>
      <c r="S1326" t="inlineStr">
        <is>
          <t>601+</t>
        </is>
      </c>
      <c r="T1326" t="n">
        <v>4.1</v>
      </c>
      <c r="U1326" t="inlineStr">
        <is>
          <t>701+</t>
        </is>
      </c>
      <c r="V1326" t="n">
        <v>1.4</v>
      </c>
      <c r="W1326" t="inlineStr">
        <is>
          <t>477</t>
        </is>
      </c>
      <c r="X1326" t="n">
        <v>33.2</v>
      </c>
      <c r="Y1326" t="inlineStr">
        <is>
          <t>601+</t>
        </is>
      </c>
      <c r="Z1326" t="n">
        <v>1.6</v>
      </c>
      <c r="AA1326" t="inlineStr">
        <is>
          <t>701+</t>
        </is>
      </c>
      <c r="AB1326" t="n">
        <v>1.3</v>
      </c>
      <c r="AC1326" t="inlineStr">
        <is>
          <t>n/a</t>
        </is>
      </c>
      <c r="AD1326" t="inlineStr"/>
      <c r="AE1326" t="inlineStr">
        <is>
          <t>701+</t>
        </is>
      </c>
      <c r="AF1326" t="n">
        <v>10.7</v>
      </c>
      <c r="AG1326" t="inlineStr">
        <is>
          <t>n/a</t>
        </is>
      </c>
      <c r="AH1326" t="inlineStr"/>
      <c r="AI1326" t="inlineStr">
        <is>
          <t>701+</t>
        </is>
      </c>
      <c r="AJ1326" t="n">
        <v>1</v>
      </c>
      <c r="AK1326" t="inlineStr"/>
      <c r="AL1326" t="inlineStr"/>
      <c r="AM1326" t="inlineStr"/>
      <c r="AN1326" t="inlineStr"/>
      <c r="AO1326" t="inlineStr"/>
      <c r="AP1326" t="inlineStr">
        <is>
          <t>{"Research &amp; Discovery": [{"indicator_id": "76", "indicator_name": "Academic Reputation", "rank": "601+", "score": "4.1"}, {"indicator_id": "73", "indicator_name": "Citations per Faculty", "rank": "701+", "score": "1.4"}], "Learning Experience": [{"indicator_id": "36", "indicator_name": "Faculty Student Ratio", "rank": "477", "score": "33.2"}], "Employability": [{"indicator_id": "77", "indicator_name": "Employer Reputation", "rank": "601+", "score": "1.6"}, {"indicator_id": "3819456", "indicator_name": "Employment Outcomes", "rank": "701+", "score": "1.3"}], "Global Engagement": [{"indicator_id": "14", "indicator_name": "International Student Ratio", "rank": "n/a", "score": "n/a"}, {"indicator_id": "15", "indicator_name": "International Research Network", "rank": "701+", "score": "10.7"}, {"indicator_id": "18", "indicator_name": "International Faculty Ratio", "rank": "n/a", "score": "n/a"}], "Sustainability": [{"indicator_id": "3897497", "indicator_name": "Sustainability Score", "rank": "701+", "score": "1"}]}</t>
        </is>
      </c>
      <c r="AQ13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27">
      <c r="A1327" t="n">
        <v>1326</v>
      </c>
      <c r="B1327" t="inlineStr"/>
      <c r="C1327" t="inlineStr">
        <is>
          <t>Universidad Nacional de San Martín (UNSAM)</t>
        </is>
      </c>
      <c r="D1327" t="inlineStr">
        <is>
          <t>Buenos Aires, Argentina</t>
        </is>
      </c>
      <c r="E1327" t="inlineStr">
        <is>
          <t>Argentina</t>
        </is>
      </c>
      <c r="F1327" t="inlineStr">
        <is>
          <t>Buenos Aires</t>
        </is>
      </c>
      <c r="G1327" t="inlineStr">
        <is>
          <t>Latin America</t>
        </is>
      </c>
      <c r="H1327" t="inlineStr">
        <is>
          <t>https://www.topuniversities.com/sites/default/files/universidad-nacional-de-san-martn-unsam_592560cf2aeae70239af5690_medium.jpg</t>
        </is>
      </c>
      <c r="I1327" t="inlineStr">
        <is>
          <t>/universities/universidad-nacional-de-san-martin-unsam</t>
        </is>
      </c>
      <c r="J1327" t="inlineStr">
        <is>
          <t>3996780</t>
        </is>
      </c>
      <c r="K1327" t="inlineStr">
        <is>
          <t>293816</t>
        </is>
      </c>
      <c r="L1327" t="inlineStr">
        <is>
          <t>14371</t>
        </is>
      </c>
      <c r="M1327" t="n">
        <v>0</v>
      </c>
      <c r="N1327" t="inlineStr">
        <is>
          <t>1201-1400</t>
        </is>
      </c>
      <c r="O1327" t="inlineStr"/>
      <c r="P1327" t="b">
        <v>0</v>
      </c>
      <c r="Q1327" t="b">
        <v>0</v>
      </c>
      <c r="R1327" t="n">
        <v>0</v>
      </c>
      <c r="S1327" t="inlineStr">
        <is>
          <t>601+</t>
        </is>
      </c>
      <c r="T1327" t="n">
        <v>11.3</v>
      </c>
      <c r="U1327" t="inlineStr">
        <is>
          <t>701+</t>
        </is>
      </c>
      <c r="V1327" t="n">
        <v>2.2</v>
      </c>
      <c r="W1327" t="inlineStr">
        <is>
          <t>701+</t>
        </is>
      </c>
      <c r="X1327" t="n">
        <v>6.2</v>
      </c>
      <c r="Y1327" t="inlineStr">
        <is>
          <t>601+</t>
        </is>
      </c>
      <c r="Z1327" t="n">
        <v>2.7</v>
      </c>
      <c r="AA1327" t="inlineStr">
        <is>
          <t>701+</t>
        </is>
      </c>
      <c r="AB1327" t="n">
        <v>1.2</v>
      </c>
      <c r="AC1327" t="inlineStr">
        <is>
          <t>701+</t>
        </is>
      </c>
      <c r="AD1327" t="n">
        <v>3.7</v>
      </c>
      <c r="AE1327" t="inlineStr">
        <is>
          <t>701+</t>
        </is>
      </c>
      <c r="AF1327" t="n">
        <v>24.5</v>
      </c>
      <c r="AG1327" t="inlineStr">
        <is>
          <t>701+</t>
        </is>
      </c>
      <c r="AH1327" t="n">
        <v>1.6</v>
      </c>
      <c r="AI1327" t="inlineStr">
        <is>
          <t>701+</t>
        </is>
      </c>
      <c r="AJ1327" t="n">
        <v>1.1</v>
      </c>
      <c r="AK1327" t="inlineStr"/>
      <c r="AL1327" t="inlineStr"/>
      <c r="AM1327" t="inlineStr"/>
      <c r="AN1327" t="inlineStr"/>
      <c r="AO1327" t="inlineStr"/>
      <c r="AP1327" t="inlineStr">
        <is>
          <t>{"Research &amp; Discovery": [{"indicator_id": "76", "indicator_name": "Academic Reputation", "rank": "601+", "score": "11.3"}, {"indicator_id": "73", "indicator_name": "Citations per Faculty", "rank": "701+", "score": "2.2"}], "Learning Experience": [{"indicator_id": "36", "indicator_name": "Faculty Student Ratio", "rank": "701+", "score": "6.2"}], "Employability": [{"indicator_id": "77", "indicator_name": "Employer Reputation", "rank": "601+", "score": "2.7"}, {"indicator_id": "3819456", "indicator_name": "Employment Outcomes", "rank": "701+", "score": "1.2"}], "Global Engagement": [{"indicator_id": "14", "indicator_name": "International Student Ratio", "rank": "701+", "score": "3.7"}, {"indicator_id": "15", "indicator_name": "International Research Network", "rank": "701+", "score": "24.5"}, {"indicator_id": "18", "indicator_name": "International Faculty Ratio", "rank": "701+", "score": "1.6"}], "Sustainability": [{"indicator_id": "3897497", "indicator_name": "Sustainability Score", "rank": "701+", "score": "1.1"}]}</t>
        </is>
      </c>
      <c r="AQ13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28">
      <c r="A1328" t="n">
        <v>1327</v>
      </c>
      <c r="B1328" t="inlineStr"/>
      <c r="C1328" t="inlineStr">
        <is>
          <t>Universidad Nacional del Litoral</t>
        </is>
      </c>
      <c r="D1328" t="inlineStr">
        <is>
          <t>Santa Fe, Argentina</t>
        </is>
      </c>
      <c r="E1328" t="inlineStr">
        <is>
          <t>Argentina</t>
        </is>
      </c>
      <c r="F1328" t="inlineStr">
        <is>
          <t>Santa Fe</t>
        </is>
      </c>
      <c r="G1328" t="inlineStr">
        <is>
          <t>Latin America</t>
        </is>
      </c>
      <c r="H1328" t="inlineStr">
        <is>
          <t>https://www.topuniversities.com/sites/default/files/universidad-nacional-del-litoral_592560cf2aeae70239af5122_medium.jpg</t>
        </is>
      </c>
      <c r="I1328" t="inlineStr">
        <is>
          <t>/universities/universidad-nacional-del-litoral</t>
        </is>
      </c>
      <c r="J1328" t="inlineStr">
        <is>
          <t>3996785</t>
        </is>
      </c>
      <c r="K1328" t="inlineStr">
        <is>
          <t>296827</t>
        </is>
      </c>
      <c r="L1328" t="inlineStr">
        <is>
          <t>1693</t>
        </is>
      </c>
      <c r="M1328" t="n">
        <v>0</v>
      </c>
      <c r="N1328" t="inlineStr">
        <is>
          <t>1201-1400</t>
        </is>
      </c>
      <c r="O1328" t="inlineStr"/>
      <c r="P1328" t="b">
        <v>0</v>
      </c>
      <c r="Q1328" t="b">
        <v>0</v>
      </c>
      <c r="R1328" t="n">
        <v>0</v>
      </c>
      <c r="S1328" t="inlineStr">
        <is>
          <t>601+</t>
        </is>
      </c>
      <c r="T1328" t="n">
        <v>12.7</v>
      </c>
      <c r="U1328" t="inlineStr">
        <is>
          <t>701+</t>
        </is>
      </c>
      <c r="V1328" t="n">
        <v>2.5</v>
      </c>
      <c r="W1328" t="inlineStr">
        <is>
          <t>701+</t>
        </is>
      </c>
      <c r="X1328" t="n">
        <v>2.2</v>
      </c>
      <c r="Y1328" t="inlineStr">
        <is>
          <t>601+</t>
        </is>
      </c>
      <c r="Z1328" t="n">
        <v>5.7</v>
      </c>
      <c r="AA1328" t="inlineStr">
        <is>
          <t>701+</t>
        </is>
      </c>
      <c r="AB1328" t="n">
        <v>3.7</v>
      </c>
      <c r="AC1328" t="inlineStr">
        <is>
          <t>701+</t>
        </is>
      </c>
      <c r="AD1328" t="n">
        <v>1.2</v>
      </c>
      <c r="AE1328" t="inlineStr">
        <is>
          <t>701+</t>
        </is>
      </c>
      <c r="AF1328" t="n">
        <v>24.5</v>
      </c>
      <c r="AG1328" t="inlineStr">
        <is>
          <t>701+</t>
        </is>
      </c>
      <c r="AH1328" t="n">
        <v>5</v>
      </c>
      <c r="AI1328" t="inlineStr">
        <is>
          <t>701+</t>
        </is>
      </c>
      <c r="AJ1328" t="n">
        <v>5.1</v>
      </c>
      <c r="AK1328" t="inlineStr"/>
      <c r="AL1328" t="inlineStr"/>
      <c r="AM1328" t="inlineStr"/>
      <c r="AN1328" t="inlineStr"/>
      <c r="AO1328" t="inlineStr"/>
      <c r="AP1328" t="inlineStr">
        <is>
          <t>{"Research &amp; Discovery": [{"indicator_id": "76", "indicator_name": "Academic Reputation", "rank": "601+", "score": "12.7"}, {"indicator_id": "73", "indicator_name": "Citations per Faculty", "rank": "701+", "score": "2.5"}], "Learning Experience": [{"indicator_id": "36", "indicator_name": "Faculty Student Ratio", "rank": "701+", "score": "2.2"}], "Employability": [{"indicator_id": "77", "indicator_name": "Employer Reputation", "rank": "601+", "score": "5.7"}, {"indicator_id": "3819456", "indicator_name": "Employment Outcomes", "rank": "701+", "score": "3.7"}], "Global Engagement": [{"indicator_id": "14", "indicator_name": "International Student Ratio", "rank": "701+", "score": "1.2"}, {"indicator_id": "15", "indicator_name": "International Research Network", "rank": "701+", "score": "24.5"}, {"indicator_id": "18", "indicator_name": "International Faculty Ratio", "rank": "701+", "score": "5"}], "Sustainability": [{"indicator_id": "3897497", "indicator_name": "Sustainability Score", "rank": "701+", "score": "5.1"}]}</t>
        </is>
      </c>
      <c r="AQ13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29">
      <c r="A1329" t="n">
        <v>1328</v>
      </c>
      <c r="B1329" t="inlineStr"/>
      <c r="C1329" t="inlineStr">
        <is>
          <t>Universidad Nacional del Sur</t>
        </is>
      </c>
      <c r="D1329" t="inlineStr">
        <is>
          <t>Bahia Blanca, Argentina</t>
        </is>
      </c>
      <c r="E1329" t="inlineStr">
        <is>
          <t>Argentina</t>
        </is>
      </c>
      <c r="F1329" t="inlineStr">
        <is>
          <t>Bahia Blanca</t>
        </is>
      </c>
      <c r="G1329" t="inlineStr">
        <is>
          <t>Latin America</t>
        </is>
      </c>
      <c r="H1329" t="inlineStr">
        <is>
          <t>https://www.topuniversities.com/sites/default/files/universidad-nacional-del-sur_592560cf2aeae70239af550a_medium.jpg</t>
        </is>
      </c>
      <c r="I1329" t="inlineStr">
        <is>
          <t>/universities/universidad-nacional-del-sur</t>
        </is>
      </c>
      <c r="J1329" t="inlineStr">
        <is>
          <t>3996786</t>
        </is>
      </c>
      <c r="K1329" t="inlineStr">
        <is>
          <t>293502</t>
        </is>
      </c>
      <c r="L1329" t="inlineStr">
        <is>
          <t>2694</t>
        </is>
      </c>
      <c r="M1329" t="n">
        <v>0</v>
      </c>
      <c r="N1329" t="inlineStr">
        <is>
          <t>1201-1400</t>
        </is>
      </c>
      <c r="O1329" t="inlineStr"/>
      <c r="P1329" t="b">
        <v>0</v>
      </c>
      <c r="Q1329" t="b">
        <v>0</v>
      </c>
      <c r="R1329" t="n">
        <v>0</v>
      </c>
      <c r="S1329" t="inlineStr">
        <is>
          <t>601+</t>
        </is>
      </c>
      <c r="T1329" t="n">
        <v>6.7</v>
      </c>
      <c r="U1329" t="inlineStr">
        <is>
          <t>701+</t>
        </is>
      </c>
      <c r="V1329" t="n">
        <v>1.7</v>
      </c>
      <c r="W1329" t="inlineStr">
        <is>
          <t>701+</t>
        </is>
      </c>
      <c r="X1329" t="n">
        <v>17.8</v>
      </c>
      <c r="Y1329" t="inlineStr">
        <is>
          <t>601+</t>
        </is>
      </c>
      <c r="Z1329" t="n">
        <v>2</v>
      </c>
      <c r="AA1329" t="inlineStr">
        <is>
          <t>701+</t>
        </is>
      </c>
      <c r="AB1329" t="n">
        <v>2.9</v>
      </c>
      <c r="AC1329" t="inlineStr">
        <is>
          <t>n/a</t>
        </is>
      </c>
      <c r="AD1329" t="inlineStr"/>
      <c r="AE1329" t="inlineStr">
        <is>
          <t>701+</t>
        </is>
      </c>
      <c r="AF1329" t="n">
        <v>27.2</v>
      </c>
      <c r="AG1329" t="inlineStr">
        <is>
          <t>n/a</t>
        </is>
      </c>
      <c r="AH1329" t="inlineStr"/>
      <c r="AI1329" t="inlineStr">
        <is>
          <t>701+</t>
        </is>
      </c>
      <c r="AJ1329" t="n">
        <v>1.2</v>
      </c>
      <c r="AK1329" t="inlineStr"/>
      <c r="AL1329" t="inlineStr"/>
      <c r="AM1329" t="inlineStr"/>
      <c r="AN1329" t="inlineStr"/>
      <c r="AO1329" t="inlineStr"/>
      <c r="AP1329" t="inlineStr">
        <is>
          <t>{"Research &amp; Discovery": [{"indicator_id": "76", "indicator_name": "Academic Reputation", "rank": "601+", "score": "6.7"}, {"indicator_id": "73", "indicator_name": "Citations per Faculty", "rank": "701+", "score": "1.7"}], "Learning Experience": [{"indicator_id": "36", "indicator_name": "Faculty Student Ratio", "rank": "701+", "score": "17.8"}], "Employability": [{"indicator_id": "77", "indicator_name": "Employer Reputation", "rank": "601+", "score": "2"}, {"indicator_id": "3819456", "indicator_name": "Employment Outcomes", "rank": "701+", "score": "2.9"}], "Global Engagement": [{"indicator_id": "14", "indicator_name": "International Student Ratio", "rank": "n/a", "score": "n/a"}, {"indicator_id": "15", "indicator_name": "International Research Network", "rank": "701+", "score": "27.2"}, {"indicator_id": "18", "indicator_name": "International Faculty Ratio", "rank": "n/a", "score": "n/a"}], "Sustainability": [{"indicator_id": "3897497", "indicator_name": "Sustainability Score", "rank": "701+", "score": "1.2"}]}</t>
        </is>
      </c>
      <c r="AQ13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30">
      <c r="A1330" t="n">
        <v>1329</v>
      </c>
      <c r="B1330" t="inlineStr"/>
      <c r="C1330" t="inlineStr">
        <is>
          <t>Universidad Nacional Costa Rica</t>
        </is>
      </c>
      <c r="D1330" t="inlineStr">
        <is>
          <t>Heredia, Costa Rica</t>
        </is>
      </c>
      <c r="E1330" t="inlineStr">
        <is>
          <t>Costa Rica</t>
        </is>
      </c>
      <c r="F1330" t="inlineStr">
        <is>
          <t>Heredia</t>
        </is>
      </c>
      <c r="G1330" t="inlineStr">
        <is>
          <t>Latin America</t>
        </is>
      </c>
      <c r="H1330" t="inlineStr">
        <is>
          <t>https://www.topuniversities.com/sites/default/files/universidad-nacional-costa-rica_592560cf2aeae70239af52c1_medium.jpg</t>
        </is>
      </c>
      <c r="I1330" t="inlineStr">
        <is>
          <t>/universities/universidad-nacional-costa-rica</t>
        </is>
      </c>
      <c r="J1330" t="inlineStr">
        <is>
          <t>3996787</t>
        </is>
      </c>
      <c r="K1330" t="inlineStr">
        <is>
          <t>295076</t>
        </is>
      </c>
      <c r="L1330" t="inlineStr">
        <is>
          <t>2109</t>
        </is>
      </c>
      <c r="M1330" t="n">
        <v>0</v>
      </c>
      <c r="N1330" t="inlineStr">
        <is>
          <t>1201-1400</t>
        </is>
      </c>
      <c r="O1330" t="inlineStr"/>
      <c r="P1330" t="b">
        <v>0</v>
      </c>
      <c r="Q1330" t="b">
        <v>0</v>
      </c>
      <c r="R1330" t="n">
        <v>0</v>
      </c>
      <c r="S1330" t="inlineStr">
        <is>
          <t>601+</t>
        </is>
      </c>
      <c r="T1330" t="n">
        <v>10.2</v>
      </c>
      <c r="U1330" t="inlineStr">
        <is>
          <t>701+</t>
        </is>
      </c>
      <c r="V1330" t="n">
        <v>1.5</v>
      </c>
      <c r="W1330" t="inlineStr">
        <is>
          <t>701+</t>
        </is>
      </c>
      <c r="X1330" t="n">
        <v>12.1</v>
      </c>
      <c r="Y1330" t="inlineStr">
        <is>
          <t>601+</t>
        </is>
      </c>
      <c r="Z1330" t="n">
        <v>10.5</v>
      </c>
      <c r="AA1330" t="inlineStr">
        <is>
          <t>701+</t>
        </is>
      </c>
      <c r="AB1330" t="n">
        <v>4.7</v>
      </c>
      <c r="AC1330" t="inlineStr">
        <is>
          <t>701+</t>
        </is>
      </c>
      <c r="AD1330" t="n">
        <v>2.3</v>
      </c>
      <c r="AE1330" t="inlineStr">
        <is>
          <t>701+</t>
        </is>
      </c>
      <c r="AF1330" t="n">
        <v>17.2</v>
      </c>
      <c r="AG1330" t="inlineStr">
        <is>
          <t>701+</t>
        </is>
      </c>
      <c r="AH1330" t="n">
        <v>9.699999999999999</v>
      </c>
      <c r="AI1330" t="inlineStr">
        <is>
          <t>701+</t>
        </is>
      </c>
      <c r="AJ1330" t="n">
        <v>1</v>
      </c>
      <c r="AK1330" t="inlineStr"/>
      <c r="AL1330" t="inlineStr"/>
      <c r="AM1330" t="inlineStr"/>
      <c r="AN1330" t="inlineStr"/>
      <c r="AO1330" t="inlineStr"/>
      <c r="AP1330" t="inlineStr">
        <is>
          <t>{"Research &amp; Discovery": [{"indicator_id": "76", "indicator_name": "Academic Reputation", "rank": "601+", "score": "10.2"}, {"indicator_id": "73", "indicator_name": "Citations per Faculty", "rank": "701+", "score": "1.5"}], "Learning Experience": [{"indicator_id": "36", "indicator_name": "Faculty Student Ratio", "rank": "701+", "score": "12.1"}], "Employability": [{"indicator_id": "77", "indicator_name": "Employer Reputation", "rank": "601+", "score": "10.5"}, {"indicator_id": "3819456", "indicator_name": "Employment Outcomes", "rank": "701+", "score": "4.7"}], "Global Engagement": [{"indicator_id": "14", "indicator_name": "International Student Ratio", "rank": "701+", "score": "2.3"}, {"indicator_id": "15", "indicator_name": "International Research Network", "rank": "701+", "score": "17.2"}, {"indicator_id": "18", "indicator_name": "International Faculty Ratio", "rank": "701+", "score": "9.7"}], "Sustainability": [{"indicator_id": "3897497", "indicator_name": "Sustainability Score", "rank": "701+", "score": "1"}]}</t>
        </is>
      </c>
      <c r="AQ13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31">
      <c r="A1331" t="n">
        <v>1330</v>
      </c>
      <c r="B1331" t="inlineStr"/>
      <c r="C1331" t="inlineStr">
        <is>
          <t>Universidad Peruana de Ciencias Aplicadas (UPC)</t>
        </is>
      </c>
      <c r="D1331" t="inlineStr">
        <is>
          <t>Monterrico, Peru</t>
        </is>
      </c>
      <c r="E1331" t="inlineStr">
        <is>
          <t>Peru</t>
        </is>
      </c>
      <c r="F1331" t="inlineStr">
        <is>
          <t>Monterrico</t>
        </is>
      </c>
      <c r="G1331" t="inlineStr">
        <is>
          <t>Latin America</t>
        </is>
      </c>
      <c r="H1331" t="inlineStr">
        <is>
          <t>https://www.topuniversities.com/sites/default/files/240206095824pm847134upc-logo-90x90.jpg</t>
        </is>
      </c>
      <c r="I1331" t="inlineStr">
        <is>
          <t>/universities/universidad-peruana-de-ciencias-aplicadas-upc</t>
        </is>
      </c>
      <c r="J1331" t="inlineStr">
        <is>
          <t>3996791</t>
        </is>
      </c>
      <c r="K1331" t="inlineStr">
        <is>
          <t>296889</t>
        </is>
      </c>
      <c r="L1331" t="inlineStr">
        <is>
          <t>1749</t>
        </is>
      </c>
      <c r="M1331" t="n">
        <v>1</v>
      </c>
      <c r="N1331" t="inlineStr">
        <is>
          <t>1201-1400</t>
        </is>
      </c>
      <c r="O1331" t="inlineStr">
        <is>
          <t>4</t>
        </is>
      </c>
      <c r="P1331" t="b">
        <v>0</v>
      </c>
      <c r="Q1331" t="b">
        <v>0</v>
      </c>
      <c r="R1331" t="n">
        <v>0</v>
      </c>
      <c r="S1331" t="inlineStr">
        <is>
          <t>601+</t>
        </is>
      </c>
      <c r="T1331" t="n">
        <v>11.3</v>
      </c>
      <c r="U1331" t="inlineStr">
        <is>
          <t>701+</t>
        </is>
      </c>
      <c r="V1331" t="n">
        <v>1.1</v>
      </c>
      <c r="W1331" t="inlineStr">
        <is>
          <t>701+</t>
        </is>
      </c>
      <c r="X1331" t="n">
        <v>3</v>
      </c>
      <c r="Y1331" t="inlineStr">
        <is>
          <t>415</t>
        </is>
      </c>
      <c r="Z1331" t="n">
        <v>22.6</v>
      </c>
      <c r="AA1331" t="inlineStr">
        <is>
          <t>701+</t>
        </is>
      </c>
      <c r="AB1331" t="n">
        <v>3.9</v>
      </c>
      <c r="AC1331" t="inlineStr">
        <is>
          <t>701+</t>
        </is>
      </c>
      <c r="AD1331" t="n">
        <v>1.5</v>
      </c>
      <c r="AE1331" t="inlineStr">
        <is>
          <t>701+</t>
        </is>
      </c>
      <c r="AF1331" t="n">
        <v>8</v>
      </c>
      <c r="AG1331" t="inlineStr">
        <is>
          <t>693</t>
        </is>
      </c>
      <c r="AH1331" t="n">
        <v>13.6</v>
      </c>
      <c r="AI1331" t="inlineStr">
        <is>
          <t>701+</t>
        </is>
      </c>
      <c r="AJ1331" t="n">
        <v>1.1</v>
      </c>
      <c r="AK1331" t="inlineStr"/>
      <c r="AL1331" t="inlineStr"/>
      <c r="AM1331" t="inlineStr"/>
      <c r="AN1331" t="inlineStr"/>
      <c r="AO1331" t="inlineStr"/>
      <c r="AP1331" t="inlineStr">
        <is>
          <t>{"Research &amp; Discovery": [{"indicator_id": "76", "indicator_name": "Academic Reputation", "rank": "601+", "score": "11.3"}, {"indicator_id": "73", "indicator_name": "Citations per Faculty", "rank": "701+", "score": "1.1"}], "Learning Experience": [{"indicator_id": "36", "indicator_name": "Faculty Student Ratio", "rank": "701+", "score": "3"}], "Employability": [{"indicator_id": "77", "indicator_name": "Employer Reputation", "rank": "415", "score": "22.6"}, {"indicator_id": "3819456", "indicator_name": "Employment Outcomes", "rank": "701+", "score": "3.9"}], "Global Engagement": [{"indicator_id": "14", "indicator_name": "International Student Ratio", "rank": "701+", "score": "1.5"}, {"indicator_id": "15", "indicator_name": "International Research Network", "rank": "701+", "score": "8"}, {"indicator_id": "18", "indicator_name": "International Faculty Ratio", "rank": "693", "score": "13.6"}], "Sustainability": [{"indicator_id": "3897497", "indicator_name": "Sustainability Score", "rank": "701+", "score": "1.1"}]}</t>
        </is>
      </c>
      <c r="AQ13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32">
      <c r="A1332" t="n">
        <v>1331</v>
      </c>
      <c r="B1332" t="inlineStr"/>
      <c r="C1332" t="inlineStr">
        <is>
          <t>Universidad de Las Américas Ecuador</t>
        </is>
      </c>
      <c r="D1332" t="inlineStr">
        <is>
          <t>Quito, Ecuador</t>
        </is>
      </c>
      <c r="E1332" t="inlineStr">
        <is>
          <t>Ecuador</t>
        </is>
      </c>
      <c r="F1332" t="inlineStr">
        <is>
          <t>Quito</t>
        </is>
      </c>
      <c r="G1332" t="inlineStr">
        <is>
          <t>Latin America</t>
        </is>
      </c>
      <c r="H1332" t="inlineStr">
        <is>
          <t>https://www.topuniversities.com/sites/default/files/universidad-de-las-amricas-ecuador_24582_medium.jpg</t>
        </is>
      </c>
      <c r="I1332" t="inlineStr">
        <is>
          <t>/universities/universidad-de-las-americas-ecuador</t>
        </is>
      </c>
      <c r="J1332" t="inlineStr">
        <is>
          <t>3996820</t>
        </is>
      </c>
      <c r="K1332" t="inlineStr">
        <is>
          <t>295434</t>
        </is>
      </c>
      <c r="L1332" t="inlineStr">
        <is>
          <t>24582</t>
        </is>
      </c>
      <c r="M1332" t="n">
        <v>0</v>
      </c>
      <c r="N1332" t="inlineStr">
        <is>
          <t>1201-1400</t>
        </is>
      </c>
      <c r="O1332" t="inlineStr"/>
      <c r="P1332" t="b">
        <v>0</v>
      </c>
      <c r="Q1332" t="b">
        <v>0</v>
      </c>
      <c r="R1332" t="n">
        <v>0</v>
      </c>
      <c r="S1332" t="inlineStr">
        <is>
          <t>601+</t>
        </is>
      </c>
      <c r="T1332" t="n">
        <v>8.300000000000001</v>
      </c>
      <c r="U1332" t="inlineStr">
        <is>
          <t>701+</t>
        </is>
      </c>
      <c r="V1332" t="n">
        <v>1.7</v>
      </c>
      <c r="W1332" t="inlineStr">
        <is>
          <t>701+</t>
        </is>
      </c>
      <c r="X1332" t="n">
        <v>13.3</v>
      </c>
      <c r="Y1332" t="inlineStr">
        <is>
          <t>601+</t>
        </is>
      </c>
      <c r="Z1332" t="n">
        <v>3.8</v>
      </c>
      <c r="AA1332" t="inlineStr">
        <is>
          <t>701+</t>
        </is>
      </c>
      <c r="AB1332" t="n">
        <v>4.9</v>
      </c>
      <c r="AC1332" t="inlineStr">
        <is>
          <t>701+</t>
        </is>
      </c>
      <c r="AD1332" t="n">
        <v>2.5</v>
      </c>
      <c r="AE1332" t="inlineStr">
        <is>
          <t>701+</t>
        </is>
      </c>
      <c r="AF1332" t="n">
        <v>15.7</v>
      </c>
      <c r="AG1332" t="inlineStr">
        <is>
          <t>612</t>
        </is>
      </c>
      <c r="AH1332" t="n">
        <v>19.2</v>
      </c>
      <c r="AI1332" t="inlineStr">
        <is>
          <t>701+</t>
        </is>
      </c>
      <c r="AJ1332" t="n">
        <v>1</v>
      </c>
      <c r="AK1332" t="inlineStr"/>
      <c r="AL1332" t="inlineStr"/>
      <c r="AM1332" t="inlineStr"/>
      <c r="AN1332" t="inlineStr"/>
      <c r="AO1332" t="inlineStr"/>
      <c r="AP1332" t="inlineStr">
        <is>
          <t>{"Research &amp; Discovery": [{"indicator_id": "76", "indicator_name": "Academic Reputation", "rank": "601+", "score": "8.3"}, {"indicator_id": "73", "indicator_name": "Citations per Faculty", "rank": "701+", "score": "1.7"}], "Learning Experience": [{"indicator_id": "36", "indicator_name": "Faculty Student Ratio", "rank": "701+", "score": "13.3"}], "Employability": [{"indicator_id": "77", "indicator_name": "Employer Reputation", "rank": "601+", "score": "3.8"}, {"indicator_id": "3819456", "indicator_name": "Employment Outcomes", "rank": "701+", "score": "4.9"}], "Global Engagement": [{"indicator_id": "14", "indicator_name": "International Student Ratio", "rank": "701+", "score": "2.5"}, {"indicator_id": "15", "indicator_name": "International Research Network", "rank": "701+", "score": "15.7"}, {"indicator_id": "18", "indicator_name": "International Faculty Ratio", "rank": "612", "score": "19.2"}], "Sustainability": [{"indicator_id": "3897497", "indicator_name": "Sustainability Score", "rank": "701+", "score": "1"}]}</t>
        </is>
      </c>
      <c r="AQ13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33">
      <c r="A1333" t="n">
        <v>1332</v>
      </c>
      <c r="B1333" t="inlineStr"/>
      <c r="C1333" t="inlineStr">
        <is>
          <t>Universidad de Monterrey (UDEM)</t>
        </is>
      </c>
      <c r="D1333" t="inlineStr">
        <is>
          <t>San Pedro Garza García, Mexico</t>
        </is>
      </c>
      <c r="E1333" t="inlineStr">
        <is>
          <t>Mexico</t>
        </is>
      </c>
      <c r="F1333" t="inlineStr">
        <is>
          <t>San Pedro Garza García</t>
        </is>
      </c>
      <c r="G1333" t="inlineStr">
        <is>
          <t>Latin America</t>
        </is>
      </c>
      <c r="H1333" t="inlineStr">
        <is>
          <t>https://www.topuniversities.com/sites/default/files/Webp.net-resizeimage-2021-06-15T131430.941-90x90.jpg</t>
        </is>
      </c>
      <c r="I1333" t="inlineStr">
        <is>
          <t>/universities/universidad-de-monterrey-udem</t>
        </is>
      </c>
      <c r="J1333" t="inlineStr">
        <is>
          <t>3996824</t>
        </is>
      </c>
      <c r="K1333" t="inlineStr">
        <is>
          <t>296862</t>
        </is>
      </c>
      <c r="L1333" t="inlineStr">
        <is>
          <t>1724</t>
        </is>
      </c>
      <c r="M1333" t="n">
        <v>0</v>
      </c>
      <c r="N1333" t="inlineStr">
        <is>
          <t>1201-1400</t>
        </is>
      </c>
      <c r="O1333" t="inlineStr">
        <is>
          <t>4</t>
        </is>
      </c>
      <c r="P1333" t="b">
        <v>0</v>
      </c>
      <c r="Q1333" t="b">
        <v>0</v>
      </c>
      <c r="R1333" t="n">
        <v>0</v>
      </c>
      <c r="S1333" t="inlineStr">
        <is>
          <t>601+</t>
        </is>
      </c>
      <c r="T1333" t="n">
        <v>12.5</v>
      </c>
      <c r="U1333" t="inlineStr">
        <is>
          <t>701+</t>
        </is>
      </c>
      <c r="V1333" t="n">
        <v>1.5</v>
      </c>
      <c r="W1333" t="inlineStr">
        <is>
          <t>701+</t>
        </is>
      </c>
      <c r="X1333" t="n">
        <v>7.5</v>
      </c>
      <c r="Y1333" t="inlineStr">
        <is>
          <t>601+</t>
        </is>
      </c>
      <c r="Z1333" t="n">
        <v>13</v>
      </c>
      <c r="AA1333" t="inlineStr">
        <is>
          <t>701+</t>
        </is>
      </c>
      <c r="AB1333" t="n">
        <v>4.8</v>
      </c>
      <c r="AC1333" t="inlineStr">
        <is>
          <t>701+</t>
        </is>
      </c>
      <c r="AD1333" t="n">
        <v>3.7</v>
      </c>
      <c r="AE1333" t="inlineStr">
        <is>
          <t>701+</t>
        </is>
      </c>
      <c r="AF1333" t="n">
        <v>4.4</v>
      </c>
      <c r="AG1333" t="inlineStr">
        <is>
          <t>691</t>
        </is>
      </c>
      <c r="AH1333" t="n">
        <v>13.7</v>
      </c>
      <c r="AI1333" t="inlineStr">
        <is>
          <t>701+</t>
        </is>
      </c>
      <c r="AJ1333" t="n">
        <v>1.3</v>
      </c>
      <c r="AK1333" t="inlineStr"/>
      <c r="AL1333" t="inlineStr"/>
      <c r="AM1333" t="inlineStr"/>
      <c r="AN1333" t="inlineStr"/>
      <c r="AO1333" t="inlineStr"/>
      <c r="AP1333" t="inlineStr">
        <is>
          <t>{"Research &amp; Discovery": [{"indicator_id": "76", "indicator_name": "Academic Reputation", "rank": "601+", "score": "12.5"}, {"indicator_id": "73", "indicator_name": "Citations per Faculty", "rank": "701+", "score": "1.5"}], "Learning Experience": [{"indicator_id": "36", "indicator_name": "Faculty Student Ratio", "rank": "701+", "score": "7.5"}], "Employability": [{"indicator_id": "77", "indicator_name": "Employer Reputation", "rank": "601+", "score": "13"}, {"indicator_id": "3819456", "indicator_name": "Employment Outcomes", "rank": "701+", "score": "4.8"}], "Global Engagement": [{"indicator_id": "14", "indicator_name": "International Student Ratio", "rank": "701+", "score": "3.7"}, {"indicator_id": "15", "indicator_name": "International Research Network", "rank": "701+", "score": "4.4"}, {"indicator_id": "18", "indicator_name": "International Faculty Ratio", "rank": "691", "score": "13.7"}], "Sustainability": [{"indicator_id": "3897497", "indicator_name": "Sustainability Score", "rank": "701+", "score": "1.3"}]}</t>
        </is>
      </c>
      <c r="AQ13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34">
      <c r="A1334" t="n">
        <v>1333</v>
      </c>
      <c r="B1334" t="inlineStr"/>
      <c r="C1334" t="inlineStr">
        <is>
          <t>Universidad de Oriente, Santiago de Cuba</t>
        </is>
      </c>
      <c r="D1334" t="inlineStr">
        <is>
          <t>Santiago de Cuba, Cuba</t>
        </is>
      </c>
      <c r="E1334" t="inlineStr">
        <is>
          <t>Cuba</t>
        </is>
      </c>
      <c r="F1334" t="inlineStr">
        <is>
          <t>Santiago de Cuba</t>
        </is>
      </c>
      <c r="G1334" t="inlineStr">
        <is>
          <t>Latin America</t>
        </is>
      </c>
      <c r="H1334" t="inlineStr">
        <is>
          <t>https://www.topuniversities.com/sites/default/files/universidad-de-oriente-santiago-de-cuba_592560cf2aeae70239af54d8_medium.jpg</t>
        </is>
      </c>
      <c r="I1334" t="inlineStr">
        <is>
          <t>/universities/universidad-de-oriente-santiago-de-cuba</t>
        </is>
      </c>
      <c r="J1334" t="inlineStr">
        <is>
          <t>3996825</t>
        </is>
      </c>
      <c r="K1334" t="inlineStr">
        <is>
          <t>293453</t>
        </is>
      </c>
      <c r="L1334" t="inlineStr">
        <is>
          <t>2645</t>
        </is>
      </c>
      <c r="M1334" t="n">
        <v>0</v>
      </c>
      <c r="N1334" t="inlineStr">
        <is>
          <t>1201-1400</t>
        </is>
      </c>
      <c r="O1334" t="inlineStr"/>
      <c r="P1334" t="b">
        <v>0</v>
      </c>
      <c r="Q1334" t="b">
        <v>0</v>
      </c>
      <c r="R1334" t="n">
        <v>0</v>
      </c>
      <c r="S1334" t="inlineStr">
        <is>
          <t>601+</t>
        </is>
      </c>
      <c r="T1334" t="n">
        <v>8.4</v>
      </c>
      <c r="U1334" t="inlineStr">
        <is>
          <t>701+</t>
        </is>
      </c>
      <c r="V1334" t="n">
        <v>1.1</v>
      </c>
      <c r="W1334" t="inlineStr">
        <is>
          <t>524</t>
        </is>
      </c>
      <c r="X1334" t="n">
        <v>29.8</v>
      </c>
      <c r="Y1334" t="inlineStr">
        <is>
          <t>601+</t>
        </is>
      </c>
      <c r="Z1334" t="n">
        <v>5.2</v>
      </c>
      <c r="AA1334" t="inlineStr">
        <is>
          <t>701+</t>
        </is>
      </c>
      <c r="AB1334" t="n">
        <v>5</v>
      </c>
      <c r="AC1334" t="inlineStr">
        <is>
          <t>n/a</t>
        </is>
      </c>
      <c r="AD1334" t="inlineStr"/>
      <c r="AE1334" t="inlineStr">
        <is>
          <t>701+</t>
        </is>
      </c>
      <c r="AF1334" t="n">
        <v>7.3</v>
      </c>
      <c r="AG1334" t="inlineStr">
        <is>
          <t>n/a</t>
        </is>
      </c>
      <c r="AH1334" t="inlineStr"/>
      <c r="AI1334" t="inlineStr">
        <is>
          <t>701+</t>
        </is>
      </c>
      <c r="AJ1334" t="n">
        <v>1</v>
      </c>
      <c r="AK1334" t="inlineStr"/>
      <c r="AL1334" t="inlineStr"/>
      <c r="AM1334" t="inlineStr"/>
      <c r="AN1334" t="inlineStr"/>
      <c r="AO1334" t="inlineStr"/>
      <c r="AP1334" t="inlineStr">
        <is>
          <t>{"Research &amp; Discovery": [{"indicator_id": "76", "indicator_name": "Academic Reputation", "rank": "601+", "score": "8.4"}, {"indicator_id": "73", "indicator_name": "Citations per Faculty", "rank": "701+", "score": "1.1"}], "Learning Experience": [{"indicator_id": "36", "indicator_name": "Faculty Student Ratio", "rank": "524", "score": "29.8"}], "Employability": [{"indicator_id": "77", "indicator_name": "Employer Reputation", "rank": "601+", "score": "5.2"}, {"indicator_id": "3819456", "indicator_name": "Employment Outcomes", "rank": "701+", "score": "5"}], "Global Engagement": [{"indicator_id": "14", "indicator_name": "International Student Ratio", "rank": "n/a", "score": "n/a"}, {"indicator_id": "15", "indicator_name": "International Research Network", "rank": "701+", "score": "7.3"}, {"indicator_id": "18", "indicator_name": "International Faculty Ratio", "rank": "n/a", "score": "n/a"}], "Sustainability": [{"indicator_id": "3897497", "indicator_name": "Sustainability Score", "rank": "701+", "score": "1"}]}</t>
        </is>
      </c>
      <c r="AQ13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35">
      <c r="A1335" t="n">
        <v>1334</v>
      </c>
      <c r="B1335" t="inlineStr"/>
      <c r="C1335" t="inlineStr">
        <is>
          <t>Universidad de Panamá - UP</t>
        </is>
      </c>
      <c r="D1335" t="inlineStr">
        <is>
          <t>Panama City, Panama</t>
        </is>
      </c>
      <c r="E1335" t="inlineStr">
        <is>
          <t>Panama</t>
        </is>
      </c>
      <c r="F1335" t="inlineStr">
        <is>
          <t>Panama City</t>
        </is>
      </c>
      <c r="G1335" t="inlineStr">
        <is>
          <t>Latin America</t>
        </is>
      </c>
      <c r="H1335" t="inlineStr">
        <is>
          <t>https://www.topuniversities.com/sites/default/files/universidad-de-panam-up_592560cf2aeae70239af54db_medium.jpg</t>
        </is>
      </c>
      <c r="I1335" t="inlineStr">
        <is>
          <t>/universities/universidad-de-panama</t>
        </is>
      </c>
      <c r="J1335" t="inlineStr">
        <is>
          <t>3996828</t>
        </is>
      </c>
      <c r="K1335" t="inlineStr">
        <is>
          <t>293456</t>
        </is>
      </c>
      <c r="L1335" t="inlineStr">
        <is>
          <t>2648</t>
        </is>
      </c>
      <c r="M1335" t="n">
        <v>0</v>
      </c>
      <c r="N1335" t="inlineStr">
        <is>
          <t>1201-1400</t>
        </is>
      </c>
      <c r="O1335" t="inlineStr">
        <is>
          <t>3</t>
        </is>
      </c>
      <c r="P1335" t="b">
        <v>0</v>
      </c>
      <c r="Q1335" t="b">
        <v>0</v>
      </c>
      <c r="R1335" t="n">
        <v>0</v>
      </c>
      <c r="S1335" t="inlineStr">
        <is>
          <t>601+</t>
        </is>
      </c>
      <c r="T1335" t="n">
        <v>6.6</v>
      </c>
      <c r="U1335" t="inlineStr">
        <is>
          <t>701+</t>
        </is>
      </c>
      <c r="V1335" t="n">
        <v>1.1</v>
      </c>
      <c r="W1335" t="inlineStr">
        <is>
          <t>701+</t>
        </is>
      </c>
      <c r="X1335" t="n">
        <v>2.9</v>
      </c>
      <c r="Y1335" t="inlineStr">
        <is>
          <t>601+</t>
        </is>
      </c>
      <c r="Z1335" t="n">
        <v>5.5</v>
      </c>
      <c r="AA1335" t="inlineStr">
        <is>
          <t>262</t>
        </is>
      </c>
      <c r="AB1335" t="n">
        <v>49.1</v>
      </c>
      <c r="AC1335" t="inlineStr">
        <is>
          <t>701+</t>
        </is>
      </c>
      <c r="AD1335" t="n">
        <v>2.7</v>
      </c>
      <c r="AE1335" t="inlineStr">
        <is>
          <t>701+</t>
        </is>
      </c>
      <c r="AF1335" t="n">
        <v>9</v>
      </c>
      <c r="AG1335" t="inlineStr">
        <is>
          <t>701+</t>
        </is>
      </c>
      <c r="AH1335" t="n">
        <v>4.6</v>
      </c>
      <c r="AI1335" t="inlineStr">
        <is>
          <t>701+</t>
        </is>
      </c>
      <c r="AJ1335" t="n">
        <v>1</v>
      </c>
      <c r="AK1335" t="inlineStr"/>
      <c r="AL1335" t="inlineStr"/>
      <c r="AM1335" t="inlineStr"/>
      <c r="AN1335" t="inlineStr"/>
      <c r="AO1335" t="inlineStr"/>
      <c r="AP1335" t="inlineStr">
        <is>
          <t>{"Research &amp; Discovery": [{"indicator_id": "76", "indicator_name": "Academic Reputation", "rank": "601+", "score": "6.6"}, {"indicator_id": "73", "indicator_name": "Citations per Faculty", "rank": "701+", "score": "1.1"}], "Learning Experience": [{"indicator_id": "36", "indicator_name": "Faculty Student Ratio", "rank": "701+", "score": "2.9"}], "Employability": [{"indicator_id": "77", "indicator_name": "Employer Reputation", "rank": "601+", "score": "5.5"}, {"indicator_id": "3819456", "indicator_name": "Employment Outcomes", "rank": "262", "score": "49.1"}], "Global Engagement": [{"indicator_id": "14", "indicator_name": "International Student Ratio", "rank": "701+", "score": "2.7"}, {"indicator_id": "15", "indicator_name": "International Research Network", "rank": "701+", "score": "9"}, {"indicator_id": "18", "indicator_name": "International Faculty Ratio", "rank": "701+", "score": "4.6"}], "Sustainability": [{"indicator_id": "3897497", "indicator_name": "Sustainability Score", "rank": "701+", "score": "1"}]}</t>
        </is>
      </c>
      <c r="AQ13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36">
      <c r="A1336" t="n">
        <v>1335</v>
      </c>
      <c r="B1336" t="inlineStr"/>
      <c r="C1336" t="inlineStr">
        <is>
          <t>Universidad de Piura</t>
        </is>
      </c>
      <c r="D1336" t="inlineStr">
        <is>
          <t>Piura, Peru</t>
        </is>
      </c>
      <c r="E1336" t="inlineStr">
        <is>
          <t>Peru</t>
        </is>
      </c>
      <c r="F1336" t="inlineStr">
        <is>
          <t>Piura</t>
        </is>
      </c>
      <c r="G1336" t="inlineStr">
        <is>
          <t>Latin America</t>
        </is>
      </c>
      <c r="H1336" t="inlineStr">
        <is>
          <t>https://www.topuniversities.com/sites/default/files/universidad-de-piura_592560cf2aeae70239af515d_medium.jpg</t>
        </is>
      </c>
      <c r="I1336" t="inlineStr">
        <is>
          <t>/universities/universidad-de-piura</t>
        </is>
      </c>
      <c r="J1336" t="inlineStr">
        <is>
          <t>3996829</t>
        </is>
      </c>
      <c r="K1336" t="inlineStr">
        <is>
          <t>296891</t>
        </is>
      </c>
      <c r="L1336" t="inlineStr">
        <is>
          <t>1753</t>
        </is>
      </c>
      <c r="M1336" t="n">
        <v>0</v>
      </c>
      <c r="N1336" t="inlineStr">
        <is>
          <t>1201-1400</t>
        </is>
      </c>
      <c r="O1336" t="inlineStr"/>
      <c r="P1336" t="b">
        <v>0</v>
      </c>
      <c r="Q1336" t="b">
        <v>0</v>
      </c>
      <c r="R1336" t="n">
        <v>0</v>
      </c>
      <c r="S1336" t="inlineStr">
        <is>
          <t>601+</t>
        </is>
      </c>
      <c r="T1336" t="n">
        <v>7.5</v>
      </c>
      <c r="U1336" t="inlineStr">
        <is>
          <t>701+</t>
        </is>
      </c>
      <c r="V1336" t="n">
        <v>1.2</v>
      </c>
      <c r="W1336" t="inlineStr">
        <is>
          <t>701+</t>
        </is>
      </c>
      <c r="X1336" t="n">
        <v>5</v>
      </c>
      <c r="Y1336" t="inlineStr">
        <is>
          <t>601+</t>
        </is>
      </c>
      <c r="Z1336" t="n">
        <v>10.7</v>
      </c>
      <c r="AA1336" t="inlineStr">
        <is>
          <t>701+</t>
        </is>
      </c>
      <c r="AB1336" t="n">
        <v>12.5</v>
      </c>
      <c r="AC1336" t="inlineStr">
        <is>
          <t>701+</t>
        </is>
      </c>
      <c r="AD1336" t="n">
        <v>1.1</v>
      </c>
      <c r="AE1336" t="inlineStr">
        <is>
          <t>701+</t>
        </is>
      </c>
      <c r="AF1336" t="n">
        <v>3.3</v>
      </c>
      <c r="AG1336" t="inlineStr">
        <is>
          <t>701+</t>
        </is>
      </c>
      <c r="AH1336" t="n">
        <v>5.7</v>
      </c>
      <c r="AI1336" t="inlineStr">
        <is>
          <t>701+</t>
        </is>
      </c>
      <c r="AJ1336" t="n">
        <v>1</v>
      </c>
      <c r="AK1336" t="inlineStr"/>
      <c r="AL1336" t="inlineStr"/>
      <c r="AM1336" t="inlineStr"/>
      <c r="AN1336" t="inlineStr"/>
      <c r="AO1336" t="inlineStr"/>
      <c r="AP1336" t="inlineStr">
        <is>
          <t>{"Research &amp; Discovery": [{"indicator_id": "76", "indicator_name": "Academic Reputation", "rank": "601+", "score": "7.5"}, {"indicator_id": "73", "indicator_name": "Citations per Faculty", "rank": "701+", "score": "1.2"}], "Learning Experience": [{"indicator_id": "36", "indicator_name": "Faculty Student Ratio", "rank": "701+", "score": "5"}], "Employability": [{"indicator_id": "77", "indicator_name": "Employer Reputation", "rank": "601+", "score": "10.7"}, {"indicator_id": "3819456", "indicator_name": "Employment Outcomes", "rank": "701+", "score": "12.5"}], "Global Engagement": [{"indicator_id": "14", "indicator_name": "International Student Ratio", "rank": "701+", "score": "1.1"}, {"indicator_id": "15", "indicator_name": "International Research Network", "rank": "701+", "score": "3.3"}, {"indicator_id": "18", "indicator_name": "International Faculty Ratio", "rank": "701+", "score": "5.7"}], "Sustainability": [{"indicator_id": "3897497", "indicator_name": "Sustainability Score", "rank": "701+", "score": "1"}]}</t>
        </is>
      </c>
      <c r="AQ13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37">
      <c r="A1337" t="n">
        <v>1336</v>
      </c>
      <c r="B1337" t="inlineStr"/>
      <c r="C1337" t="inlineStr">
        <is>
          <t>Universidad de San Carlos de Guatemala</t>
        </is>
      </c>
      <c r="D1337" t="inlineStr">
        <is>
          <t>Guatemala City, Guatemala</t>
        </is>
      </c>
      <c r="E1337" t="inlineStr">
        <is>
          <t>Guatemala</t>
        </is>
      </c>
      <c r="F1337" t="inlineStr">
        <is>
          <t>Guatemala City</t>
        </is>
      </c>
      <c r="G1337" t="inlineStr">
        <is>
          <t>Latin America</t>
        </is>
      </c>
      <c r="H1337" t="inlineStr">
        <is>
          <t>https://www.topuniversities.com/sites/default/files/universidad-de-san-carlos-de-guatemala_592560cf2aeae70239af54e0_medium.jpg</t>
        </is>
      </c>
      <c r="I1337" t="inlineStr">
        <is>
          <t>/universities/universidad-de-san-carlos-de-guatemala</t>
        </is>
      </c>
      <c r="J1337" t="inlineStr">
        <is>
          <t>3996832</t>
        </is>
      </c>
      <c r="K1337" t="inlineStr">
        <is>
          <t>293461</t>
        </is>
      </c>
      <c r="L1337" t="inlineStr">
        <is>
          <t>2653</t>
        </is>
      </c>
      <c r="M1337" t="n">
        <v>0</v>
      </c>
      <c r="N1337" t="inlineStr">
        <is>
          <t>1201-1400</t>
        </is>
      </c>
      <c r="O1337" t="inlineStr"/>
      <c r="P1337" t="b">
        <v>0</v>
      </c>
      <c r="Q1337" t="b">
        <v>0</v>
      </c>
      <c r="R1337" t="n">
        <v>0</v>
      </c>
      <c r="S1337" t="inlineStr">
        <is>
          <t>601+</t>
        </is>
      </c>
      <c r="T1337" t="n">
        <v>10.2</v>
      </c>
      <c r="U1337" t="inlineStr">
        <is>
          <t>701+</t>
        </is>
      </c>
      <c r="V1337" t="n">
        <v>1</v>
      </c>
      <c r="W1337" t="inlineStr">
        <is>
          <t>701+</t>
        </is>
      </c>
      <c r="X1337" t="n">
        <v>4.7</v>
      </c>
      <c r="Y1337" t="inlineStr">
        <is>
          <t>601+</t>
        </is>
      </c>
      <c r="Z1337" t="n">
        <v>3.9</v>
      </c>
      <c r="AA1337" t="inlineStr">
        <is>
          <t>221</t>
        </is>
      </c>
      <c r="AB1337" t="n">
        <v>56</v>
      </c>
      <c r="AC1337" t="inlineStr">
        <is>
          <t>n/a</t>
        </is>
      </c>
      <c r="AD1337" t="inlineStr"/>
      <c r="AE1337" t="inlineStr">
        <is>
          <t>701+</t>
        </is>
      </c>
      <c r="AF1337" t="n">
        <v>9.4</v>
      </c>
      <c r="AG1337" t="inlineStr">
        <is>
          <t>n/a</t>
        </is>
      </c>
      <c r="AH1337" t="inlineStr"/>
      <c r="AI1337" t="inlineStr">
        <is>
          <t>701+</t>
        </is>
      </c>
      <c r="AJ1337" t="n">
        <v>1</v>
      </c>
      <c r="AK1337" t="inlineStr"/>
      <c r="AL1337" t="inlineStr"/>
      <c r="AM1337" t="inlineStr"/>
      <c r="AN1337" t="inlineStr"/>
      <c r="AO1337" t="inlineStr"/>
      <c r="AP1337" t="inlineStr">
        <is>
          <t>{"Research &amp; Discovery": [{"indicator_id": "76", "indicator_name": "Academic Reputation", "rank": "601+", "score": "10.2"}, {"indicator_id": "73", "indicator_name": "Citations per Faculty", "rank": "701+", "score": "1"}], "Learning Experience": [{"indicator_id": "36", "indicator_name": "Faculty Student Ratio", "rank": "701+", "score": "4.7"}], "Employability": [{"indicator_id": "77", "indicator_name": "Employer Reputation", "rank": "601+", "score": "3.9"}, {"indicator_id": "3819456", "indicator_name": "Employment Outcomes", "rank": "221", "score": "56"}], "Global Engagement": [{"indicator_id": "14", "indicator_name": "International Student Ratio", "rank": "n/a", "score": "n/a"}, {"indicator_id": "15", "indicator_name": "International Research Network", "rank": "701+", "score": "9.4"}, {"indicator_id": "18", "indicator_name": "International Faculty Ratio", "rank": "n/a", "score": "n/a"}], "Sustainability": [{"indicator_id": "3897497", "indicator_name": "Sustainability Score", "rank": "701+", "score": "1"}]}</t>
        </is>
      </c>
      <c r="AQ13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38">
      <c r="A1338" t="n">
        <v>1337</v>
      </c>
      <c r="B1338" t="inlineStr"/>
      <c r="C1338" t="inlineStr">
        <is>
          <t>Universidad de Tarapaca</t>
        </is>
      </c>
      <c r="D1338" t="inlineStr">
        <is>
          <t>Arica, Chile</t>
        </is>
      </c>
      <c r="E1338" t="inlineStr">
        <is>
          <t>Chile</t>
        </is>
      </c>
      <c r="F1338" t="inlineStr">
        <is>
          <t>Arica</t>
        </is>
      </c>
      <c r="G1338" t="inlineStr">
        <is>
          <t>Latin America</t>
        </is>
      </c>
      <c r="H1338" t="inlineStr">
        <is>
          <t>https://www.topuniversities.com/sites/default/files/universidad-de-tarapaca_592560cf2aeae70239af5130_medium.jpg</t>
        </is>
      </c>
      <c r="I1338" t="inlineStr">
        <is>
          <t>/universities/universidad-de-tarapaca</t>
        </is>
      </c>
      <c r="J1338" t="inlineStr">
        <is>
          <t>3996836</t>
        </is>
      </c>
      <c r="K1338" t="inlineStr">
        <is>
          <t>296842</t>
        </is>
      </c>
      <c r="L1338" t="inlineStr">
        <is>
          <t>1708</t>
        </is>
      </c>
      <c r="M1338" t="n">
        <v>0</v>
      </c>
      <c r="N1338" t="inlineStr">
        <is>
          <t>1201-1400</t>
        </is>
      </c>
      <c r="O1338" t="inlineStr"/>
      <c r="P1338" t="b">
        <v>0</v>
      </c>
      <c r="Q1338" t="b">
        <v>0</v>
      </c>
      <c r="R1338" t="n">
        <v>0</v>
      </c>
      <c r="S1338" t="inlineStr">
        <is>
          <t>601+</t>
        </is>
      </c>
      <c r="T1338" t="n">
        <v>3.5</v>
      </c>
      <c r="U1338" t="inlineStr">
        <is>
          <t>701+</t>
        </is>
      </c>
      <c r="V1338" t="n">
        <v>9.800000000000001</v>
      </c>
      <c r="W1338" t="inlineStr">
        <is>
          <t>701+</t>
        </is>
      </c>
      <c r="X1338" t="n">
        <v>2.4</v>
      </c>
      <c r="Y1338" t="inlineStr">
        <is>
          <t>601+</t>
        </is>
      </c>
      <c r="Z1338" t="n">
        <v>1.6</v>
      </c>
      <c r="AA1338" t="inlineStr">
        <is>
          <t>701+</t>
        </is>
      </c>
      <c r="AB1338" t="n">
        <v>2.1</v>
      </c>
      <c r="AC1338" t="inlineStr">
        <is>
          <t>n/a</t>
        </is>
      </c>
      <c r="AD1338" t="inlineStr"/>
      <c r="AE1338" t="inlineStr">
        <is>
          <t>701+</t>
        </is>
      </c>
      <c r="AF1338" t="n">
        <v>41.7</v>
      </c>
      <c r="AG1338" t="inlineStr">
        <is>
          <t>n/a</t>
        </is>
      </c>
      <c r="AH1338" t="inlineStr"/>
      <c r="AI1338" t="inlineStr">
        <is>
          <t>701+</t>
        </is>
      </c>
      <c r="AJ1338" t="n">
        <v>1</v>
      </c>
      <c r="AK1338" t="inlineStr"/>
      <c r="AL1338" t="inlineStr"/>
      <c r="AM1338" t="inlineStr"/>
      <c r="AN1338" t="inlineStr"/>
      <c r="AO1338" t="inlineStr"/>
      <c r="AP1338" t="inlineStr">
        <is>
          <t>{"Research &amp; Discovery": [{"indicator_id": "76", "indicator_name": "Academic Reputation", "rank": "601+", "score": "3.5"}, {"indicator_id": "73", "indicator_name": "Citations per Faculty", "rank": "701+", "score": "9.8"}], "Learning Experience": [{"indicator_id": "36", "indicator_name": "Faculty Student Ratio", "rank": "701+", "score": "2.4"}], "Employability": [{"indicator_id": "77", "indicator_name": "Employer Reputation", "rank": "601+", "score": "1.6"}, {"indicator_id": "3819456", "indicator_name": "Employment Outcomes", "rank": "701+", "score": "2.1"}], "Global Engagement": [{"indicator_id": "14", "indicator_name": "International Student Ratio", "rank": "n/a", "score": "n/a"}, {"indicator_id": "15", "indicator_name": "International Research Network", "rank": "701+", "score": "41.7"}, {"indicator_id": "18", "indicator_name": "International Faculty Ratio", "rank": "n/a", "score": "n/a"}], "Sustainability": [{"indicator_id": "3897497", "indicator_name": "Sustainability Score", "rank": "701+", "score": "1"}]}</t>
        </is>
      </c>
      <c r="AQ13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39">
      <c r="A1339" t="n">
        <v>1338</v>
      </c>
      <c r="B1339" t="inlineStr"/>
      <c r="C1339" t="inlineStr">
        <is>
          <t>Universidad de Valparaíso (UV)</t>
        </is>
      </c>
      <c r="D1339" t="inlineStr">
        <is>
          <t>Valparaíso, Chile</t>
        </is>
      </c>
      <c r="E1339" t="inlineStr">
        <is>
          <t>Chile</t>
        </is>
      </c>
      <c r="F1339" t="inlineStr">
        <is>
          <t>Valparaíso</t>
        </is>
      </c>
      <c r="G1339" t="inlineStr">
        <is>
          <t>Latin America</t>
        </is>
      </c>
      <c r="H1339" t="inlineStr">
        <is>
          <t>https://www.topuniversities.com/sites/default/files/universidad-de-valparaso-uv_592560cf2aeae70239af54e3_medium.jpg</t>
        </is>
      </c>
      <c r="I1339" t="inlineStr">
        <is>
          <t>/universities/universidad-de-valparaiso-uv</t>
        </is>
      </c>
      <c r="J1339" t="inlineStr">
        <is>
          <t>3996838</t>
        </is>
      </c>
      <c r="K1339" t="inlineStr">
        <is>
          <t>293464</t>
        </is>
      </c>
      <c r="L1339" t="inlineStr">
        <is>
          <t>2656</t>
        </is>
      </c>
      <c r="M1339" t="n">
        <v>0</v>
      </c>
      <c r="N1339" t="inlineStr">
        <is>
          <t>1201-1400</t>
        </is>
      </c>
      <c r="O1339" t="inlineStr"/>
      <c r="P1339" t="b">
        <v>0</v>
      </c>
      <c r="Q1339" t="b">
        <v>0</v>
      </c>
      <c r="R1339" t="n">
        <v>0</v>
      </c>
      <c r="S1339" t="inlineStr">
        <is>
          <t>601+</t>
        </is>
      </c>
      <c r="T1339" t="n">
        <v>10.9</v>
      </c>
      <c r="U1339" t="inlineStr">
        <is>
          <t>701+</t>
        </is>
      </c>
      <c r="V1339" t="n">
        <v>2.9</v>
      </c>
      <c r="W1339" t="inlineStr">
        <is>
          <t>701+</t>
        </is>
      </c>
      <c r="X1339" t="n">
        <v>8.5</v>
      </c>
      <c r="Y1339" t="inlineStr">
        <is>
          <t>601+</t>
        </is>
      </c>
      <c r="Z1339" t="n">
        <v>4</v>
      </c>
      <c r="AA1339" t="inlineStr">
        <is>
          <t>701+</t>
        </is>
      </c>
      <c r="AB1339" t="n">
        <v>2.2</v>
      </c>
      <c r="AC1339" t="inlineStr">
        <is>
          <t>701+</t>
        </is>
      </c>
      <c r="AD1339" t="n">
        <v>1.8</v>
      </c>
      <c r="AE1339" t="inlineStr">
        <is>
          <t>701+</t>
        </is>
      </c>
      <c r="AF1339" t="n">
        <v>39.7</v>
      </c>
      <c r="AG1339" t="inlineStr">
        <is>
          <t>701+</t>
        </is>
      </c>
      <c r="AH1339" t="n">
        <v>6.3</v>
      </c>
      <c r="AI1339" t="inlineStr">
        <is>
          <t>701+</t>
        </is>
      </c>
      <c r="AJ1339" t="n">
        <v>4</v>
      </c>
      <c r="AK1339" t="inlineStr"/>
      <c r="AL1339" t="inlineStr"/>
      <c r="AM1339" t="inlineStr"/>
      <c r="AN1339" t="inlineStr"/>
      <c r="AO1339" t="inlineStr"/>
      <c r="AP1339" t="inlineStr">
        <is>
          <t>{"Research &amp; Discovery": [{"indicator_id": "76", "indicator_name": "Academic Reputation", "rank": "601+", "score": "10.9"}, {"indicator_id": "73", "indicator_name": "Citations per Faculty", "rank": "701+", "score": "2.9"}], "Learning Experience": [{"indicator_id": "36", "indicator_name": "Faculty Student Ratio", "rank": "701+", "score": "8.5"}], "Employability": [{"indicator_id": "77", "indicator_name": "Employer Reputation", "rank": "601+", "score": "4"}, {"indicator_id": "3819456", "indicator_name": "Employment Outcomes", "rank": "701+", "score": "2.2"}], "Global Engagement": [{"indicator_id": "14", "indicator_name": "International Student Ratio", "rank": "701+", "score": "1.8"}, {"indicator_id": "15", "indicator_name": "International Research Network", "rank": "701+", "score": "39.7"}, {"indicator_id": "18", "indicator_name": "International Faculty Ratio", "rank": "701+", "score": "6.3"}], "Sustainability": [{"indicator_id": "3897497", "indicator_name": "Sustainability Score", "rank": "701+", "score": "4"}]}</t>
        </is>
      </c>
      <c r="AQ13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40">
      <c r="A1340" t="n">
        <v>1339</v>
      </c>
      <c r="B1340" t="inlineStr"/>
      <c r="C1340" t="inlineStr">
        <is>
          <t>Universidad del Bío-Bío</t>
        </is>
      </c>
      <c r="D1340" t="inlineStr">
        <is>
          <t>Concepción, Chile</t>
        </is>
      </c>
      <c r="E1340" t="inlineStr">
        <is>
          <t>Chile</t>
        </is>
      </c>
      <c r="F1340" t="inlineStr">
        <is>
          <t>Concepción</t>
        </is>
      </c>
      <c r="G1340" t="inlineStr">
        <is>
          <t>Latin America</t>
        </is>
      </c>
      <c r="H1340" t="inlineStr">
        <is>
          <t>https://www.topuniversities.com/sites/default/files/universidad-del-bio-bio_592560cf2aeae70239af5128_medium.jpg</t>
        </is>
      </c>
      <c r="I1340" t="inlineStr">
        <is>
          <t>/universities/universidad-del-bio-bio</t>
        </is>
      </c>
      <c r="J1340" t="inlineStr">
        <is>
          <t>3996841</t>
        </is>
      </c>
      <c r="K1340" t="inlineStr">
        <is>
          <t>296835</t>
        </is>
      </c>
      <c r="L1340" t="inlineStr">
        <is>
          <t>1701</t>
        </is>
      </c>
      <c r="M1340" t="n">
        <v>0</v>
      </c>
      <c r="N1340" t="inlineStr">
        <is>
          <t>1201-1400</t>
        </is>
      </c>
      <c r="O1340" t="inlineStr"/>
      <c r="P1340" t="b">
        <v>0</v>
      </c>
      <c r="Q1340" t="b">
        <v>0</v>
      </c>
      <c r="R1340" t="n">
        <v>0</v>
      </c>
      <c r="S1340" t="inlineStr">
        <is>
          <t>601+</t>
        </is>
      </c>
      <c r="T1340" t="n">
        <v>8</v>
      </c>
      <c r="U1340" t="inlineStr">
        <is>
          <t>701+</t>
        </is>
      </c>
      <c r="V1340" t="n">
        <v>4</v>
      </c>
      <c r="W1340" t="inlineStr">
        <is>
          <t>701+</t>
        </is>
      </c>
      <c r="X1340" t="n">
        <v>3.2</v>
      </c>
      <c r="Y1340" t="inlineStr">
        <is>
          <t>601+</t>
        </is>
      </c>
      <c r="Z1340" t="n">
        <v>3</v>
      </c>
      <c r="AA1340" t="inlineStr">
        <is>
          <t>701+</t>
        </is>
      </c>
      <c r="AB1340" t="n">
        <v>2</v>
      </c>
      <c r="AC1340" t="inlineStr">
        <is>
          <t>701+</t>
        </is>
      </c>
      <c r="AD1340" t="n">
        <v>1.4</v>
      </c>
      <c r="AE1340" t="inlineStr">
        <is>
          <t>701+</t>
        </is>
      </c>
      <c r="AF1340" t="n">
        <v>30.3</v>
      </c>
      <c r="AG1340" t="inlineStr">
        <is>
          <t>701+</t>
        </is>
      </c>
      <c r="AH1340" t="n">
        <v>8.699999999999999</v>
      </c>
      <c r="AI1340" t="inlineStr">
        <is>
          <t>701+</t>
        </is>
      </c>
      <c r="AJ1340" t="n">
        <v>1</v>
      </c>
      <c r="AK1340" t="inlineStr"/>
      <c r="AL1340" t="inlineStr"/>
      <c r="AM1340" t="inlineStr"/>
      <c r="AN1340" t="inlineStr"/>
      <c r="AO1340" t="inlineStr"/>
      <c r="AP1340" t="inlineStr">
        <is>
          <t>{"Research &amp; Discovery": [{"indicator_id": "76", "indicator_name": "Academic Reputation", "rank": "601+", "score": "8"}, {"indicator_id": "73", "indicator_name": "Citations per Faculty", "rank": "701+", "score": "4"}], "Learning Experience": [{"indicator_id": "36", "indicator_name": "Faculty Student Ratio", "rank": "701+", "score": "3.2"}], "Employability": [{"indicator_id": "77", "indicator_name": "Employer Reputation", "rank": "601+", "score": "3"}, {"indicator_id": "3819456", "indicator_name": "Employment Outcomes", "rank": "701+", "score": "2"}], "Global Engagement": [{"indicator_id": "14", "indicator_name": "International Student Ratio", "rank": "701+", "score": "1.4"}, {"indicator_id": "15", "indicator_name": "International Research Network", "rank": "701+", "score": "30.3"}, {"indicator_id": "18", "indicator_name": "International Faculty Ratio", "rank": "701+", "score": "8.7"}], "Sustainability": [{"indicator_id": "3897497", "indicator_name": "Sustainability Score", "rank": "701+", "score": "1"}]}</t>
        </is>
      </c>
      <c r="AQ13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41">
      <c r="A1341" t="n">
        <v>1340</v>
      </c>
      <c r="B1341" t="inlineStr"/>
      <c r="C1341" t="inlineStr">
        <is>
          <t>Universidad del Desarrollo (UDD)</t>
        </is>
      </c>
      <c r="D1341" t="inlineStr">
        <is>
          <t>Santiago, Chile</t>
        </is>
      </c>
      <c r="E1341" t="inlineStr">
        <is>
          <t>Chile</t>
        </is>
      </c>
      <c r="F1341" t="inlineStr">
        <is>
          <t>Santiago</t>
        </is>
      </c>
      <c r="G1341" t="inlineStr">
        <is>
          <t>Latin America</t>
        </is>
      </c>
      <c r="H1341" t="inlineStr">
        <is>
          <t>https://www.topuniversities.com/sites/default/files/universidad-del-desarrollo-udd_592560cf2aeae70239af52cd_medium.jpg</t>
        </is>
      </c>
      <c r="I1341" t="inlineStr">
        <is>
          <t>/universities/universidad-del-desarrollo-udd</t>
        </is>
      </c>
      <c r="J1341" t="inlineStr">
        <is>
          <t>3996843</t>
        </is>
      </c>
      <c r="K1341" t="inlineStr">
        <is>
          <t>295087</t>
        </is>
      </c>
      <c r="L1341" t="inlineStr">
        <is>
          <t>2121</t>
        </is>
      </c>
      <c r="M1341" t="n">
        <v>0</v>
      </c>
      <c r="N1341" t="inlineStr">
        <is>
          <t>1201-1400</t>
        </is>
      </c>
      <c r="O1341" t="inlineStr"/>
      <c r="P1341" t="b">
        <v>0</v>
      </c>
      <c r="Q1341" t="b">
        <v>0</v>
      </c>
      <c r="R1341" t="n">
        <v>0</v>
      </c>
      <c r="S1341" t="inlineStr">
        <is>
          <t>601+</t>
        </is>
      </c>
      <c r="T1341" t="n">
        <v>7.2</v>
      </c>
      <c r="U1341" t="inlineStr">
        <is>
          <t>701+</t>
        </is>
      </c>
      <c r="V1341" t="n">
        <v>2.3</v>
      </c>
      <c r="W1341" t="inlineStr">
        <is>
          <t>701+</t>
        </is>
      </c>
      <c r="X1341" t="n">
        <v>11.7</v>
      </c>
      <c r="Y1341" t="inlineStr">
        <is>
          <t>601+</t>
        </is>
      </c>
      <c r="Z1341" t="n">
        <v>8.6</v>
      </c>
      <c r="AA1341" t="inlineStr">
        <is>
          <t>701+</t>
        </is>
      </c>
      <c r="AB1341" t="n">
        <v>4.9</v>
      </c>
      <c r="AC1341" t="inlineStr">
        <is>
          <t>701+</t>
        </is>
      </c>
      <c r="AD1341" t="n">
        <v>2</v>
      </c>
      <c r="AE1341" t="inlineStr">
        <is>
          <t>701+</t>
        </is>
      </c>
      <c r="AF1341" t="n">
        <v>14.7</v>
      </c>
      <c r="AG1341" t="inlineStr">
        <is>
          <t>701+</t>
        </is>
      </c>
      <c r="AH1341" t="n">
        <v>7.3</v>
      </c>
      <c r="AI1341" t="inlineStr">
        <is>
          <t>701+</t>
        </is>
      </c>
      <c r="AJ1341" t="n">
        <v>5.1</v>
      </c>
      <c r="AK1341" t="inlineStr"/>
      <c r="AL1341" t="inlineStr"/>
      <c r="AM1341" t="inlineStr"/>
      <c r="AN1341" t="inlineStr"/>
      <c r="AO1341" t="inlineStr"/>
      <c r="AP1341" t="inlineStr">
        <is>
          <t>{"Research &amp; Discovery": [{"indicator_id": "76", "indicator_name": "Academic Reputation", "rank": "601+", "score": "7.2"}, {"indicator_id": "73", "indicator_name": "Citations per Faculty", "rank": "701+", "score": "2.3"}], "Learning Experience": [{"indicator_id": "36", "indicator_name": "Faculty Student Ratio", "rank": "701+", "score": "11.7"}], "Employability": [{"indicator_id": "77", "indicator_name": "Employer Reputation", "rank": "601+", "score": "8.6"}, {"indicator_id": "3819456", "indicator_name": "Employment Outcomes", "rank": "701+", "score": "4.9"}], "Global Engagement": [{"indicator_id": "14", "indicator_name": "International Student Ratio", "rank": "701+", "score": "2"}, {"indicator_id": "15", "indicator_name": "International Research Network", "rank": "701+", "score": "14.7"}, {"indicator_id": "18", "indicator_name": "International Faculty Ratio", "rank": "701+", "score": "7.3"}], "Sustainability": [{"indicator_id": "3897497", "indicator_name": "Sustainability Score", "rank": "701+", "score": "5.1"}]}</t>
        </is>
      </c>
      <c r="AQ13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42">
      <c r="A1342" t="n">
        <v>1341</v>
      </c>
      <c r="B1342" t="inlineStr"/>
      <c r="C1342" t="inlineStr">
        <is>
          <t>Universidad del Salvador</t>
        </is>
      </c>
      <c r="D1342" t="inlineStr">
        <is>
          <t>Buenos Aires, Argentina</t>
        </is>
      </c>
      <c r="E1342" t="inlineStr">
        <is>
          <t>Argentina</t>
        </is>
      </c>
      <c r="F1342" t="inlineStr">
        <is>
          <t>Buenos Aires</t>
        </is>
      </c>
      <c r="G1342" t="inlineStr">
        <is>
          <t>Latin America</t>
        </is>
      </c>
      <c r="H1342" t="inlineStr">
        <is>
          <t>https://www.topuniversities.com/sites/default/files/universidad-del-salvador_592560cf2aeae70239af511d_medium.jpg</t>
        </is>
      </c>
      <c r="I1342" t="inlineStr">
        <is>
          <t>/universities/universidad-del-salvador</t>
        </is>
      </c>
      <c r="J1342" t="inlineStr">
        <is>
          <t>3996846</t>
        </is>
      </c>
      <c r="K1342" t="inlineStr">
        <is>
          <t>296824</t>
        </is>
      </c>
      <c r="L1342" t="inlineStr">
        <is>
          <t>1689</t>
        </is>
      </c>
      <c r="M1342" t="n">
        <v>0</v>
      </c>
      <c r="N1342" t="inlineStr">
        <is>
          <t>1201-1400</t>
        </is>
      </c>
      <c r="O1342" t="inlineStr"/>
      <c r="P1342" t="b">
        <v>0</v>
      </c>
      <c r="Q1342" t="b">
        <v>0</v>
      </c>
      <c r="R1342" t="n">
        <v>0</v>
      </c>
      <c r="S1342" t="inlineStr">
        <is>
          <t>601+</t>
        </is>
      </c>
      <c r="T1342" t="n">
        <v>3.7</v>
      </c>
      <c r="U1342" t="inlineStr">
        <is>
          <t>701+</t>
        </is>
      </c>
      <c r="V1342" t="n">
        <v>1</v>
      </c>
      <c r="W1342" t="inlineStr">
        <is>
          <t>676</t>
        </is>
      </c>
      <c r="X1342" t="n">
        <v>19.9</v>
      </c>
      <c r="Y1342" t="inlineStr">
        <is>
          <t>601+</t>
        </is>
      </c>
      <c r="Z1342" t="n">
        <v>5.8</v>
      </c>
      <c r="AA1342" t="inlineStr">
        <is>
          <t>633</t>
        </is>
      </c>
      <c r="AB1342" t="n">
        <v>16.2</v>
      </c>
      <c r="AC1342" t="inlineStr">
        <is>
          <t>701+</t>
        </is>
      </c>
      <c r="AD1342" t="n">
        <v>7.4</v>
      </c>
      <c r="AE1342" t="inlineStr">
        <is>
          <t>701+</t>
        </is>
      </c>
      <c r="AF1342" t="n">
        <v>1.2</v>
      </c>
      <c r="AG1342" t="inlineStr">
        <is>
          <t>701+</t>
        </is>
      </c>
      <c r="AH1342" t="n">
        <v>4.9</v>
      </c>
      <c r="AI1342" t="inlineStr">
        <is>
          <t>n/a</t>
        </is>
      </c>
      <c r="AJ1342" t="inlineStr"/>
      <c r="AK1342" t="inlineStr"/>
      <c r="AL1342" t="inlineStr"/>
      <c r="AM1342" t="inlineStr"/>
      <c r="AN1342" t="inlineStr"/>
      <c r="AO1342" t="inlineStr"/>
      <c r="AP1342" t="inlineStr">
        <is>
          <t>{"Research &amp; Discovery": [{"indicator_id": "76", "indicator_name": "Academic Reputation", "rank": "601+", "score": "3.7"}, {"indicator_id": "73", "indicator_name": "Citations per Faculty", "rank": "701+", "score": "1"}], "Learning Experience": [{"indicator_id": "36", "indicator_name": "Faculty Student Ratio", "rank": "676", "score": "19.9"}], "Employability": [{"indicator_id": "77", "indicator_name": "Employer Reputation", "rank": "601+", "score": "5.8"}, {"indicator_id": "3819456", "indicator_name": "Employment Outcomes", "rank": "633", "score": "16.2"}], "Global Engagement": [{"indicator_id": "14", "indicator_name": "International Student Ratio", "rank": "701+", "score": "7.4"}, {"indicator_id": "15", "indicator_name": "International Research Network", "rank": "701+", "score": "1.2"}, {"indicator_id": "18", "indicator_name": "International Faculty Ratio", "rank": "701+", "score": "4.9"}], "Sustainability": [{"indicator_id": "3897497", "indicator_name": "Sustainability Score", "rank": "n/a", "score": "n/a"}]}</t>
        </is>
      </c>
      <c r="AQ13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43">
      <c r="A1343" t="n">
        <v>1342</v>
      </c>
      <c r="B1343" t="inlineStr"/>
      <c r="C1343" t="inlineStr">
        <is>
          <t>Universidad del Zulia</t>
        </is>
      </c>
      <c r="D1343" t="inlineStr">
        <is>
          <t>Maracaibo, Venezuela</t>
        </is>
      </c>
      <c r="E1343" t="inlineStr">
        <is>
          <t>Venezuela</t>
        </is>
      </c>
      <c r="F1343" t="inlineStr">
        <is>
          <t>Maracaibo</t>
        </is>
      </c>
      <c r="G1343" t="inlineStr">
        <is>
          <t>Latin America</t>
        </is>
      </c>
      <c r="H1343" t="inlineStr">
        <is>
          <t>https://www.topuniversities.com/sites/default/files/universidad-del-zulia_592560cf2aeae70239af5636_medium.jpg</t>
        </is>
      </c>
      <c r="I1343" t="inlineStr">
        <is>
          <t>/universities/universidad-del-zulia</t>
        </is>
      </c>
      <c r="J1343" t="inlineStr">
        <is>
          <t>3996848</t>
        </is>
      </c>
      <c r="K1343" t="inlineStr">
        <is>
          <t>293719</t>
        </is>
      </c>
      <c r="L1343" t="inlineStr">
        <is>
          <t>14261</t>
        </is>
      </c>
      <c r="M1343" t="n">
        <v>0</v>
      </c>
      <c r="N1343" t="inlineStr">
        <is>
          <t>1201-1400</t>
        </is>
      </c>
      <c r="O1343" t="inlineStr"/>
      <c r="P1343" t="b">
        <v>0</v>
      </c>
      <c r="Q1343" t="b">
        <v>0</v>
      </c>
      <c r="R1343" t="n">
        <v>0</v>
      </c>
      <c r="S1343" t="inlineStr">
        <is>
          <t>601+</t>
        </is>
      </c>
      <c r="T1343" t="n">
        <v>10.1</v>
      </c>
      <c r="U1343" t="inlineStr">
        <is>
          <t>701+</t>
        </is>
      </c>
      <c r="V1343" t="n">
        <v>2.1</v>
      </c>
      <c r="W1343" t="inlineStr">
        <is>
          <t>701+</t>
        </is>
      </c>
      <c r="X1343" t="n">
        <v>4.1</v>
      </c>
      <c r="Y1343" t="inlineStr">
        <is>
          <t>601+</t>
        </is>
      </c>
      <c r="Z1343" t="n">
        <v>5.8</v>
      </c>
      <c r="AA1343" t="inlineStr">
        <is>
          <t>701+</t>
        </is>
      </c>
      <c r="AB1343" t="n">
        <v>5.6</v>
      </c>
      <c r="AC1343" t="inlineStr">
        <is>
          <t>n/a</t>
        </is>
      </c>
      <c r="AD1343" t="inlineStr"/>
      <c r="AE1343" t="inlineStr">
        <is>
          <t>701+</t>
        </is>
      </c>
      <c r="AF1343" t="n">
        <v>13.4</v>
      </c>
      <c r="AG1343" t="inlineStr">
        <is>
          <t>n/a</t>
        </is>
      </c>
      <c r="AH1343" t="inlineStr"/>
      <c r="AI1343" t="inlineStr">
        <is>
          <t>701+</t>
        </is>
      </c>
      <c r="AJ1343" t="n">
        <v>1</v>
      </c>
      <c r="AK1343" t="inlineStr"/>
      <c r="AL1343" t="inlineStr"/>
      <c r="AM1343" t="inlineStr"/>
      <c r="AN1343" t="inlineStr"/>
      <c r="AO1343" t="inlineStr"/>
      <c r="AP1343" t="inlineStr">
        <is>
          <t>{"Research &amp; Discovery": [{"indicator_id": "76", "indicator_name": "Academic Reputation", "rank": "601+", "score": "10.1"}, {"indicator_id": "73", "indicator_name": "Citations per Faculty", "rank": "701+", "score": "2.1"}], "Learning Experience": [{"indicator_id": "36", "indicator_name": "Faculty Student Ratio", "rank": "701+", "score": "4.1"}], "Employability": [{"indicator_id": "77", "indicator_name": "Employer Reputation", "rank": "601+", "score": "5.8"}, {"indicator_id": "3819456", "indicator_name": "Employment Outcomes", "rank": "701+", "score": "5.6"}], "Global Engagement": [{"indicator_id": "14", "indicator_name": "International Student Ratio", "rank": "n/a", "score": "n/a"}, {"indicator_id": "15", "indicator_name": "International Research Network", "rank": "701+", "score": "13.4"}, {"indicator_id": "18", "indicator_name": "International Faculty Ratio", "rank": "n/a", "score": "n/a"}], "Sustainability": [{"indicator_id": "3897497", "indicator_name": "Sustainability Score", "rank": "701+", "score": "1"}]}</t>
        </is>
      </c>
      <c r="AQ13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44">
      <c r="A1344" t="n">
        <v>1343</v>
      </c>
      <c r="B1344" t="inlineStr"/>
      <c r="C1344" t="inlineStr">
        <is>
          <t>Universidade Federal da Bahia</t>
        </is>
      </c>
      <c r="D1344" t="inlineStr">
        <is>
          <t>Salvador, Brazil</t>
        </is>
      </c>
      <c r="E1344" t="inlineStr">
        <is>
          <t>Brazil</t>
        </is>
      </c>
      <c r="F1344" t="inlineStr">
        <is>
          <t>Salvador</t>
        </is>
      </c>
      <c r="G1344" t="inlineStr">
        <is>
          <t>Latin America</t>
        </is>
      </c>
      <c r="H1344" t="inlineStr">
        <is>
          <t>https://www.topuniversities.com/sites/default/files/universidade-federal-da-bahia_592560cf2aeae70239af5146_medium.jpg</t>
        </is>
      </c>
      <c r="I1344" t="inlineStr">
        <is>
          <t>/universities/universidade-federal-da-bahia</t>
        </is>
      </c>
      <c r="J1344" t="inlineStr">
        <is>
          <t>3996852</t>
        </is>
      </c>
      <c r="K1344" t="inlineStr">
        <is>
          <t>296869</t>
        </is>
      </c>
      <c r="L1344" t="inlineStr">
        <is>
          <t>1731</t>
        </is>
      </c>
      <c r="M1344" t="n">
        <v>0</v>
      </c>
      <c r="N1344" t="inlineStr">
        <is>
          <t>1201-1400</t>
        </is>
      </c>
      <c r="O1344" t="inlineStr"/>
      <c r="P1344" t="b">
        <v>0</v>
      </c>
      <c r="Q1344" t="b">
        <v>0</v>
      </c>
      <c r="R1344" t="n">
        <v>0</v>
      </c>
      <c r="S1344" t="inlineStr">
        <is>
          <t>601+</t>
        </is>
      </c>
      <c r="T1344" t="n">
        <v>9</v>
      </c>
      <c r="U1344" t="inlineStr">
        <is>
          <t>701+</t>
        </is>
      </c>
      <c r="V1344" t="n">
        <v>3.1</v>
      </c>
      <c r="W1344" t="inlineStr">
        <is>
          <t>701+</t>
        </is>
      </c>
      <c r="X1344" t="n">
        <v>8.5</v>
      </c>
      <c r="Y1344" t="inlineStr">
        <is>
          <t>601+</t>
        </is>
      </c>
      <c r="Z1344" t="n">
        <v>2.7</v>
      </c>
      <c r="AA1344" t="inlineStr">
        <is>
          <t>701+</t>
        </is>
      </c>
      <c r="AB1344" t="n">
        <v>12.4</v>
      </c>
      <c r="AC1344" t="inlineStr">
        <is>
          <t>701+</t>
        </is>
      </c>
      <c r="AD1344" t="n">
        <v>1.4</v>
      </c>
      <c r="AE1344" t="inlineStr">
        <is>
          <t>701+</t>
        </is>
      </c>
      <c r="AF1344" t="n">
        <v>48.8</v>
      </c>
      <c r="AG1344" t="inlineStr">
        <is>
          <t>701+</t>
        </is>
      </c>
      <c r="AH1344" t="n">
        <v>5.1</v>
      </c>
      <c r="AI1344" t="inlineStr">
        <is>
          <t>701+</t>
        </is>
      </c>
      <c r="AJ1344" t="n">
        <v>2.5</v>
      </c>
      <c r="AK1344" t="inlineStr"/>
      <c r="AL1344" t="inlineStr"/>
      <c r="AM1344" t="inlineStr"/>
      <c r="AN1344" t="inlineStr"/>
      <c r="AO1344" t="inlineStr"/>
      <c r="AP1344" t="inlineStr">
        <is>
          <t>{"Research &amp; Discovery": [{"indicator_id": "76", "indicator_name": "Academic Reputation", "rank": "601+", "score": "9"}, {"indicator_id": "73", "indicator_name": "Citations per Faculty", "rank": "701+", "score": "3.1"}], "Learning Experience": [{"indicator_id": "36", "indicator_name": "Faculty Student Ratio", "rank": "701+", "score": "8.5"}], "Employability": [{"indicator_id": "77", "indicator_name": "Employer Reputation", "rank": "601+", "score": "2.7"}, {"indicator_id": "3819456", "indicator_name": "Employment Outcomes", "rank": "701+", "score": "12.4"}], "Global Engagement": [{"indicator_id": "14", "indicator_name": "International Student Ratio", "rank": "701+", "score": "1.4"}, {"indicator_id": "15", "indicator_name": "International Research Network", "rank": "701+", "score": "48.8"}, {"indicator_id": "18", "indicator_name": "International Faculty Ratio", "rank": "701+", "score": "5.1"}], "Sustainability": [{"indicator_id": "3897497", "indicator_name": "Sustainability Score", "rank": "701+", "score": "2.5"}]}</t>
        </is>
      </c>
      <c r="AQ13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45">
      <c r="A1345" t="n">
        <v>1344</v>
      </c>
      <c r="B1345" t="inlineStr"/>
      <c r="C1345" t="inlineStr">
        <is>
          <t>Universidade Federal de Juiz de Fora- (UFJF)</t>
        </is>
      </c>
      <c r="D1345" t="inlineStr">
        <is>
          <t>Juiz de For a, Brazil</t>
        </is>
      </c>
      <c r="E1345" t="inlineStr">
        <is>
          <t>Brazil</t>
        </is>
      </c>
      <c r="F1345" t="inlineStr">
        <is>
          <t>Juiz de For a</t>
        </is>
      </c>
      <c r="G1345" t="inlineStr">
        <is>
          <t>Latin America</t>
        </is>
      </c>
      <c r="H1345" t="inlineStr">
        <is>
          <t>https://www.topuniversities.com/sites/default/files/universidade-federal-de-juiz-de-fora-ufjf_592560cf2aeae70239af5539_medium.jpg</t>
        </is>
      </c>
      <c r="I1345" t="inlineStr">
        <is>
          <t>/universities/universidade-federal-de-juiz-de-fora-ufjf</t>
        </is>
      </c>
      <c r="J1345" t="inlineStr">
        <is>
          <t>3996855</t>
        </is>
      </c>
      <c r="K1345" t="inlineStr">
        <is>
          <t>293549</t>
        </is>
      </c>
      <c r="L1345" t="inlineStr">
        <is>
          <t>2741</t>
        </is>
      </c>
      <c r="M1345" t="n">
        <v>0</v>
      </c>
      <c r="N1345" t="inlineStr">
        <is>
          <t>1201-1400</t>
        </is>
      </c>
      <c r="O1345" t="inlineStr"/>
      <c r="P1345" t="b">
        <v>0</v>
      </c>
      <c r="Q1345" t="b">
        <v>0</v>
      </c>
      <c r="R1345" t="n">
        <v>0</v>
      </c>
      <c r="S1345" t="inlineStr">
        <is>
          <t>601+</t>
        </is>
      </c>
      <c r="T1345" t="n">
        <v>3.8</v>
      </c>
      <c r="U1345" t="inlineStr">
        <is>
          <t>701+</t>
        </is>
      </c>
      <c r="V1345" t="n">
        <v>2.8</v>
      </c>
      <c r="W1345" t="inlineStr">
        <is>
          <t>517</t>
        </is>
      </c>
      <c r="X1345" t="n">
        <v>30.3</v>
      </c>
      <c r="Y1345" t="inlineStr">
        <is>
          <t>601+</t>
        </is>
      </c>
      <c r="Z1345" t="n">
        <v>2</v>
      </c>
      <c r="AA1345" t="inlineStr">
        <is>
          <t>701+</t>
        </is>
      </c>
      <c r="AB1345" t="n">
        <v>1.3</v>
      </c>
      <c r="AC1345" t="inlineStr">
        <is>
          <t>n/a</t>
        </is>
      </c>
      <c r="AD1345" t="inlineStr"/>
      <c r="AE1345" t="inlineStr">
        <is>
          <t>701+</t>
        </is>
      </c>
      <c r="AF1345" t="n">
        <v>35.2</v>
      </c>
      <c r="AG1345" t="inlineStr">
        <is>
          <t>n/a</t>
        </is>
      </c>
      <c r="AH1345" t="inlineStr"/>
      <c r="AI1345" t="inlineStr">
        <is>
          <t>701+</t>
        </is>
      </c>
      <c r="AJ1345" t="n">
        <v>1</v>
      </c>
      <c r="AK1345" t="inlineStr"/>
      <c r="AL1345" t="inlineStr"/>
      <c r="AM1345" t="inlineStr"/>
      <c r="AN1345" t="inlineStr"/>
      <c r="AO1345" t="inlineStr"/>
      <c r="AP1345" t="inlineStr">
        <is>
          <t>{"Research &amp; Discovery": [{"indicator_id": "76", "indicator_name": "Academic Reputation", "rank": "601+", "score": "3.8"}, {"indicator_id": "73", "indicator_name": "Citations per Faculty", "rank": "701+", "score": "2.8"}], "Learning Experience": [{"indicator_id": "36", "indicator_name": "Faculty Student Ratio", "rank": "517", "score": "30.3"}], "Employability": [{"indicator_id": "77", "indicator_name": "Employer Reputation", "rank": "601+", "score": "2"}, {"indicator_id": "3819456", "indicator_name": "Employment Outcomes", "rank": "701+", "score": "1.3"}], "Global Engagement": [{"indicator_id": "14", "indicator_name": "International Student Ratio", "rank": "n/a", "score": "n/a"}, {"indicator_id": "15", "indicator_name": "International Research Network", "rank": "701+", "score": "35.2"}, {"indicator_id": "18", "indicator_name": "International Faculty Ratio", "rank": "n/a", "score": "n/a"}], "Sustainability": [{"indicator_id": "3897497", "indicator_name": "Sustainability Score", "rank": "701+", "score": "1"}]}</t>
        </is>
      </c>
      <c r="AQ13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46">
      <c r="A1346" t="n">
        <v>1345</v>
      </c>
      <c r="B1346" t="inlineStr"/>
      <c r="C1346" t="inlineStr">
        <is>
          <t xml:space="preserve">Universidade Federal de Pelotas </t>
        </is>
      </c>
      <c r="D1346" t="inlineStr">
        <is>
          <t>Pelotas, Brazil</t>
        </is>
      </c>
      <c r="E1346" t="inlineStr">
        <is>
          <t>Brazil</t>
        </is>
      </c>
      <c r="F1346" t="inlineStr">
        <is>
          <t>Pelotas</t>
        </is>
      </c>
      <c r="G1346" t="inlineStr">
        <is>
          <t>Latin America</t>
        </is>
      </c>
      <c r="H1346" t="inlineStr">
        <is>
          <t>https://www.topuniversities.com/sites/default/files/universidade-federal-de-pelotas-_592560cf2aeae70239af553d_medium.jpg</t>
        </is>
      </c>
      <c r="I1346" t="inlineStr">
        <is>
          <t>/universities/universidade-federal-de-pelotas</t>
        </is>
      </c>
      <c r="J1346" t="inlineStr">
        <is>
          <t>3996856</t>
        </is>
      </c>
      <c r="K1346" t="inlineStr">
        <is>
          <t>293553</t>
        </is>
      </c>
      <c r="L1346" t="inlineStr">
        <is>
          <t>2745</t>
        </is>
      </c>
      <c r="M1346" t="n">
        <v>0</v>
      </c>
      <c r="N1346" t="inlineStr">
        <is>
          <t>1201-1400</t>
        </is>
      </c>
      <c r="O1346" t="inlineStr"/>
      <c r="P1346" t="b">
        <v>0</v>
      </c>
      <c r="Q1346" t="b">
        <v>0</v>
      </c>
      <c r="R1346" t="n">
        <v>0</v>
      </c>
      <c r="S1346" t="inlineStr">
        <is>
          <t>601+</t>
        </is>
      </c>
      <c r="T1346" t="n">
        <v>4.7</v>
      </c>
      <c r="U1346" t="inlineStr">
        <is>
          <t>701+</t>
        </is>
      </c>
      <c r="V1346" t="n">
        <v>4.7</v>
      </c>
      <c r="W1346" t="inlineStr">
        <is>
          <t>571</t>
        </is>
      </c>
      <c r="X1346" t="n">
        <v>26</v>
      </c>
      <c r="Y1346" t="inlineStr">
        <is>
          <t>601+</t>
        </is>
      </c>
      <c r="Z1346" t="n">
        <v>1.3</v>
      </c>
      <c r="AA1346" t="inlineStr">
        <is>
          <t>701+</t>
        </is>
      </c>
      <c r="AB1346" t="n">
        <v>1.3</v>
      </c>
      <c r="AC1346" t="inlineStr">
        <is>
          <t>701+</t>
        </is>
      </c>
      <c r="AD1346" t="n">
        <v>1.3</v>
      </c>
      <c r="AE1346" t="inlineStr">
        <is>
          <t>701+</t>
        </is>
      </c>
      <c r="AF1346" t="n">
        <v>21.7</v>
      </c>
      <c r="AG1346" t="inlineStr">
        <is>
          <t>n/a</t>
        </is>
      </c>
      <c r="AH1346" t="inlineStr"/>
      <c r="AI1346" t="inlineStr">
        <is>
          <t>701+</t>
        </is>
      </c>
      <c r="AJ1346" t="n">
        <v>1.3</v>
      </c>
      <c r="AK1346" t="inlineStr"/>
      <c r="AL1346" t="inlineStr"/>
      <c r="AM1346" t="inlineStr"/>
      <c r="AN1346" t="inlineStr"/>
      <c r="AO1346" t="inlineStr"/>
      <c r="AP1346" t="inlineStr">
        <is>
          <t>{"Research &amp; Discovery": [{"indicator_id": "76", "indicator_name": "Academic Reputation", "rank": "601+", "score": "4.7"}, {"indicator_id": "73", "indicator_name": "Citations per Faculty", "rank": "701+", "score": "4.7"}], "Learning Experience": [{"indicator_id": "36", "indicator_name": "Faculty Student Ratio", "rank": "571", "score": "26"}], "Employability": [{"indicator_id": "77", "indicator_name": "Employer Reputation", "rank": "601+", "score": "1.3"}, {"indicator_id": "3819456", "indicator_name": "Employment Outcomes", "rank": "701+", "score": "1.3"}], "Global Engagement": [{"indicator_id": "14", "indicator_name": "International Student Ratio", "rank": "701+", "score": "1.3"}, {"indicator_id": "15", "indicator_name": "International Research Network", "rank": "701+", "score": "21.7"}, {"indicator_id": "18", "indicator_name": "International Faculty Ratio", "rank": "n/a", "score": "n/a"}], "Sustainability": [{"indicator_id": "3897497", "indicator_name": "Sustainability Score", "rank": "701+", "score": "1.3"}]}</t>
        </is>
      </c>
      <c r="AQ13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47">
      <c r="A1347" t="n">
        <v>1346</v>
      </c>
      <c r="B1347" t="inlineStr"/>
      <c r="C1347" t="inlineStr">
        <is>
          <t>Universidade Federal de Santa Maria</t>
        </is>
      </c>
      <c r="D1347" t="inlineStr">
        <is>
          <t>Santa Maria, Brazil</t>
        </is>
      </c>
      <c r="E1347" t="inlineStr">
        <is>
          <t>Brazil</t>
        </is>
      </c>
      <c r="F1347" t="inlineStr">
        <is>
          <t>Santa Maria</t>
        </is>
      </c>
      <c r="G1347" t="inlineStr">
        <is>
          <t>Latin America</t>
        </is>
      </c>
      <c r="H1347" t="inlineStr">
        <is>
          <t>https://www.topuniversities.com/sites/default/files/universidade-federal-de-santa-maria_592560cf2aeae70239af553e_medium.jpg</t>
        </is>
      </c>
      <c r="I1347" t="inlineStr">
        <is>
          <t>/universities/universidade-federal-de-santa-maria</t>
        </is>
      </c>
      <c r="J1347" t="inlineStr">
        <is>
          <t>3996858</t>
        </is>
      </c>
      <c r="K1347" t="inlineStr">
        <is>
          <t>293555</t>
        </is>
      </c>
      <c r="L1347" t="inlineStr">
        <is>
          <t>2747</t>
        </is>
      </c>
      <c r="M1347" t="n">
        <v>0</v>
      </c>
      <c r="N1347" t="inlineStr">
        <is>
          <t>1201-1400</t>
        </is>
      </c>
      <c r="O1347" t="inlineStr"/>
      <c r="P1347" t="b">
        <v>0</v>
      </c>
      <c r="Q1347" t="b">
        <v>0</v>
      </c>
      <c r="R1347" t="n">
        <v>0</v>
      </c>
      <c r="S1347" t="inlineStr">
        <is>
          <t>601+</t>
        </is>
      </c>
      <c r="T1347" t="n">
        <v>6.4</v>
      </c>
      <c r="U1347" t="inlineStr">
        <is>
          <t>701+</t>
        </is>
      </c>
      <c r="V1347" t="n">
        <v>5.2</v>
      </c>
      <c r="W1347" t="inlineStr">
        <is>
          <t>701+</t>
        </is>
      </c>
      <c r="X1347" t="n">
        <v>17.5</v>
      </c>
      <c r="Y1347" t="inlineStr">
        <is>
          <t>601+</t>
        </is>
      </c>
      <c r="Z1347" t="n">
        <v>1.5</v>
      </c>
      <c r="AA1347" t="inlineStr">
        <is>
          <t>701+</t>
        </is>
      </c>
      <c r="AB1347" t="n">
        <v>6.3</v>
      </c>
      <c r="AC1347" t="inlineStr">
        <is>
          <t>701+</t>
        </is>
      </c>
      <c r="AD1347" t="n">
        <v>1.4</v>
      </c>
      <c r="AE1347" t="inlineStr">
        <is>
          <t>701+</t>
        </is>
      </c>
      <c r="AF1347" t="n">
        <v>37.9</v>
      </c>
      <c r="AG1347" t="inlineStr">
        <is>
          <t>701+</t>
        </is>
      </c>
      <c r="AH1347" t="n">
        <v>2.5</v>
      </c>
      <c r="AI1347">
        <f>632</f>
        <v/>
      </c>
      <c r="AJ1347" t="n">
        <v>11.5</v>
      </c>
      <c r="AK1347" t="inlineStr"/>
      <c r="AL1347" t="inlineStr"/>
      <c r="AM1347" t="inlineStr"/>
      <c r="AN1347" t="inlineStr"/>
      <c r="AO1347" t="inlineStr"/>
      <c r="AP1347" t="inlineStr">
        <is>
          <t>{"Research &amp; Discovery": [{"indicator_id": "76", "indicator_name": "Academic Reputation", "rank": "601+", "score": "6.4"}, {"indicator_id": "73", "indicator_name": "Citations per Faculty", "rank": "701+", "score": "5.2"}], "Learning Experience": [{"indicator_id": "36", "indicator_name": "Faculty Student Ratio", "rank": "701+", "score": "17.5"}], "Employability": [{"indicator_id": "77", "indicator_name": "Employer Reputation", "rank": "601+", "score": "1.5"}, {"indicator_id": "3819456", "indicator_name": "Employment Outcomes", "rank": "701+", "score": "6.3"}], "Global Engagement": [{"indicator_id": "14", "indicator_name": "International Student Ratio", "rank": "701+", "score": "1.4"}, {"indicator_id": "15", "indicator_name": "International Research Network", "rank": "701+", "score": "37.9"}, {"indicator_id": "18", "indicator_name": "International Faculty Ratio", "rank": "701+", "score": "2.5"}], "Sustainability": [{"indicator_id": "3897497", "indicator_name": "Sustainability Score", "rank": "=632", "score": "11.5"}]}</t>
        </is>
      </c>
      <c r="AQ13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48">
      <c r="A1348" t="n">
        <v>1347</v>
      </c>
      <c r="B1348" t="inlineStr"/>
      <c r="C1348" t="inlineStr">
        <is>
          <t>Universidade Federal de Viçosa (UFV)</t>
        </is>
      </c>
      <c r="D1348" t="inlineStr">
        <is>
          <t>Viçosa, Brazil</t>
        </is>
      </c>
      <c r="E1348" t="inlineStr">
        <is>
          <t>Brazil</t>
        </is>
      </c>
      <c r="F1348" t="inlineStr">
        <is>
          <t>Viçosa</t>
        </is>
      </c>
      <c r="G1348" t="inlineStr">
        <is>
          <t>Latin America</t>
        </is>
      </c>
      <c r="H1348" t="inlineStr">
        <is>
          <t>https://www.topuniversities.com/sites/default/files/universidade-federal-de-viosa-ufv_592560cf2aeae70239af5549_medium.jpg</t>
        </is>
      </c>
      <c r="I1348" t="inlineStr">
        <is>
          <t>/universities/universidade-federal-de-vicosa-ufv</t>
        </is>
      </c>
      <c r="J1348" t="inlineStr">
        <is>
          <t>3996862</t>
        </is>
      </c>
      <c r="K1348" t="inlineStr">
        <is>
          <t>293561</t>
        </is>
      </c>
      <c r="L1348" t="inlineStr">
        <is>
          <t>2753</t>
        </is>
      </c>
      <c r="M1348" t="n">
        <v>0</v>
      </c>
      <c r="N1348" t="inlineStr">
        <is>
          <t>1201-1400</t>
        </is>
      </c>
      <c r="O1348" t="inlineStr"/>
      <c r="P1348" t="b">
        <v>0</v>
      </c>
      <c r="Q1348" t="b">
        <v>0</v>
      </c>
      <c r="R1348" t="n">
        <v>0</v>
      </c>
      <c r="S1348" t="inlineStr">
        <is>
          <t>601+</t>
        </is>
      </c>
      <c r="T1348" t="n">
        <v>5.1</v>
      </c>
      <c r="U1348" t="inlineStr">
        <is>
          <t>701+</t>
        </is>
      </c>
      <c r="V1348" t="n">
        <v>7.8</v>
      </c>
      <c r="W1348" t="inlineStr">
        <is>
          <t>701+</t>
        </is>
      </c>
      <c r="X1348" t="n">
        <v>10.9</v>
      </c>
      <c r="Y1348" t="inlineStr">
        <is>
          <t>601+</t>
        </is>
      </c>
      <c r="Z1348" t="n">
        <v>2.4</v>
      </c>
      <c r="AA1348" t="inlineStr">
        <is>
          <t>701+</t>
        </is>
      </c>
      <c r="AB1348" t="n">
        <v>3.8</v>
      </c>
      <c r="AC1348" t="inlineStr">
        <is>
          <t>701+</t>
        </is>
      </c>
      <c r="AD1348" t="n">
        <v>1.9</v>
      </c>
      <c r="AE1348" t="inlineStr">
        <is>
          <t>701+</t>
        </is>
      </c>
      <c r="AF1348" t="n">
        <v>20.2</v>
      </c>
      <c r="AG1348" t="inlineStr">
        <is>
          <t>701+</t>
        </is>
      </c>
      <c r="AH1348" t="n">
        <v>2.4</v>
      </c>
      <c r="AI1348" t="inlineStr">
        <is>
          <t>701+</t>
        </is>
      </c>
      <c r="AJ1348" t="n">
        <v>1.3</v>
      </c>
      <c r="AK1348" t="inlineStr"/>
      <c r="AL1348" t="inlineStr"/>
      <c r="AM1348" t="inlineStr"/>
      <c r="AN1348" t="inlineStr"/>
      <c r="AO1348" t="inlineStr"/>
      <c r="AP1348" t="inlineStr">
        <is>
          <t>{"Research &amp; Discovery": [{"indicator_id": "76", "indicator_name": "Academic Reputation", "rank": "601+", "score": "5.1"}, {"indicator_id": "73", "indicator_name": "Citations per Faculty", "rank": "701+", "score": "7.8"}], "Learning Experience": [{"indicator_id": "36", "indicator_name": "Faculty Student Ratio", "rank": "701+", "score": "10.9"}], "Employability": [{"indicator_id": "77", "indicator_name": "Employer Reputation", "rank": "601+", "score": "2.4"}, {"indicator_id": "3819456", "indicator_name": "Employment Outcomes", "rank": "701+", "score": "3.8"}], "Global Engagement": [{"indicator_id": "14", "indicator_name": "International Student Ratio", "rank": "701+", "score": "1.9"}, {"indicator_id": "15", "indicator_name": "International Research Network", "rank": "701+", "score": "20.2"}, {"indicator_id": "18", "indicator_name": "International Faculty Ratio", "rank": "701+", "score": "2.4"}], "Sustainability": [{"indicator_id": "3897497", "indicator_name": "Sustainability Score", "rank": "701+", "score": "1.3"}]}</t>
        </is>
      </c>
      <c r="AQ13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49">
      <c r="A1349" t="n">
        <v>1348</v>
      </c>
      <c r="B1349" t="inlineStr"/>
      <c r="C1349" t="inlineStr">
        <is>
          <t>Universidade Federal do Ceará (UFC)</t>
        </is>
      </c>
      <c r="D1349" t="inlineStr">
        <is>
          <t>Fortaleza, Brazil</t>
        </is>
      </c>
      <c r="E1349" t="inlineStr">
        <is>
          <t>Brazil</t>
        </is>
      </c>
      <c r="F1349" t="inlineStr">
        <is>
          <t>Fortaleza</t>
        </is>
      </c>
      <c r="G1349" t="inlineStr">
        <is>
          <t>Latin America</t>
        </is>
      </c>
      <c r="H1349" t="inlineStr">
        <is>
          <t>https://www.topuniversities.com/sites/default/files/universidade-federal-do-cear-ufc_592560cf2aeae70239af5148_medium.jpg</t>
        </is>
      </c>
      <c r="I1349" t="inlineStr">
        <is>
          <t>/universities/universidade-federal-do-ceara-ufc</t>
        </is>
      </c>
      <c r="J1349" t="inlineStr">
        <is>
          <t>3996863</t>
        </is>
      </c>
      <c r="K1349" t="inlineStr">
        <is>
          <t>296870</t>
        </is>
      </c>
      <c r="L1349" t="inlineStr">
        <is>
          <t>1733</t>
        </is>
      </c>
      <c r="M1349" t="n">
        <v>0</v>
      </c>
      <c r="N1349" t="inlineStr">
        <is>
          <t>1201-1400</t>
        </is>
      </c>
      <c r="O1349" t="inlineStr"/>
      <c r="P1349" t="b">
        <v>0</v>
      </c>
      <c r="Q1349" t="b">
        <v>0</v>
      </c>
      <c r="R1349" t="n">
        <v>0</v>
      </c>
      <c r="S1349" t="inlineStr">
        <is>
          <t>601+</t>
        </is>
      </c>
      <c r="T1349" t="n">
        <v>7.4</v>
      </c>
      <c r="U1349" t="inlineStr">
        <is>
          <t>701+</t>
        </is>
      </c>
      <c r="V1349" t="n">
        <v>5.3</v>
      </c>
      <c r="W1349" t="inlineStr">
        <is>
          <t>701+</t>
        </is>
      </c>
      <c r="X1349" t="n">
        <v>6.3</v>
      </c>
      <c r="Y1349" t="inlineStr">
        <is>
          <t>601+</t>
        </is>
      </c>
      <c r="Z1349" t="n">
        <v>2.8</v>
      </c>
      <c r="AA1349" t="inlineStr">
        <is>
          <t>701+</t>
        </is>
      </c>
      <c r="AB1349" t="n">
        <v>3.7</v>
      </c>
      <c r="AC1349" t="inlineStr">
        <is>
          <t>701+</t>
        </is>
      </c>
      <c r="AD1349" t="n">
        <v>1.2</v>
      </c>
      <c r="AE1349" t="inlineStr">
        <is>
          <t>701+</t>
        </is>
      </c>
      <c r="AF1349" t="n">
        <v>43.4</v>
      </c>
      <c r="AG1349" t="inlineStr">
        <is>
          <t>701+</t>
        </is>
      </c>
      <c r="AH1349" t="n">
        <v>1.3</v>
      </c>
      <c r="AI1349" t="inlineStr">
        <is>
          <t>701+</t>
        </is>
      </c>
      <c r="AJ1349" t="n">
        <v>2</v>
      </c>
      <c r="AK1349" t="inlineStr"/>
      <c r="AL1349" t="inlineStr"/>
      <c r="AM1349" t="inlineStr"/>
      <c r="AN1349" t="inlineStr"/>
      <c r="AO1349" t="inlineStr"/>
      <c r="AP1349" t="inlineStr">
        <is>
          <t>{"Research &amp; Discovery": [{"indicator_id": "76", "indicator_name": "Academic Reputation", "rank": "601+", "score": "7.4"}, {"indicator_id": "73", "indicator_name": "Citations per Faculty", "rank": "701+", "score": "5.3"}], "Learning Experience": [{"indicator_id": "36", "indicator_name": "Faculty Student Ratio", "rank": "701+", "score": "6.3"}], "Employability": [{"indicator_id": "77", "indicator_name": "Employer Reputation", "rank": "601+", "score": "2.8"}, {"indicator_id": "3819456", "indicator_name": "Employment Outcomes", "rank": "701+", "score": "3.7"}], "Global Engagement": [{"indicator_id": "14", "indicator_name": "International Student Ratio", "rank": "701+", "score": "1.2"}, {"indicator_id": "15", "indicator_name": "International Research Network", "rank": "701+", "score": "43.4"}, {"indicator_id": "18", "indicator_name": "International Faculty Ratio", "rank": "701+", "score": "1.3"}], "Sustainability": [{"indicator_id": "3897497", "indicator_name": "Sustainability Score", "rank": "701+", "score": "2"}]}</t>
        </is>
      </c>
      <c r="AQ13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50">
      <c r="A1350" t="n">
        <v>1349</v>
      </c>
      <c r="B1350" t="inlineStr"/>
      <c r="C1350" t="inlineStr">
        <is>
          <t>Universidade Federal do Rio Grande do Norte (UFRN)</t>
        </is>
      </c>
      <c r="D1350" t="inlineStr">
        <is>
          <t>Rio Grande do Norte, Brazil</t>
        </is>
      </c>
      <c r="E1350" t="inlineStr">
        <is>
          <t>Brazil</t>
        </is>
      </c>
      <c r="F1350" t="inlineStr">
        <is>
          <t>Rio Grande do Norte</t>
        </is>
      </c>
      <c r="G1350" t="inlineStr">
        <is>
          <t>Latin America</t>
        </is>
      </c>
      <c r="H1350" t="inlineStr">
        <is>
          <t>https://www.topuniversities.com/sites/default/files/universidade-federal-do-rio-grande-do-norte_592560cf2aeae70239af5357_medium.jpg</t>
        </is>
      </c>
      <c r="I1350" t="inlineStr">
        <is>
          <t>/universities/universidade-federal-do-rio-grande-do-norte-ufrn</t>
        </is>
      </c>
      <c r="J1350" t="inlineStr">
        <is>
          <t>3996867</t>
        </is>
      </c>
      <c r="K1350" t="inlineStr">
        <is>
          <t>295220</t>
        </is>
      </c>
      <c r="L1350" t="inlineStr">
        <is>
          <t>2259</t>
        </is>
      </c>
      <c r="M1350" t="n">
        <v>0</v>
      </c>
      <c r="N1350" t="inlineStr">
        <is>
          <t>1201-1400</t>
        </is>
      </c>
      <c r="O1350" t="inlineStr"/>
      <c r="P1350" t="b">
        <v>0</v>
      </c>
      <c r="Q1350" t="b">
        <v>0</v>
      </c>
      <c r="R1350" t="n">
        <v>0</v>
      </c>
      <c r="S1350" t="inlineStr">
        <is>
          <t>601+</t>
        </is>
      </c>
      <c r="T1350" t="n">
        <v>5.2</v>
      </c>
      <c r="U1350" t="inlineStr">
        <is>
          <t>701+</t>
        </is>
      </c>
      <c r="V1350" t="n">
        <v>3.4</v>
      </c>
      <c r="W1350" t="inlineStr">
        <is>
          <t>701+</t>
        </is>
      </c>
      <c r="X1350" t="n">
        <v>9.5</v>
      </c>
      <c r="Y1350" t="inlineStr">
        <is>
          <t>601+</t>
        </is>
      </c>
      <c r="Z1350" t="n">
        <v>1.2</v>
      </c>
      <c r="AA1350" t="inlineStr">
        <is>
          <t>701+</t>
        </is>
      </c>
      <c r="AB1350" t="n">
        <v>1.3</v>
      </c>
      <c r="AC1350" t="inlineStr">
        <is>
          <t>n/a</t>
        </is>
      </c>
      <c r="AD1350" t="inlineStr"/>
      <c r="AE1350" t="inlineStr">
        <is>
          <t>701+</t>
        </is>
      </c>
      <c r="AF1350" t="n">
        <v>45</v>
      </c>
      <c r="AG1350" t="inlineStr">
        <is>
          <t>n/a</t>
        </is>
      </c>
      <c r="AH1350" t="inlineStr"/>
      <c r="AI1350" t="inlineStr">
        <is>
          <t>701+</t>
        </is>
      </c>
      <c r="AJ1350" t="n">
        <v>1.4</v>
      </c>
      <c r="AK1350" t="inlineStr"/>
      <c r="AL1350" t="inlineStr"/>
      <c r="AM1350" t="inlineStr"/>
      <c r="AN1350" t="inlineStr"/>
      <c r="AO1350" t="inlineStr"/>
      <c r="AP1350" t="inlineStr">
        <is>
          <t>{"Research &amp; Discovery": [{"indicator_id": "76", "indicator_name": "Academic Reputation", "rank": "601+", "score": "5.2"}, {"indicator_id": "73", "indicator_name": "Citations per Faculty", "rank": "701+", "score": "3.4"}], "Learning Experience": [{"indicator_id": "36", "indicator_name": "Faculty Student Ratio", "rank": "701+", "score": "9.5"}], "Employability": [{"indicator_id": "77", "indicator_name": "Employer Reputation", "rank": "601+", "score": "1.2"}, {"indicator_id": "3819456", "indicator_name": "Employment Outcomes", "rank": "701+", "score": "1.3"}], "Global Engagement": [{"indicator_id": "14", "indicator_name": "International Student Ratio", "rank": "n/a", "score": "n/a"}, {"indicator_id": "15", "indicator_name": "International Research Network", "rank": "701+", "score": "45"}, {"indicator_id": "18", "indicator_name": "International Faculty Ratio", "rank": "n/a", "score": "n/a"}], "Sustainability": [{"indicator_id": "3897497", "indicator_name": "Sustainability Score", "rank": "701+", "score": "1.4"}]}</t>
        </is>
      </c>
      <c r="AQ13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51">
      <c r="A1351" t="n">
        <v>1350</v>
      </c>
      <c r="B1351" t="inlineStr"/>
      <c r="C1351" t="inlineStr">
        <is>
          <t>Universidade Presbiteriana Mackenzie</t>
        </is>
      </c>
      <c r="D1351" t="inlineStr">
        <is>
          <t>São Paulo, Brazil</t>
        </is>
      </c>
      <c r="E1351" t="inlineStr">
        <is>
          <t>Brazil</t>
        </is>
      </c>
      <c r="F1351" t="inlineStr">
        <is>
          <t>São Paulo</t>
        </is>
      </c>
      <c r="G1351" t="inlineStr">
        <is>
          <t>Latin America</t>
        </is>
      </c>
      <c r="H1351" t="inlineStr">
        <is>
          <t>https://www.topuniversities.com/sites/default/files/universidade-presbiteriana-mackenzie_2768_medium.jpg</t>
        </is>
      </c>
      <c r="I1351" t="inlineStr">
        <is>
          <t>/universities/universidade-presbiteriana-mackenzie</t>
        </is>
      </c>
      <c r="J1351" t="inlineStr">
        <is>
          <t>3996868</t>
        </is>
      </c>
      <c r="K1351" t="inlineStr">
        <is>
          <t>293576</t>
        </is>
      </c>
      <c r="L1351" t="inlineStr">
        <is>
          <t>2768</t>
        </is>
      </c>
      <c r="M1351" t="n">
        <v>0</v>
      </c>
      <c r="N1351" t="inlineStr">
        <is>
          <t>1201-1400</t>
        </is>
      </c>
      <c r="O1351" t="inlineStr"/>
      <c r="P1351" t="b">
        <v>0</v>
      </c>
      <c r="Q1351" t="b">
        <v>0</v>
      </c>
      <c r="R1351" t="n">
        <v>0</v>
      </c>
      <c r="S1351" t="inlineStr">
        <is>
          <t>601+</t>
        </is>
      </c>
      <c r="T1351" t="n">
        <v>3.5</v>
      </c>
      <c r="U1351" t="inlineStr">
        <is>
          <t>701+</t>
        </is>
      </c>
      <c r="V1351" t="n">
        <v>2.1</v>
      </c>
      <c r="W1351" t="inlineStr">
        <is>
          <t>701+</t>
        </is>
      </c>
      <c r="X1351" t="n">
        <v>12.3</v>
      </c>
      <c r="Y1351" t="inlineStr">
        <is>
          <t>601+</t>
        </is>
      </c>
      <c r="Z1351" t="n">
        <v>8.699999999999999</v>
      </c>
      <c r="AA1351" t="inlineStr">
        <is>
          <t>265</t>
        </is>
      </c>
      <c r="AB1351" t="n">
        <v>48.3</v>
      </c>
      <c r="AC1351" t="inlineStr">
        <is>
          <t>701+</t>
        </is>
      </c>
      <c r="AD1351" t="n">
        <v>1.1</v>
      </c>
      <c r="AE1351" t="inlineStr">
        <is>
          <t>701+</t>
        </is>
      </c>
      <c r="AF1351" t="n">
        <v>12.5</v>
      </c>
      <c r="AG1351" t="inlineStr">
        <is>
          <t>701+</t>
        </is>
      </c>
      <c r="AH1351" t="n">
        <v>2.4</v>
      </c>
      <c r="AI1351" t="inlineStr">
        <is>
          <t>701+</t>
        </is>
      </c>
      <c r="AJ1351" t="n">
        <v>1</v>
      </c>
      <c r="AK1351" t="inlineStr"/>
      <c r="AL1351" t="inlineStr"/>
      <c r="AM1351" t="inlineStr"/>
      <c r="AN1351" t="inlineStr"/>
      <c r="AO1351" t="inlineStr"/>
      <c r="AP1351" t="inlineStr">
        <is>
          <t>{"Research &amp; Discovery": [{"indicator_id": "76", "indicator_name": "Academic Reputation", "rank": "601+", "score": "3.5"}, {"indicator_id": "73", "indicator_name": "Citations per Faculty", "rank": "701+", "score": "2.1"}], "Learning Experience": [{"indicator_id": "36", "indicator_name": "Faculty Student Ratio", "rank": "701+", "score": "12.3"}], "Employability": [{"indicator_id": "77", "indicator_name": "Employer Reputation", "rank": "601+", "score": "8.7"}, {"indicator_id": "3819456", "indicator_name": "Employment Outcomes", "rank": "265", "score": "48.3"}], "Global Engagement": [{"indicator_id": "14", "indicator_name": "International Student Ratio", "rank": "701+", "score": "1.1"}, {"indicator_id": "15", "indicator_name": "International Research Network", "rank": "701+", "score": "12.5"}, {"indicator_id": "18", "indicator_name": "International Faculty Ratio", "rank": "701+", "score": "2.4"}], "Sustainability": [{"indicator_id": "3897497", "indicator_name": "Sustainability Score", "rank": "701+", "score": "1"}]}</t>
        </is>
      </c>
      <c r="AQ13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52">
      <c r="A1352" t="n">
        <v>1351</v>
      </c>
      <c r="B1352" t="inlineStr"/>
      <c r="C1352" t="inlineStr">
        <is>
          <t>Universidade do Estado do Rio de Janeiro (UERJ)</t>
        </is>
      </c>
      <c r="D1352" t="inlineStr">
        <is>
          <t>Rio de Janeiro, Brazil</t>
        </is>
      </c>
      <c r="E1352" t="inlineStr">
        <is>
          <t>Brazil</t>
        </is>
      </c>
      <c r="F1352" t="inlineStr">
        <is>
          <t>Rio de Janeiro</t>
        </is>
      </c>
      <c r="G1352" t="inlineStr">
        <is>
          <t>Latin America</t>
        </is>
      </c>
      <c r="H1352" t="inlineStr">
        <is>
          <t>https://www.topuniversities.com/sites/default/files/universidade-do-estado-do-rio-de-janeiro-uerj_592560cf2aeae70239af5525_medium.jpg</t>
        </is>
      </c>
      <c r="I1352" t="inlineStr">
        <is>
          <t>/universities/universidade-do-estado-do-rio-de-janeiro-uerj</t>
        </is>
      </c>
      <c r="J1352" t="inlineStr">
        <is>
          <t>3996872</t>
        </is>
      </c>
      <c r="K1352" t="inlineStr">
        <is>
          <t>293529</t>
        </is>
      </c>
      <c r="L1352" t="inlineStr">
        <is>
          <t>2721</t>
        </is>
      </c>
      <c r="M1352" t="n">
        <v>0</v>
      </c>
      <c r="N1352" t="inlineStr">
        <is>
          <t>1201-1400</t>
        </is>
      </c>
      <c r="O1352" t="inlineStr"/>
      <c r="P1352" t="b">
        <v>0</v>
      </c>
      <c r="Q1352" t="b">
        <v>0</v>
      </c>
      <c r="R1352" t="n">
        <v>0</v>
      </c>
      <c r="S1352" t="inlineStr">
        <is>
          <t>601+</t>
        </is>
      </c>
      <c r="T1352" t="n">
        <v>9.5</v>
      </c>
      <c r="U1352" t="inlineStr">
        <is>
          <t>701+</t>
        </is>
      </c>
      <c r="V1352" t="n">
        <v>2.5</v>
      </c>
      <c r="W1352" t="inlineStr">
        <is>
          <t>701+</t>
        </is>
      </c>
      <c r="X1352" t="n">
        <v>17.4</v>
      </c>
      <c r="Y1352" t="inlineStr">
        <is>
          <t>601+</t>
        </is>
      </c>
      <c r="Z1352" t="n">
        <v>5.1</v>
      </c>
      <c r="AA1352" t="inlineStr">
        <is>
          <t>598</t>
        </is>
      </c>
      <c r="AB1352" t="n">
        <v>18.2</v>
      </c>
      <c r="AC1352" t="inlineStr">
        <is>
          <t>701+</t>
        </is>
      </c>
      <c r="AD1352" t="n">
        <v>1.2</v>
      </c>
      <c r="AE1352" t="inlineStr">
        <is>
          <t>701+</t>
        </is>
      </c>
      <c r="AF1352" t="n">
        <v>35.7</v>
      </c>
      <c r="AG1352" t="inlineStr">
        <is>
          <t>701+</t>
        </is>
      </c>
      <c r="AH1352" t="n">
        <v>3.5</v>
      </c>
      <c r="AI1352" t="inlineStr">
        <is>
          <t>701+</t>
        </is>
      </c>
      <c r="AJ1352" t="n">
        <v>1.3</v>
      </c>
      <c r="AK1352" t="inlineStr"/>
      <c r="AL1352" t="inlineStr"/>
      <c r="AM1352" t="inlineStr"/>
      <c r="AN1352" t="inlineStr"/>
      <c r="AO1352" t="inlineStr"/>
      <c r="AP1352" t="inlineStr">
        <is>
          <t>{"Research &amp; Discovery": [{"indicator_id": "76", "indicator_name": "Academic Reputation", "rank": "601+", "score": "9.5"}, {"indicator_id": "73", "indicator_name": "Citations per Faculty", "rank": "701+", "score": "2.5"}], "Learning Experience": [{"indicator_id": "36", "indicator_name": "Faculty Student Ratio", "rank": "701+", "score": "17.4"}], "Employability": [{"indicator_id": "77", "indicator_name": "Employer Reputation", "rank": "601+", "score": "5.1"}, {"indicator_id": "3819456", "indicator_name": "Employment Outcomes", "rank": "598", "score": "18.2"}], "Global Engagement": [{"indicator_id": "14", "indicator_name": "International Student Ratio", "rank": "701+", "score": "1.2"}, {"indicator_id": "15", "indicator_name": "International Research Network", "rank": "701+", "score": "35.7"}, {"indicator_id": "18", "indicator_name": "International Faculty Ratio", "rank": "701+", "score": "3.5"}], "Sustainability": [{"indicator_id": "3897497", "indicator_name": "Sustainability Score", "rank": "701+", "score": "1.3"}]}</t>
        </is>
      </c>
      <c r="AQ13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53">
      <c r="A1353" t="n">
        <v>1352</v>
      </c>
      <c r="B1353" t="inlineStr"/>
      <c r="C1353" t="inlineStr">
        <is>
          <t>Universitas Islam Indonesia</t>
        </is>
      </c>
      <c r="D1353" t="inlineStr">
        <is>
          <t>Yogyakarta, Indonesia</t>
        </is>
      </c>
      <c r="E1353" t="inlineStr">
        <is>
          <t>Indonesia</t>
        </is>
      </c>
      <c r="F1353" t="inlineStr">
        <is>
          <t>Yogyakarta</t>
        </is>
      </c>
      <c r="G1353" t="inlineStr">
        <is>
          <t>Asia</t>
        </is>
      </c>
      <c r="H1353" t="inlineStr">
        <is>
          <t>https://www.topuniversities.com/sites/default/files/universitas-islam-indonesia_592560cf2aeae70239af569c_medium.jpg</t>
        </is>
      </c>
      <c r="I1353" t="inlineStr">
        <is>
          <t>/universities/universitas-islam-indonesia</t>
        </is>
      </c>
      <c r="J1353" t="inlineStr">
        <is>
          <t>3996878</t>
        </is>
      </c>
      <c r="K1353" t="inlineStr">
        <is>
          <t>293823</t>
        </is>
      </c>
      <c r="L1353" t="inlineStr">
        <is>
          <t>14388</t>
        </is>
      </c>
      <c r="M1353" t="n">
        <v>0</v>
      </c>
      <c r="N1353" t="inlineStr">
        <is>
          <t>1201-1400</t>
        </is>
      </c>
      <c r="O1353" t="inlineStr"/>
      <c r="P1353" t="b">
        <v>0</v>
      </c>
      <c r="Q1353" t="b">
        <v>0</v>
      </c>
      <c r="R1353" t="n">
        <v>0</v>
      </c>
      <c r="S1353" t="inlineStr">
        <is>
          <t>601+</t>
        </is>
      </c>
      <c r="T1353" t="n">
        <v>11.2</v>
      </c>
      <c r="U1353" t="inlineStr">
        <is>
          <t>701+</t>
        </is>
      </c>
      <c r="V1353" t="n">
        <v>1.8</v>
      </c>
      <c r="W1353" t="inlineStr">
        <is>
          <t>701+</t>
        </is>
      </c>
      <c r="X1353" t="n">
        <v>2</v>
      </c>
      <c r="Y1353" t="inlineStr">
        <is>
          <t>601+</t>
        </is>
      </c>
      <c r="Z1353" t="n">
        <v>4.9</v>
      </c>
      <c r="AA1353" t="inlineStr">
        <is>
          <t>701+</t>
        </is>
      </c>
      <c r="AB1353" t="n">
        <v>3.9</v>
      </c>
      <c r="AC1353" t="inlineStr">
        <is>
          <t>701+</t>
        </is>
      </c>
      <c r="AD1353" t="n">
        <v>1.2</v>
      </c>
      <c r="AE1353" t="inlineStr">
        <is>
          <t>701+</t>
        </is>
      </c>
      <c r="AF1353" t="n">
        <v>10.7</v>
      </c>
      <c r="AG1353" t="inlineStr">
        <is>
          <t>701+</t>
        </is>
      </c>
      <c r="AH1353" t="n">
        <v>2.2</v>
      </c>
      <c r="AI1353" t="inlineStr">
        <is>
          <t>701+</t>
        </is>
      </c>
      <c r="AJ1353" t="n">
        <v>1.3</v>
      </c>
      <c r="AK1353" t="inlineStr"/>
      <c r="AL1353" t="inlineStr"/>
      <c r="AM1353" t="inlineStr"/>
      <c r="AN1353" t="inlineStr"/>
      <c r="AO1353" t="inlineStr"/>
      <c r="AP1353" t="inlineStr">
        <is>
          <t>{"Research &amp; Discovery": [{"indicator_id": "76", "indicator_name": "Academic Reputation", "rank": "601+", "score": "11.2"}, {"indicator_id": "73", "indicator_name": "Citations per Faculty", "rank": "701+", "score": "1.8"}], "Learning Experience": [{"indicator_id": "36", "indicator_name": "Faculty Student Ratio", "rank": "701+", "score": "2"}], "Employability": [{"indicator_id": "77", "indicator_name": "Employer Reputation", "rank": "601+", "score": "4.9"}, {"indicator_id": "3819456", "indicator_name": "Employment Outcomes", "rank": "701+", "score": "3.9"}], "Global Engagement": [{"indicator_id": "14", "indicator_name": "International Student Ratio", "rank": "701+", "score": "1.2"}, {"indicator_id": "15", "indicator_name": "International Research Network", "rank": "701+", "score": "10.7"}, {"indicator_id": "18", "indicator_name": "International Faculty Ratio", "rank": "701+", "score": "2.2"}], "Sustainability": [{"indicator_id": "3897497", "indicator_name": "Sustainability Score", "rank": "701+", "score": "1.3"}]}</t>
        </is>
      </c>
      <c r="AQ13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54">
      <c r="A1354" t="n">
        <v>1353</v>
      </c>
      <c r="B1354" t="inlineStr"/>
      <c r="C1354" t="inlineStr">
        <is>
          <t>Universitas Muhammadiyah Yogyakarta</t>
        </is>
      </c>
      <c r="D1354" t="inlineStr">
        <is>
          <t>Yogyakarta, Indonesia</t>
        </is>
      </c>
      <c r="E1354" t="inlineStr">
        <is>
          <t>Indonesia</t>
        </is>
      </c>
      <c r="F1354" t="inlineStr">
        <is>
          <t>Yogyakarta</t>
        </is>
      </c>
      <c r="G1354" t="inlineStr">
        <is>
          <t>Asia</t>
        </is>
      </c>
      <c r="H1354" t="inlineStr">
        <is>
          <t>https://www.topuniversities.com/sites/default/files/universitas-muhammadiyah-yogyakarta_5a704d66cb4de709c73ae9d5_medium.jpg</t>
        </is>
      </c>
      <c r="I1354" t="inlineStr">
        <is>
          <t>/universities/universitas-muhammadiyah-yogyakarta</t>
        </is>
      </c>
      <c r="J1354" t="inlineStr">
        <is>
          <t>3996881</t>
        </is>
      </c>
      <c r="K1354" t="inlineStr">
        <is>
          <t>892782</t>
        </is>
      </c>
      <c r="L1354" t="inlineStr">
        <is>
          <t>34671</t>
        </is>
      </c>
      <c r="M1354" t="n">
        <v>0</v>
      </c>
      <c r="N1354" t="inlineStr">
        <is>
          <t>1201-1400</t>
        </is>
      </c>
      <c r="O1354" t="inlineStr"/>
      <c r="P1354" t="b">
        <v>0</v>
      </c>
      <c r="Q1354" t="b">
        <v>0</v>
      </c>
      <c r="R1354" t="n">
        <v>0</v>
      </c>
      <c r="S1354" t="inlineStr">
        <is>
          <t>601+</t>
        </is>
      </c>
      <c r="T1354" t="n">
        <v>6.6</v>
      </c>
      <c r="U1354" t="inlineStr">
        <is>
          <t>701+</t>
        </is>
      </c>
      <c r="V1354" t="n">
        <v>1.4</v>
      </c>
      <c r="W1354" t="inlineStr">
        <is>
          <t>701+</t>
        </is>
      </c>
      <c r="X1354" t="n">
        <v>3.2</v>
      </c>
      <c r="Y1354" t="inlineStr">
        <is>
          <t>601+</t>
        </is>
      </c>
      <c r="Z1354" t="n">
        <v>2.8</v>
      </c>
      <c r="AA1354" t="inlineStr">
        <is>
          <t>701+</t>
        </is>
      </c>
      <c r="AB1354" t="n">
        <v>2.3</v>
      </c>
      <c r="AC1354" t="inlineStr">
        <is>
          <t>701+</t>
        </is>
      </c>
      <c r="AD1354" t="n">
        <v>1.9</v>
      </c>
      <c r="AE1354" t="inlineStr">
        <is>
          <t>701+</t>
        </is>
      </c>
      <c r="AF1354" t="n">
        <v>7.9</v>
      </c>
      <c r="AG1354" t="inlineStr">
        <is>
          <t>331</t>
        </is>
      </c>
      <c r="AH1354" t="n">
        <v>57.9</v>
      </c>
      <c r="AI1354" t="inlineStr">
        <is>
          <t>701+</t>
        </is>
      </c>
      <c r="AJ1354" t="n">
        <v>1.2</v>
      </c>
      <c r="AK1354" t="inlineStr"/>
      <c r="AL1354" t="inlineStr"/>
      <c r="AM1354" t="inlineStr"/>
      <c r="AN1354" t="inlineStr"/>
      <c r="AO1354" t="inlineStr"/>
      <c r="AP1354" t="inlineStr">
        <is>
          <t>{"Research &amp; Discovery": [{"indicator_id": "76", "indicator_name": "Academic Reputation", "rank": "601+", "score": "6.6"}, {"indicator_id": "73", "indicator_name": "Citations per Faculty", "rank": "701+", "score": "1.4"}], "Learning Experience": [{"indicator_id": "36", "indicator_name": "Faculty Student Ratio", "rank": "701+", "score": "3.2"}], "Employability": [{"indicator_id": "77", "indicator_name": "Employer Reputation", "rank": "601+", "score": "2.8"}, {"indicator_id": "3819456", "indicator_name": "Employment Outcomes", "rank": "701+", "score": "2.3"}], "Global Engagement": [{"indicator_id": "14", "indicator_name": "International Student Ratio", "rank": "701+", "score": "1.9"}, {"indicator_id": "15", "indicator_name": "International Research Network", "rank": "701+", "score": "7.9"}, {"indicator_id": "18", "indicator_name": "International Faculty Ratio", "rank": "331", "score": "57.9"}], "Sustainability": [{"indicator_id": "3897497", "indicator_name": "Sustainability Score", "rank": "701+", "score": "1.2"}]}</t>
        </is>
      </c>
      <c r="AQ13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55">
      <c r="A1355" t="n">
        <v>1354</v>
      </c>
      <c r="B1355" t="inlineStr"/>
      <c r="C1355" t="inlineStr">
        <is>
          <t>Universitas Pendidikan Indonesia</t>
        </is>
      </c>
      <c r="D1355" t="inlineStr">
        <is>
          <t>Bandung , Indonesia</t>
        </is>
      </c>
      <c r="E1355" t="inlineStr">
        <is>
          <t>Indonesia</t>
        </is>
      </c>
      <c r="F1355" t="inlineStr">
        <is>
          <t xml:space="preserve">Bandung </t>
        </is>
      </c>
      <c r="G1355" t="inlineStr">
        <is>
          <t>Asia</t>
        </is>
      </c>
      <c r="H1355" t="inlineStr">
        <is>
          <t>https://www.topuniversities.com/sites/default/files/universitas-pendidikan-indonesia_592560cf2aeae70239af52d4_medium.jpg</t>
        </is>
      </c>
      <c r="I1355" t="inlineStr">
        <is>
          <t>/universities/universitas-pendidikan-indonesia</t>
        </is>
      </c>
      <c r="J1355" t="inlineStr">
        <is>
          <t>3996882</t>
        </is>
      </c>
      <c r="K1355" t="inlineStr">
        <is>
          <t>295095</t>
        </is>
      </c>
      <c r="L1355" t="inlineStr">
        <is>
          <t>2129</t>
        </is>
      </c>
      <c r="M1355" t="n">
        <v>0</v>
      </c>
      <c r="N1355" t="inlineStr">
        <is>
          <t>1201-1400</t>
        </is>
      </c>
      <c r="O1355" t="inlineStr"/>
      <c r="P1355" t="b">
        <v>0</v>
      </c>
      <c r="Q1355" t="b">
        <v>0</v>
      </c>
      <c r="R1355" t="n">
        <v>0</v>
      </c>
      <c r="S1355" t="inlineStr">
        <is>
          <t>601+</t>
        </is>
      </c>
      <c r="T1355" t="n">
        <v>10.9</v>
      </c>
      <c r="U1355" t="inlineStr">
        <is>
          <t>701+</t>
        </is>
      </c>
      <c r="V1355" t="n">
        <v>1.4</v>
      </c>
      <c r="W1355" t="inlineStr">
        <is>
          <t>701+</t>
        </is>
      </c>
      <c r="X1355" t="n">
        <v>12</v>
      </c>
      <c r="Y1355" t="inlineStr">
        <is>
          <t>601+</t>
        </is>
      </c>
      <c r="Z1355" t="n">
        <v>4.1</v>
      </c>
      <c r="AA1355" t="inlineStr">
        <is>
          <t>701+</t>
        </is>
      </c>
      <c r="AB1355" t="n">
        <v>2.3</v>
      </c>
      <c r="AC1355" t="inlineStr">
        <is>
          <t>701+</t>
        </is>
      </c>
      <c r="AD1355" t="n">
        <v>1.6</v>
      </c>
      <c r="AE1355" t="inlineStr">
        <is>
          <t>701+</t>
        </is>
      </c>
      <c r="AF1355" t="n">
        <v>13.1</v>
      </c>
      <c r="AG1355" t="inlineStr">
        <is>
          <t>701+</t>
        </is>
      </c>
      <c r="AH1355" t="n">
        <v>13.2</v>
      </c>
      <c r="AI1355" t="inlineStr">
        <is>
          <t>701+</t>
        </is>
      </c>
      <c r="AJ1355" t="n">
        <v>3.3</v>
      </c>
      <c r="AK1355" t="inlineStr"/>
      <c r="AL1355" t="inlineStr"/>
      <c r="AM1355" t="inlineStr"/>
      <c r="AN1355" t="inlineStr"/>
      <c r="AO1355" t="inlineStr"/>
      <c r="AP1355" t="inlineStr">
        <is>
          <t>{"Research &amp; Discovery": [{"indicator_id": "76", "indicator_name": "Academic Reputation", "rank": "601+", "score": "10.9"}, {"indicator_id": "73", "indicator_name": "Citations per Faculty", "rank": "701+", "score": "1.4"}], "Learning Experience": [{"indicator_id": "36", "indicator_name": "Faculty Student Ratio", "rank": "701+", "score": "12"}], "Employability": [{"indicator_id": "77", "indicator_name": "Employer Reputation", "rank": "601+", "score": "4.1"}, {"indicator_id": "3819456", "indicator_name": "Employment Outcomes", "rank": "701+", "score": "2.3"}], "Global Engagement": [{"indicator_id": "14", "indicator_name": "International Student Ratio", "rank": "701+", "score": "1.6"}, {"indicator_id": "15", "indicator_name": "International Research Network", "rank": "701+", "score": "13.1"}, {"indicator_id": "18", "indicator_name": "International Faculty Ratio", "rank": "701+", "score": "13.2"}], "Sustainability": [{"indicator_id": "3897497", "indicator_name": "Sustainability Score", "rank": "701+", "score": "3.3"}]}</t>
        </is>
      </c>
      <c r="AQ13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56">
      <c r="A1356" t="n">
        <v>1355</v>
      </c>
      <c r="B1356" t="inlineStr"/>
      <c r="C1356" t="inlineStr">
        <is>
          <t>Universitas Sumatera Utara</t>
        </is>
      </c>
      <c r="D1356" t="inlineStr">
        <is>
          <t>Medan City, Indonesia</t>
        </is>
      </c>
      <c r="E1356" t="inlineStr">
        <is>
          <t>Indonesia</t>
        </is>
      </c>
      <c r="F1356" t="inlineStr">
        <is>
          <t>Medan City</t>
        </is>
      </c>
      <c r="G1356" t="inlineStr">
        <is>
          <t>Asia</t>
        </is>
      </c>
      <c r="H1356" t="inlineStr">
        <is>
          <t>https://www.topuniversities.com/sites/default/files/universitas-sumatera-utara_592560cf2aeae70239af5ad1_medium.jpg</t>
        </is>
      </c>
      <c r="I1356" t="inlineStr">
        <is>
          <t>/universities/universitas-sumatera-utara</t>
        </is>
      </c>
      <c r="J1356" t="inlineStr">
        <is>
          <t>3996884</t>
        </is>
      </c>
      <c r="K1356" t="inlineStr">
        <is>
          <t>377197</t>
        </is>
      </c>
      <c r="L1356" t="inlineStr">
        <is>
          <t>31111</t>
        </is>
      </c>
      <c r="M1356" t="n">
        <v>0</v>
      </c>
      <c r="N1356" t="inlineStr">
        <is>
          <t>1201-1400</t>
        </is>
      </c>
      <c r="O1356" t="inlineStr"/>
      <c r="P1356" t="b">
        <v>0</v>
      </c>
      <c r="Q1356" t="b">
        <v>0</v>
      </c>
      <c r="R1356" t="n">
        <v>0</v>
      </c>
      <c r="S1356" t="inlineStr">
        <is>
          <t>601+</t>
        </is>
      </c>
      <c r="T1356" t="n">
        <v>8.800000000000001</v>
      </c>
      <c r="U1356" t="inlineStr">
        <is>
          <t>701+</t>
        </is>
      </c>
      <c r="V1356" t="n">
        <v>1.3</v>
      </c>
      <c r="W1356" t="inlineStr">
        <is>
          <t>595</t>
        </is>
      </c>
      <c r="X1356" t="n">
        <v>24.9</v>
      </c>
      <c r="Y1356" t="inlineStr">
        <is>
          <t>601+</t>
        </is>
      </c>
      <c r="Z1356" t="n">
        <v>8</v>
      </c>
      <c r="AA1356" t="inlineStr">
        <is>
          <t>701+</t>
        </is>
      </c>
      <c r="AB1356" t="n">
        <v>5.5</v>
      </c>
      <c r="AC1356" t="inlineStr">
        <is>
          <t>701+</t>
        </is>
      </c>
      <c r="AD1356" t="n">
        <v>2.5</v>
      </c>
      <c r="AE1356" t="inlineStr">
        <is>
          <t>701+</t>
        </is>
      </c>
      <c r="AF1356" t="n">
        <v>18.3</v>
      </c>
      <c r="AG1356" t="inlineStr">
        <is>
          <t>701+</t>
        </is>
      </c>
      <c r="AH1356" t="n">
        <v>12.6</v>
      </c>
      <c r="AI1356" t="inlineStr">
        <is>
          <t>701+</t>
        </is>
      </c>
      <c r="AJ1356" t="n">
        <v>4.6</v>
      </c>
      <c r="AK1356" t="inlineStr"/>
      <c r="AL1356" t="inlineStr"/>
      <c r="AM1356" t="inlineStr"/>
      <c r="AN1356" t="inlineStr"/>
      <c r="AO1356" t="inlineStr"/>
      <c r="AP1356" t="inlineStr">
        <is>
          <t>{"Research &amp; Discovery": [{"indicator_id": "76", "indicator_name": "Academic Reputation", "rank": "601+", "score": "8.8"}, {"indicator_id": "73", "indicator_name": "Citations per Faculty", "rank": "701+", "score": "1.3"}], "Learning Experience": [{"indicator_id": "36", "indicator_name": "Faculty Student Ratio", "rank": "595", "score": "24.9"}], "Employability": [{"indicator_id": "77", "indicator_name": "Employer Reputation", "rank": "601+", "score": "8"}, {"indicator_id": "3819456", "indicator_name": "Employment Outcomes", "rank": "701+", "score": "5.5"}], "Global Engagement": [{"indicator_id": "14", "indicator_name": "International Student Ratio", "rank": "701+", "score": "2.5"}, {"indicator_id": "15", "indicator_name": "International Research Network", "rank": "701+", "score": "18.3"}, {"indicator_id": "18", "indicator_name": "International Faculty Ratio", "rank": "701+", "score": "12.6"}], "Sustainability": [{"indicator_id": "3897497", "indicator_name": "Sustainability Score", "rank": "701+", "score": "4.6"}]}</t>
        </is>
      </c>
      <c r="AQ13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57">
      <c r="A1357" t="n">
        <v>1356</v>
      </c>
      <c r="B1357" t="inlineStr"/>
      <c r="C1357" t="inlineStr">
        <is>
          <t>Universitatea de Vest din Timisoara /  West University of Timisoara</t>
        </is>
      </c>
      <c r="D1357" t="inlineStr">
        <is>
          <t>Timișoara, Romania</t>
        </is>
      </c>
      <c r="E1357" t="inlineStr">
        <is>
          <t>Romania</t>
        </is>
      </c>
      <c r="F1357" t="inlineStr">
        <is>
          <t>Timișoara</t>
        </is>
      </c>
      <c r="G1357" t="inlineStr">
        <is>
          <t>Europe</t>
        </is>
      </c>
      <c r="H1357" t="inlineStr">
        <is>
          <t>https://www.topuniversities.com/sites/default/files/universitatea-de-vest-din-timisoara-west-university-of-timisoara_592560cf2aeae70239af5054_medium.jpg</t>
        </is>
      </c>
      <c r="I1357" t="inlineStr">
        <is>
          <t>/universities/universitatea-de-vest-din-timisoara-west-university-timisoara</t>
        </is>
      </c>
      <c r="J1357" t="inlineStr">
        <is>
          <t>3996888</t>
        </is>
      </c>
      <c r="K1357" t="inlineStr">
        <is>
          <t>296481</t>
        </is>
      </c>
      <c r="L1357" t="inlineStr">
        <is>
          <t>1488</t>
        </is>
      </c>
      <c r="M1357" t="n">
        <v>0</v>
      </c>
      <c r="N1357" t="inlineStr">
        <is>
          <t>1201-1400</t>
        </is>
      </c>
      <c r="O1357" t="inlineStr"/>
      <c r="P1357" t="b">
        <v>0</v>
      </c>
      <c r="Q1357" t="b">
        <v>0</v>
      </c>
      <c r="R1357" t="n">
        <v>0</v>
      </c>
      <c r="S1357" t="inlineStr">
        <is>
          <t>601+</t>
        </is>
      </c>
      <c r="T1357" t="n">
        <v>9.199999999999999</v>
      </c>
      <c r="U1357" t="inlineStr">
        <is>
          <t>701+</t>
        </is>
      </c>
      <c r="V1357" t="n">
        <v>2.8</v>
      </c>
      <c r="W1357" t="inlineStr">
        <is>
          <t>701+</t>
        </is>
      </c>
      <c r="X1357" t="n">
        <v>4.7</v>
      </c>
      <c r="Y1357" t="inlineStr">
        <is>
          <t>601+</t>
        </is>
      </c>
      <c r="Z1357" t="n">
        <v>9.699999999999999</v>
      </c>
      <c r="AA1357" t="inlineStr">
        <is>
          <t>481</t>
        </is>
      </c>
      <c r="AB1357" t="n">
        <v>23.5</v>
      </c>
      <c r="AC1357" t="inlineStr">
        <is>
          <t>701+</t>
        </is>
      </c>
      <c r="AD1357" t="n">
        <v>6.7</v>
      </c>
      <c r="AE1357" t="inlineStr">
        <is>
          <t>701+</t>
        </is>
      </c>
      <c r="AF1357" t="n">
        <v>27.5</v>
      </c>
      <c r="AG1357" t="inlineStr">
        <is>
          <t>701+</t>
        </is>
      </c>
      <c r="AH1357" t="n">
        <v>1.6</v>
      </c>
      <c r="AI1357" t="inlineStr">
        <is>
          <t>701+</t>
        </is>
      </c>
      <c r="AJ1357" t="n">
        <v>2.7</v>
      </c>
      <c r="AK1357" t="inlineStr"/>
      <c r="AL1357" t="inlineStr"/>
      <c r="AM1357" t="inlineStr"/>
      <c r="AN1357" t="inlineStr"/>
      <c r="AO1357" t="inlineStr"/>
      <c r="AP1357" t="inlineStr">
        <is>
          <t>{"Research &amp; Discovery": [{"indicator_id": "76", "indicator_name": "Academic Reputation", "rank": "601+", "score": "9.2"}, {"indicator_id": "73", "indicator_name": "Citations per Faculty", "rank": "701+", "score": "2.8"}], "Learning Experience": [{"indicator_id": "36", "indicator_name": "Faculty Student Ratio", "rank": "701+", "score": "4.7"}], "Employability": [{"indicator_id": "77", "indicator_name": "Employer Reputation", "rank": "601+", "score": "9.7"}, {"indicator_id": "3819456", "indicator_name": "Employment Outcomes", "rank": "481", "score": "23.5"}], "Global Engagement": [{"indicator_id": "14", "indicator_name": "International Student Ratio", "rank": "701+", "score": "6.7"}, {"indicator_id": "15", "indicator_name": "International Research Network", "rank": "701+", "score": "27.5"}, {"indicator_id": "18", "indicator_name": "International Faculty Ratio", "rank": "701+", "score": "1.6"}], "Sustainability": [{"indicator_id": "3897497", "indicator_name": "Sustainability Score", "rank": "701+", "score": "2.7"}]}</t>
        </is>
      </c>
      <c r="AQ13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58">
      <c r="A1358" t="n">
        <v>1357</v>
      </c>
      <c r="B1358" t="inlineStr"/>
      <c r="C1358" t="inlineStr">
        <is>
          <t>Universiti Kuala Lumpur (UniKL)</t>
        </is>
      </c>
      <c r="D1358" t="inlineStr">
        <is>
          <t>Kuala Lumpur , Malaysia</t>
        </is>
      </c>
      <c r="E1358" t="inlineStr">
        <is>
          <t>Malaysia</t>
        </is>
      </c>
      <c r="F1358" t="inlineStr">
        <is>
          <t xml:space="preserve">Kuala Lumpur </t>
        </is>
      </c>
      <c r="G1358" t="inlineStr">
        <is>
          <t>Asia</t>
        </is>
      </c>
      <c r="H1358" t="inlineStr">
        <is>
          <t>https://www.topuniversities.com/sites/default/files/universiti-kuala-lumpur-unikl_1980_medium.jpg</t>
        </is>
      </c>
      <c r="I1358" t="inlineStr">
        <is>
          <t>/universities/universiti-kuala-lumpur-unikl</t>
        </is>
      </c>
      <c r="J1358" t="inlineStr">
        <is>
          <t>3996889</t>
        </is>
      </c>
      <c r="K1358" t="inlineStr">
        <is>
          <t>294950</t>
        </is>
      </c>
      <c r="L1358" t="inlineStr">
        <is>
          <t>1980</t>
        </is>
      </c>
      <c r="M1358" t="n">
        <v>0</v>
      </c>
      <c r="N1358" t="inlineStr">
        <is>
          <t>1201-1400</t>
        </is>
      </c>
      <c r="O1358" t="inlineStr"/>
      <c r="P1358" t="b">
        <v>0</v>
      </c>
      <c r="Q1358" t="b">
        <v>0</v>
      </c>
      <c r="R1358" t="n">
        <v>0</v>
      </c>
      <c r="S1358" t="inlineStr">
        <is>
          <t>601+</t>
        </is>
      </c>
      <c r="T1358" t="n">
        <v>6</v>
      </c>
      <c r="U1358" t="inlineStr">
        <is>
          <t>701+</t>
        </is>
      </c>
      <c r="V1358" t="n">
        <v>2.2</v>
      </c>
      <c r="W1358" t="inlineStr">
        <is>
          <t>483</t>
        </is>
      </c>
      <c r="X1358" t="n">
        <v>32.7</v>
      </c>
      <c r="Y1358" t="inlineStr">
        <is>
          <t>601+</t>
        </is>
      </c>
      <c r="Z1358" t="n">
        <v>5.3</v>
      </c>
      <c r="AA1358" t="inlineStr">
        <is>
          <t>701+</t>
        </is>
      </c>
      <c r="AB1358" t="n">
        <v>3.9</v>
      </c>
      <c r="AC1358" t="inlineStr">
        <is>
          <t>701+</t>
        </is>
      </c>
      <c r="AD1358" t="n">
        <v>3.9</v>
      </c>
      <c r="AE1358" t="inlineStr">
        <is>
          <t>701+</t>
        </is>
      </c>
      <c r="AF1358" t="n">
        <v>17.3</v>
      </c>
      <c r="AG1358" t="inlineStr">
        <is>
          <t>701+</t>
        </is>
      </c>
      <c r="AH1358" t="n">
        <v>7.4</v>
      </c>
      <c r="AI1358" t="inlineStr">
        <is>
          <t>701+</t>
        </is>
      </c>
      <c r="AJ1358" t="n">
        <v>1</v>
      </c>
      <c r="AK1358" t="inlineStr"/>
      <c r="AL1358" t="inlineStr"/>
      <c r="AM1358" t="inlineStr"/>
      <c r="AN1358" t="inlineStr"/>
      <c r="AO1358" t="inlineStr"/>
      <c r="AP1358" t="inlineStr">
        <is>
          <t>{"Research &amp; Discovery": [{"indicator_id": "76", "indicator_name": "Academic Reputation", "rank": "601+", "score": "6"}, {"indicator_id": "73", "indicator_name": "Citations per Faculty", "rank": "701+", "score": "2.2"}], "Learning Experience": [{"indicator_id": "36", "indicator_name": "Faculty Student Ratio", "rank": "483", "score": "32.7"}], "Employability": [{"indicator_id": "77", "indicator_name": "Employer Reputation", "rank": "601+", "score": "5.3"}, {"indicator_id": "3819456", "indicator_name": "Employment Outcomes", "rank": "701+", "score": "3.9"}], "Global Engagement": [{"indicator_id": "14", "indicator_name": "International Student Ratio", "rank": "701+", "score": "3.9"}, {"indicator_id": "15", "indicator_name": "International Research Network", "rank": "701+", "score": "17.3"}, {"indicator_id": "18", "indicator_name": "International Faculty Ratio", "rank": "701+", "score": "7.4"}], "Sustainability": [{"indicator_id": "3897497", "indicator_name": "Sustainability Score", "rank": "701+", "score": "1"}]}</t>
        </is>
      </c>
      <c r="AQ13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59">
      <c r="A1359" t="n">
        <v>1358</v>
      </c>
      <c r="B1359" t="inlineStr"/>
      <c r="C1359" t="inlineStr">
        <is>
          <t>Universiti Malaysia Perlis</t>
        </is>
      </c>
      <c r="D1359" t="inlineStr">
        <is>
          <t>Kangar, Malaysia</t>
        </is>
      </c>
      <c r="E1359" t="inlineStr">
        <is>
          <t>Malaysia</t>
        </is>
      </c>
      <c r="F1359" t="inlineStr">
        <is>
          <t>Kangar</t>
        </is>
      </c>
      <c r="G1359" t="inlineStr">
        <is>
          <t>Asia</t>
        </is>
      </c>
      <c r="H1359" t="inlineStr">
        <is>
          <t>https://www.topuniversities.com/sites/default/files/211013053423am634196logo-UniMAP-90x90.jpg</t>
        </is>
      </c>
      <c r="I1359" t="inlineStr">
        <is>
          <t>/universities/universiti-malaysia-perlis</t>
        </is>
      </c>
      <c r="J1359" t="inlineStr">
        <is>
          <t>3996891</t>
        </is>
      </c>
      <c r="K1359" t="inlineStr">
        <is>
          <t>293738</t>
        </is>
      </c>
      <c r="L1359" t="inlineStr">
        <is>
          <t>14282</t>
        </is>
      </c>
      <c r="M1359" t="n">
        <v>0</v>
      </c>
      <c r="N1359" t="inlineStr">
        <is>
          <t>1201-1400</t>
        </is>
      </c>
      <c r="O1359" t="inlineStr"/>
      <c r="P1359" t="b">
        <v>0</v>
      </c>
      <c r="Q1359" t="b">
        <v>0</v>
      </c>
      <c r="R1359" t="n">
        <v>0</v>
      </c>
      <c r="S1359" t="inlineStr">
        <is>
          <t>601+</t>
        </is>
      </c>
      <c r="T1359" t="n">
        <v>7.8</v>
      </c>
      <c r="U1359" t="inlineStr">
        <is>
          <t>701+</t>
        </is>
      </c>
      <c r="V1359" t="n">
        <v>6.7</v>
      </c>
      <c r="W1359" t="inlineStr">
        <is>
          <t>694</t>
        </is>
      </c>
      <c r="X1359" t="n">
        <v>19.2</v>
      </c>
      <c r="Y1359" t="inlineStr">
        <is>
          <t>601+</t>
        </is>
      </c>
      <c r="Z1359" t="n">
        <v>5.1</v>
      </c>
      <c r="AA1359" t="inlineStr">
        <is>
          <t>701+</t>
        </is>
      </c>
      <c r="AB1359" t="n">
        <v>3.9</v>
      </c>
      <c r="AC1359" t="inlineStr">
        <is>
          <t>701+</t>
        </is>
      </c>
      <c r="AD1359" t="n">
        <v>3.5</v>
      </c>
      <c r="AE1359" t="inlineStr">
        <is>
          <t>701+</t>
        </is>
      </c>
      <c r="AF1359" t="n">
        <v>31.1</v>
      </c>
      <c r="AG1359" t="inlineStr">
        <is>
          <t>701+</t>
        </is>
      </c>
      <c r="AH1359" t="n">
        <v>1.8</v>
      </c>
      <c r="AI1359" t="inlineStr">
        <is>
          <t>701+</t>
        </is>
      </c>
      <c r="AJ1359" t="n">
        <v>2.8</v>
      </c>
      <c r="AK1359" t="inlineStr"/>
      <c r="AL1359" t="inlineStr"/>
      <c r="AM1359" t="inlineStr"/>
      <c r="AN1359" t="inlineStr"/>
      <c r="AO1359" t="inlineStr"/>
      <c r="AP1359" t="inlineStr">
        <is>
          <t>{"Research &amp; Discovery": [{"indicator_id": "76", "indicator_name": "Academic Reputation", "rank": "601+", "score": "7.8"}, {"indicator_id": "73", "indicator_name": "Citations per Faculty", "rank": "701+", "score": "6.7"}], "Learning Experience": [{"indicator_id": "36", "indicator_name": "Faculty Student Ratio", "rank": "694", "score": "19.2"}], "Employability": [{"indicator_id": "77", "indicator_name": "Employer Reputation", "rank": "601+", "score": "5.1"}, {"indicator_id": "3819456", "indicator_name": "Employment Outcomes", "rank": "701+", "score": "3.9"}], "Global Engagement": [{"indicator_id": "14", "indicator_name": "International Student Ratio", "rank": "701+", "score": "3.5"}, {"indicator_id": "15", "indicator_name": "International Research Network", "rank": "701+", "score": "31.1"}, {"indicator_id": "18", "indicator_name": "International Faculty Ratio", "rank": "701+", "score": "1.8"}], "Sustainability": [{"indicator_id": "3897497", "indicator_name": "Sustainability Score", "rank": "701+", "score": "2.8"}]}</t>
        </is>
      </c>
      <c r="AQ13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60">
      <c r="A1360" t="n">
        <v>1359</v>
      </c>
      <c r="B1360" t="inlineStr"/>
      <c r="C1360" t="inlineStr">
        <is>
          <t>UNIVERSITI TEKNIKAL MALAYSIA MELAKA</t>
        </is>
      </c>
      <c r="D1360" t="inlineStr">
        <is>
          <t>Alor Gajah, Malaysia</t>
        </is>
      </c>
      <c r="E1360" t="inlineStr">
        <is>
          <t>Malaysia</t>
        </is>
      </c>
      <c r="F1360" t="inlineStr">
        <is>
          <t>Alor Gajah</t>
        </is>
      </c>
      <c r="G1360" t="inlineStr">
        <is>
          <t>Asia</t>
        </is>
      </c>
      <c r="H1360" t="inlineStr">
        <is>
          <t>https://www.topuniversities.com/sites/default/files/universiti-teknikal-malaysia-melaka_592560e69988f300e2321e30_medium.jpg</t>
        </is>
      </c>
      <c r="I1360" t="inlineStr">
        <is>
          <t>/universities/universiti-teknikal-malaysia-melaka</t>
        </is>
      </c>
      <c r="J1360" t="inlineStr">
        <is>
          <t>3996896</t>
        </is>
      </c>
      <c r="K1360" t="inlineStr">
        <is>
          <t>309681</t>
        </is>
      </c>
      <c r="L1360" t="inlineStr">
        <is>
          <t>27176</t>
        </is>
      </c>
      <c r="M1360" t="n">
        <v>0</v>
      </c>
      <c r="N1360" t="inlineStr">
        <is>
          <t>1201-1400</t>
        </is>
      </c>
      <c r="O1360" t="inlineStr"/>
      <c r="P1360" t="b">
        <v>0</v>
      </c>
      <c r="Q1360" t="b">
        <v>0</v>
      </c>
      <c r="R1360" t="n">
        <v>0</v>
      </c>
      <c r="S1360" t="inlineStr">
        <is>
          <t>601+</t>
        </is>
      </c>
      <c r="T1360" t="n">
        <v>6.3</v>
      </c>
      <c r="U1360" t="inlineStr">
        <is>
          <t>701+</t>
        </is>
      </c>
      <c r="V1360" t="n">
        <v>5.8</v>
      </c>
      <c r="W1360" t="inlineStr">
        <is>
          <t>701+</t>
        </is>
      </c>
      <c r="X1360" t="n">
        <v>10.6</v>
      </c>
      <c r="Y1360" t="inlineStr">
        <is>
          <t>601+</t>
        </is>
      </c>
      <c r="Z1360" t="n">
        <v>5.7</v>
      </c>
      <c r="AA1360" t="inlineStr">
        <is>
          <t>701+</t>
        </is>
      </c>
      <c r="AB1360" t="n">
        <v>3.9</v>
      </c>
      <c r="AC1360" t="inlineStr">
        <is>
          <t>701+</t>
        </is>
      </c>
      <c r="AD1360" t="n">
        <v>4.8</v>
      </c>
      <c r="AE1360" t="inlineStr">
        <is>
          <t>701+</t>
        </is>
      </c>
      <c r="AF1360" t="n">
        <v>18.9</v>
      </c>
      <c r="AG1360" t="inlineStr">
        <is>
          <t>701+</t>
        </is>
      </c>
      <c r="AH1360" t="n">
        <v>3.9</v>
      </c>
      <c r="AI1360" t="inlineStr">
        <is>
          <t>701+</t>
        </is>
      </c>
      <c r="AJ1360" t="n">
        <v>2.5</v>
      </c>
      <c r="AK1360" t="inlineStr"/>
      <c r="AL1360" t="inlineStr"/>
      <c r="AM1360" t="inlineStr"/>
      <c r="AN1360" t="inlineStr"/>
      <c r="AO1360" t="inlineStr"/>
      <c r="AP1360" t="inlineStr">
        <is>
          <t>{"Research &amp; Discovery": [{"indicator_id": "76", "indicator_name": "Academic Reputation", "rank": "601+", "score": "6.3"}, {"indicator_id": "73", "indicator_name": "Citations per Faculty", "rank": "701+", "score": "5.8"}], "Learning Experience": [{"indicator_id": "36", "indicator_name": "Faculty Student Ratio", "rank": "701+", "score": "10.6"}], "Employability": [{"indicator_id": "77", "indicator_name": "Employer Reputation", "rank": "601+", "score": "5.7"}, {"indicator_id": "3819456", "indicator_name": "Employment Outcomes", "rank": "701+", "score": "3.9"}], "Global Engagement": [{"indicator_id": "14", "indicator_name": "International Student Ratio", "rank": "701+", "score": "4.8"}, {"indicator_id": "15", "indicator_name": "International Research Network", "rank": "701+", "score": "18.9"}, {"indicator_id": "18", "indicator_name": "International Faculty Ratio", "rank": "701+", "score": "3.9"}], "Sustainability": [{"indicator_id": "3897497", "indicator_name": "Sustainability Score", "rank": "701+", "score": "2.5"}]}</t>
        </is>
      </c>
      <c r="AQ13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61">
      <c r="A1361" t="n">
        <v>1360</v>
      </c>
      <c r="B1361" t="inlineStr"/>
      <c r="C1361" t="inlineStr">
        <is>
          <t>University POLITEHNICA of Bucharest</t>
        </is>
      </c>
      <c r="D1361" t="inlineStr">
        <is>
          <t>Bucharest, Romania</t>
        </is>
      </c>
      <c r="E1361" t="inlineStr">
        <is>
          <t>Romania</t>
        </is>
      </c>
      <c r="F1361" t="inlineStr">
        <is>
          <t>Bucharest</t>
        </is>
      </c>
      <c r="G1361" t="inlineStr">
        <is>
          <t>Europe</t>
        </is>
      </c>
      <c r="H1361" t="inlineStr">
        <is>
          <t>https://www.topuniversities.com/sites/default/files/university-politehnica-of-bucharest_592560df9988f300e2320a67_medium.jpg</t>
        </is>
      </c>
      <c r="I1361" t="inlineStr">
        <is>
          <t>/universities/university-politehnica-bucharest</t>
        </is>
      </c>
      <c r="J1361" t="inlineStr">
        <is>
          <t>3996901</t>
        </is>
      </c>
      <c r="K1361" t="inlineStr">
        <is>
          <t>296924</t>
        </is>
      </c>
      <c r="L1361" t="inlineStr">
        <is>
          <t>19509</t>
        </is>
      </c>
      <c r="M1361" t="n">
        <v>0</v>
      </c>
      <c r="N1361" t="inlineStr">
        <is>
          <t>1201-1400</t>
        </is>
      </c>
      <c r="O1361" t="inlineStr"/>
      <c r="P1361" t="b">
        <v>0</v>
      </c>
      <c r="Q1361" t="b">
        <v>0</v>
      </c>
      <c r="R1361" t="n">
        <v>0</v>
      </c>
      <c r="S1361" t="inlineStr">
        <is>
          <t>601+</t>
        </is>
      </c>
      <c r="T1361" t="n">
        <v>5.2</v>
      </c>
      <c r="U1361" t="inlineStr">
        <is>
          <t>701+</t>
        </is>
      </c>
      <c r="V1361" t="n">
        <v>6.9</v>
      </c>
      <c r="W1361" t="inlineStr">
        <is>
          <t>701+</t>
        </is>
      </c>
      <c r="X1361" t="n">
        <v>3.4</v>
      </c>
      <c r="Y1361" t="inlineStr">
        <is>
          <t>601+</t>
        </is>
      </c>
      <c r="Z1361" t="n">
        <v>12.7</v>
      </c>
      <c r="AA1361" t="inlineStr">
        <is>
          <t>701+</t>
        </is>
      </c>
      <c r="AB1361" t="n">
        <v>3.9</v>
      </c>
      <c r="AC1361" t="inlineStr">
        <is>
          <t>701+</t>
        </is>
      </c>
      <c r="AD1361" t="n">
        <v>2.6</v>
      </c>
      <c r="AE1361" t="inlineStr">
        <is>
          <t>605</t>
        </is>
      </c>
      <c r="AF1361" t="n">
        <v>61.8</v>
      </c>
      <c r="AG1361" t="inlineStr">
        <is>
          <t>701+</t>
        </is>
      </c>
      <c r="AH1361" t="n">
        <v>1.4</v>
      </c>
      <c r="AI1361" t="inlineStr">
        <is>
          <t>701+</t>
        </is>
      </c>
      <c r="AJ1361" t="n">
        <v>1</v>
      </c>
      <c r="AK1361" t="inlineStr"/>
      <c r="AL1361" t="inlineStr"/>
      <c r="AM1361" t="inlineStr"/>
      <c r="AN1361" t="inlineStr"/>
      <c r="AO1361" t="inlineStr"/>
      <c r="AP1361" t="inlineStr">
        <is>
          <t>{"Research &amp; Discovery": [{"indicator_id": "76", "indicator_name": "Academic Reputation", "rank": "601+", "score": "5.2"}, {"indicator_id": "73", "indicator_name": "Citations per Faculty", "rank": "701+", "score": "6.9"}], "Learning Experience": [{"indicator_id": "36", "indicator_name": "Faculty Student Ratio", "rank": "701+", "score": "3.4"}], "Employability": [{"indicator_id": "77", "indicator_name": "Employer Reputation", "rank": "601+", "score": "12.7"}, {"indicator_id": "3819456", "indicator_name": "Employment Outcomes", "rank": "701+", "score": "3.9"}], "Global Engagement": [{"indicator_id": "14", "indicator_name": "International Student Ratio", "rank": "701+", "score": "2.6"}, {"indicator_id": "15", "indicator_name": "International Research Network", "rank": "605", "score": "61.8"}, {"indicator_id": "18", "indicator_name": "International Faculty Ratio", "rank": "701+", "score": "1.4"}], "Sustainability": [{"indicator_id": "3897497", "indicator_name": "Sustainability Score", "rank": "701+", "score": "1"}]}</t>
        </is>
      </c>
      <c r="AQ13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62">
      <c r="A1362" t="n">
        <v>1361</v>
      </c>
      <c r="B1362" t="inlineStr"/>
      <c r="C1362" t="inlineStr">
        <is>
          <t>University of Babylon</t>
        </is>
      </c>
      <c r="D1362" t="inlineStr">
        <is>
          <t>Hillah, Iraq</t>
        </is>
      </c>
      <c r="E1362" t="inlineStr">
        <is>
          <t>Iraq</t>
        </is>
      </c>
      <c r="F1362" t="inlineStr">
        <is>
          <t>Hillah</t>
        </is>
      </c>
      <c r="G1362" t="inlineStr">
        <is>
          <t>Asia</t>
        </is>
      </c>
      <c r="H1362" t="inlineStr">
        <is>
          <t>https://www.topuniversities.com/sites/default/files/university-of-babylon_592560e09988f300e2320b39_medium.jpg</t>
        </is>
      </c>
      <c r="I1362" t="inlineStr">
        <is>
          <t>/universities/university-babylon</t>
        </is>
      </c>
      <c r="J1362" t="inlineStr">
        <is>
          <t>3996912</t>
        </is>
      </c>
      <c r="K1362" t="inlineStr">
        <is>
          <t>295974</t>
        </is>
      </c>
      <c r="L1362" t="inlineStr">
        <is>
          <t>20169</t>
        </is>
      </c>
      <c r="M1362" t="n">
        <v>0</v>
      </c>
      <c r="N1362" t="inlineStr">
        <is>
          <t>1201-1400</t>
        </is>
      </c>
      <c r="O1362" t="inlineStr"/>
      <c r="P1362" t="b">
        <v>0</v>
      </c>
      <c r="Q1362" t="b">
        <v>0</v>
      </c>
      <c r="R1362" t="n">
        <v>0</v>
      </c>
      <c r="S1362" t="inlineStr">
        <is>
          <t>601+</t>
        </is>
      </c>
      <c r="T1362" t="n">
        <v>4.6</v>
      </c>
      <c r="U1362" t="inlineStr">
        <is>
          <t>701+</t>
        </is>
      </c>
      <c r="V1362" t="n">
        <v>2</v>
      </c>
      <c r="W1362" t="inlineStr">
        <is>
          <t>701+</t>
        </is>
      </c>
      <c r="X1362" t="n">
        <v>14.5</v>
      </c>
      <c r="Y1362" t="inlineStr">
        <is>
          <t>601+</t>
        </is>
      </c>
      <c r="Z1362" t="n">
        <v>9.800000000000001</v>
      </c>
      <c r="AA1362" t="inlineStr">
        <is>
          <t>701+</t>
        </is>
      </c>
      <c r="AB1362" t="n">
        <v>4.3</v>
      </c>
      <c r="AC1362" t="inlineStr">
        <is>
          <t>701+</t>
        </is>
      </c>
      <c r="AD1362" t="n">
        <v>1</v>
      </c>
      <c r="AE1362" t="inlineStr">
        <is>
          <t>701+</t>
        </is>
      </c>
      <c r="AF1362" t="n">
        <v>29.9</v>
      </c>
      <c r="AG1362" t="inlineStr">
        <is>
          <t>701+</t>
        </is>
      </c>
      <c r="AH1362" t="n">
        <v>1.1</v>
      </c>
      <c r="AI1362" t="inlineStr">
        <is>
          <t>701+</t>
        </is>
      </c>
      <c r="AJ1362" t="n">
        <v>1.2</v>
      </c>
      <c r="AK1362" t="inlineStr"/>
      <c r="AL1362" t="inlineStr"/>
      <c r="AM1362" t="inlineStr"/>
      <c r="AN1362" t="inlineStr"/>
      <c r="AO1362" t="inlineStr"/>
      <c r="AP1362" t="inlineStr">
        <is>
          <t>{"Research &amp; Discovery": [{"indicator_id": "76", "indicator_name": "Academic Reputation", "rank": "601+", "score": "4.6"}, {"indicator_id": "73", "indicator_name": "Citations per Faculty", "rank": "701+", "score": "2"}], "Learning Experience": [{"indicator_id": "36", "indicator_name": "Faculty Student Ratio", "rank": "701+", "score": "14.5"}], "Employability": [{"indicator_id": "77", "indicator_name": "Employer Reputation", "rank": "601+", "score": "9.8"}, {"indicator_id": "3819456", "indicator_name": "Employment Outcomes", "rank": "701+", "score": "4.3"}], "Global Engagement": [{"indicator_id": "14", "indicator_name": "International Student Ratio", "rank": "701+", "score": "1"}, {"indicator_id": "15", "indicator_name": "International Research Network", "rank": "701+", "score": "29.9"}, {"indicator_id": "18", "indicator_name": "International Faculty Ratio", "rank": "701+", "score": "1.1"}], "Sustainability": [{"indicator_id": "3897497", "indicator_name": "Sustainability Score", "rank": "701+", "score": "1.2"}]}</t>
        </is>
      </c>
      <c r="AQ13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63">
      <c r="A1363" t="n">
        <v>1362</v>
      </c>
      <c r="B1363" t="inlineStr"/>
      <c r="C1363" t="inlineStr">
        <is>
          <t>University of Basrah</t>
        </is>
      </c>
      <c r="D1363" t="inlineStr">
        <is>
          <t>Basrah, Iraq</t>
        </is>
      </c>
      <c r="E1363" t="inlineStr">
        <is>
          <t>Iraq</t>
        </is>
      </c>
      <c r="F1363" t="inlineStr">
        <is>
          <t>Basrah</t>
        </is>
      </c>
      <c r="G1363" t="inlineStr">
        <is>
          <t>Asia</t>
        </is>
      </c>
      <c r="H1363" t="inlineStr">
        <is>
          <t>https://www.topuniversities.com/sites/default/files/university-of-basrah_592560df9988f300e23208e3_medium.jpg</t>
        </is>
      </c>
      <c r="I1363" t="inlineStr">
        <is>
          <t>/universities/university-basrah</t>
        </is>
      </c>
      <c r="J1363" t="inlineStr">
        <is>
          <t>3996916</t>
        </is>
      </c>
      <c r="K1363" t="inlineStr">
        <is>
          <t>294199</t>
        </is>
      </c>
      <c r="L1363" t="inlineStr">
        <is>
          <t>15040</t>
        </is>
      </c>
      <c r="M1363" t="n">
        <v>0</v>
      </c>
      <c r="N1363" t="inlineStr">
        <is>
          <t>1201-1400</t>
        </is>
      </c>
      <c r="O1363" t="inlineStr"/>
      <c r="P1363" t="b">
        <v>0</v>
      </c>
      <c r="Q1363" t="b">
        <v>0</v>
      </c>
      <c r="R1363" t="n">
        <v>0</v>
      </c>
      <c r="S1363" t="inlineStr">
        <is>
          <t>601+</t>
        </is>
      </c>
      <c r="T1363" t="n">
        <v>5.5</v>
      </c>
      <c r="U1363" t="inlineStr">
        <is>
          <t>701+</t>
        </is>
      </c>
      <c r="V1363" t="n">
        <v>1.4</v>
      </c>
      <c r="W1363" t="inlineStr">
        <is>
          <t>701+</t>
        </is>
      </c>
      <c r="X1363" t="n">
        <v>18.4</v>
      </c>
      <c r="Y1363" t="inlineStr">
        <is>
          <t>601+</t>
        </is>
      </c>
      <c r="Z1363" t="n">
        <v>9.300000000000001</v>
      </c>
      <c r="AA1363" t="inlineStr">
        <is>
          <t>701+</t>
        </is>
      </c>
      <c r="AB1363" t="n">
        <v>10</v>
      </c>
      <c r="AC1363" t="inlineStr">
        <is>
          <t>701+</t>
        </is>
      </c>
      <c r="AD1363" t="n">
        <v>1.1</v>
      </c>
      <c r="AE1363" t="inlineStr">
        <is>
          <t>701+</t>
        </is>
      </c>
      <c r="AF1363" t="n">
        <v>33.7</v>
      </c>
      <c r="AG1363" t="inlineStr">
        <is>
          <t>701+</t>
        </is>
      </c>
      <c r="AH1363" t="n">
        <v>1.3</v>
      </c>
      <c r="AI1363" t="inlineStr">
        <is>
          <t>701+</t>
        </is>
      </c>
      <c r="AJ1363" t="n">
        <v>1</v>
      </c>
      <c r="AK1363" t="inlineStr"/>
      <c r="AL1363" t="inlineStr"/>
      <c r="AM1363" t="inlineStr"/>
      <c r="AN1363" t="inlineStr"/>
      <c r="AO1363" t="inlineStr"/>
      <c r="AP1363" t="inlineStr">
        <is>
          <t>{"Research &amp; Discovery": [{"indicator_id": "76", "indicator_name": "Academic Reputation", "rank": "601+", "score": "5.5"}, {"indicator_id": "73", "indicator_name": "Citations per Faculty", "rank": "701+", "score": "1.4"}], "Learning Experience": [{"indicator_id": "36", "indicator_name": "Faculty Student Ratio", "rank": "701+", "score": "18.4"}], "Employability": [{"indicator_id": "77", "indicator_name": "Employer Reputation", "rank": "601+", "score": "9.3"}, {"indicator_id": "3819456", "indicator_name": "Employment Outcomes", "rank": "701+", "score": "10"}], "Global Engagement": [{"indicator_id": "14", "indicator_name": "International Student Ratio", "rank": "701+", "score": "1.1"}, {"indicator_id": "15", "indicator_name": "International Research Network", "rank": "701+", "score": "33.7"}, {"indicator_id": "18", "indicator_name": "International Faculty Ratio", "rank": "701+", "score": "1.3"}], "Sustainability": [{"indicator_id": "3897497", "indicator_name": "Sustainability Score", "rank": "701+", "score": "1"}]}</t>
        </is>
      </c>
      <c r="AQ13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64">
      <c r="A1364" t="n">
        <v>1363</v>
      </c>
      <c r="B1364" t="inlineStr"/>
      <c r="C1364" t="inlineStr">
        <is>
          <t>University of Bialystok</t>
        </is>
      </c>
      <c r="D1364" t="inlineStr">
        <is>
          <t>Bialystok, Poland</t>
        </is>
      </c>
      <c r="E1364" t="inlineStr">
        <is>
          <t>Poland</t>
        </is>
      </c>
      <c r="F1364" t="inlineStr">
        <is>
          <t>Bialystok</t>
        </is>
      </c>
      <c r="G1364" t="inlineStr">
        <is>
          <t>Europe</t>
        </is>
      </c>
      <c r="H1364" t="inlineStr">
        <is>
          <t>https://www.topuniversities.com/sites/default/files/university-of-bialystok_592560cf2aeae70239af5040_medium.jpg</t>
        </is>
      </c>
      <c r="I1364" t="inlineStr">
        <is>
          <t>/universities/university-bialystok</t>
        </is>
      </c>
      <c r="J1364" t="inlineStr">
        <is>
          <t>3996918</t>
        </is>
      </c>
      <c r="K1364" t="inlineStr">
        <is>
          <t>296498</t>
        </is>
      </c>
      <c r="L1364" t="inlineStr">
        <is>
          <t>1468</t>
        </is>
      </c>
      <c r="M1364" t="n">
        <v>0</v>
      </c>
      <c r="N1364" t="inlineStr">
        <is>
          <t>1201-1400</t>
        </is>
      </c>
      <c r="O1364" t="inlineStr"/>
      <c r="P1364" t="b">
        <v>0</v>
      </c>
      <c r="Q1364" t="b">
        <v>0</v>
      </c>
      <c r="R1364" t="n">
        <v>0</v>
      </c>
      <c r="S1364" t="inlineStr">
        <is>
          <t>601+</t>
        </is>
      </c>
      <c r="T1364" t="n">
        <v>5.4</v>
      </c>
      <c r="U1364" t="inlineStr">
        <is>
          <t>701+</t>
        </is>
      </c>
      <c r="V1364" t="n">
        <v>2.6</v>
      </c>
      <c r="W1364" t="inlineStr">
        <is>
          <t>609</t>
        </is>
      </c>
      <c r="X1364" t="n">
        <v>24</v>
      </c>
      <c r="Y1364" t="inlineStr">
        <is>
          <t>601+</t>
        </is>
      </c>
      <c r="Z1364" t="n">
        <v>2.7</v>
      </c>
      <c r="AA1364" t="inlineStr">
        <is>
          <t>701+</t>
        </is>
      </c>
      <c r="AB1364" t="n">
        <v>3.1</v>
      </c>
      <c r="AC1364" t="inlineStr">
        <is>
          <t>701+</t>
        </is>
      </c>
      <c r="AD1364" t="n">
        <v>4.7</v>
      </c>
      <c r="AE1364" t="inlineStr">
        <is>
          <t>701+</t>
        </is>
      </c>
      <c r="AF1364" t="n">
        <v>28.6</v>
      </c>
      <c r="AG1364" t="inlineStr">
        <is>
          <t>n/a</t>
        </is>
      </c>
      <c r="AH1364" t="inlineStr"/>
      <c r="AI1364" t="inlineStr">
        <is>
          <t>701+</t>
        </is>
      </c>
      <c r="AJ1364" t="n">
        <v>1</v>
      </c>
      <c r="AK1364" t="inlineStr"/>
      <c r="AL1364" t="inlineStr"/>
      <c r="AM1364" t="inlineStr"/>
      <c r="AN1364" t="inlineStr"/>
      <c r="AO1364" t="inlineStr"/>
      <c r="AP1364" t="inlineStr">
        <is>
          <t>{"Research &amp; Discovery": [{"indicator_id": "76", "indicator_name": "Academic Reputation", "rank": "601+", "score": "5.4"}, {"indicator_id": "73", "indicator_name": "Citations per Faculty", "rank": "701+", "score": "2.6"}], "Learning Experience": [{"indicator_id": "36", "indicator_name": "Faculty Student Ratio", "rank": "609", "score": "24"}], "Employability": [{"indicator_id": "77", "indicator_name": "Employer Reputation", "rank": "601+", "score": "2.7"}, {"indicator_id": "3819456", "indicator_name": "Employment Outcomes", "rank": "701+", "score": "3.1"}], "Global Engagement": [{"indicator_id": "14", "indicator_name": "International Student Ratio", "rank": "701+", "score": "4.7"}, {"indicator_id": "15", "indicator_name": "International Research Network", "rank": "701+", "score": "28.6"}, {"indicator_id": "18", "indicator_name": "International Faculty Ratio", "rank": "n/a", "score": "n/a"}], "Sustainability": [{"indicator_id": "3897497", "indicator_name": "Sustainability Score", "rank": "701+", "score": "1"}]}</t>
        </is>
      </c>
      <c r="AQ13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65">
      <c r="A1365" t="n">
        <v>1364</v>
      </c>
      <c r="B1365" t="inlineStr"/>
      <c r="C1365" t="inlineStr">
        <is>
          <t>University of International Business and Economics</t>
        </is>
      </c>
      <c r="D1365" t="inlineStr">
        <is>
          <t>Beijing, China (Mainland)</t>
        </is>
      </c>
      <c r="E1365" t="inlineStr">
        <is>
          <t>China (Mainland)</t>
        </is>
      </c>
      <c r="F1365" t="inlineStr">
        <is>
          <t>Beijing</t>
        </is>
      </c>
      <c r="G1365" t="inlineStr">
        <is>
          <t>Asia</t>
        </is>
      </c>
      <c r="H1365" t="inlineStr">
        <is>
          <t>https://www.topuniversities.com/sites/default/files/university-of-international-business-and-economics_592560cf2aeae70239af5265_medium.jpg</t>
        </is>
      </c>
      <c r="I1365" t="inlineStr">
        <is>
          <t>/universities/university-international-business-economics</t>
        </is>
      </c>
      <c r="J1365" t="inlineStr">
        <is>
          <t>3996958</t>
        </is>
      </c>
      <c r="K1365" t="inlineStr">
        <is>
          <t>294988</t>
        </is>
      </c>
      <c r="L1365" t="inlineStr">
        <is>
          <t>2018</t>
        </is>
      </c>
      <c r="M1365" t="n">
        <v>0</v>
      </c>
      <c r="N1365" t="inlineStr">
        <is>
          <t>1201-1400</t>
        </is>
      </c>
      <c r="O1365" t="inlineStr"/>
      <c r="P1365" t="b">
        <v>0</v>
      </c>
      <c r="Q1365" t="b">
        <v>0</v>
      </c>
      <c r="R1365" t="n">
        <v>0</v>
      </c>
      <c r="S1365" t="inlineStr">
        <is>
          <t>601+</t>
        </is>
      </c>
      <c r="T1365" t="n">
        <v>3.7</v>
      </c>
      <c r="U1365" t="inlineStr">
        <is>
          <t>701+</t>
        </is>
      </c>
      <c r="V1365" t="n">
        <v>3</v>
      </c>
      <c r="W1365" t="inlineStr">
        <is>
          <t>701+</t>
        </is>
      </c>
      <c r="X1365" t="n">
        <v>9.699999999999999</v>
      </c>
      <c r="Y1365" t="inlineStr">
        <is>
          <t>601+</t>
        </is>
      </c>
      <c r="Z1365" t="n">
        <v>2.3</v>
      </c>
      <c r="AA1365" t="inlineStr">
        <is>
          <t>692</t>
        </is>
      </c>
      <c r="AB1365" t="n">
        <v>14</v>
      </c>
      <c r="AC1365" t="inlineStr">
        <is>
          <t>425</t>
        </is>
      </c>
      <c r="AD1365" t="n">
        <v>30.3</v>
      </c>
      <c r="AE1365" t="inlineStr">
        <is>
          <t>701+</t>
        </is>
      </c>
      <c r="AF1365" t="n">
        <v>5.3</v>
      </c>
      <c r="AG1365" t="inlineStr">
        <is>
          <t>701+</t>
        </is>
      </c>
      <c r="AH1365" t="n">
        <v>7</v>
      </c>
      <c r="AI1365" t="inlineStr">
        <is>
          <t>701+</t>
        </is>
      </c>
      <c r="AJ1365" t="n">
        <v>1.1</v>
      </c>
      <c r="AK1365" t="inlineStr"/>
      <c r="AL1365" t="inlineStr"/>
      <c r="AM1365" t="inlineStr"/>
      <c r="AN1365" t="inlineStr"/>
      <c r="AO1365" t="inlineStr"/>
      <c r="AP1365" t="inlineStr">
        <is>
          <t>{"Research &amp; Discovery": [{"indicator_id": "76", "indicator_name": "Academic Reputation", "rank": "601+", "score": "3.7"}, {"indicator_id": "73", "indicator_name": "Citations per Faculty", "rank": "701+", "score": "3"}], "Learning Experience": [{"indicator_id": "36", "indicator_name": "Faculty Student Ratio", "rank": "701+", "score": "9.7"}], "Employability": [{"indicator_id": "77", "indicator_name": "Employer Reputation", "rank": "601+", "score": "2.3"}, {"indicator_id": "3819456", "indicator_name": "Employment Outcomes", "rank": "692", "score": "14"}], "Global Engagement": [{"indicator_id": "14", "indicator_name": "International Student Ratio", "rank": "425", "score": "30.3"}, {"indicator_id": "15", "indicator_name": "International Research Network", "rank": "701+", "score": "5.3"}, {"indicator_id": "18", "indicator_name": "International Faculty Ratio", "rank": "701+", "score": "7"}], "Sustainability": [{"indicator_id": "3897497", "indicator_name": "Sustainability Score", "rank": "701+", "score": "1.1"}]}</t>
        </is>
      </c>
      <c r="AQ13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66">
      <c r="A1366" t="n">
        <v>1365</v>
      </c>
      <c r="B1366" t="inlineStr"/>
      <c r="C1366" t="inlineStr">
        <is>
          <t>University of Kragujevac</t>
        </is>
      </c>
      <c r="D1366" t="inlineStr">
        <is>
          <t>Kragujevac, Serbia</t>
        </is>
      </c>
      <c r="E1366" t="inlineStr">
        <is>
          <t>Serbia</t>
        </is>
      </c>
      <c r="F1366" t="inlineStr">
        <is>
          <t>Kragujevac</t>
        </is>
      </c>
      <c r="G1366" t="inlineStr">
        <is>
          <t>Europe</t>
        </is>
      </c>
      <c r="H1366" t="inlineStr">
        <is>
          <t>https://www.topuniversities.com/sites/default/files/university-of-kragujevac_592560cf2aeae70239af5a55_medium.jpg</t>
        </is>
      </c>
      <c r="I1366" t="inlineStr">
        <is>
          <t>/universities/university-kragujevac</t>
        </is>
      </c>
      <c r="J1366" t="inlineStr">
        <is>
          <t>3996965</t>
        </is>
      </c>
      <c r="K1366" t="inlineStr">
        <is>
          <t>921151</t>
        </is>
      </c>
      <c r="L1366" t="inlineStr">
        <is>
          <t>25591</t>
        </is>
      </c>
      <c r="M1366" t="n">
        <v>0</v>
      </c>
      <c r="N1366" t="inlineStr">
        <is>
          <t>1201-1400</t>
        </is>
      </c>
      <c r="O1366" t="inlineStr"/>
      <c r="P1366" t="b">
        <v>0</v>
      </c>
      <c r="Q1366" t="b">
        <v>0</v>
      </c>
      <c r="R1366" t="n">
        <v>0</v>
      </c>
      <c r="S1366" t="inlineStr">
        <is>
          <t>601+</t>
        </is>
      </c>
      <c r="T1366" t="n">
        <v>3.9</v>
      </c>
      <c r="U1366" t="inlineStr">
        <is>
          <t>701+</t>
        </is>
      </c>
      <c r="V1366" t="n">
        <v>3.7</v>
      </c>
      <c r="W1366" t="inlineStr">
        <is>
          <t>701+</t>
        </is>
      </c>
      <c r="X1366" t="n">
        <v>8.5</v>
      </c>
      <c r="Y1366" t="inlineStr">
        <is>
          <t>601+</t>
        </is>
      </c>
      <c r="Z1366" t="n">
        <v>3</v>
      </c>
      <c r="AA1366" t="inlineStr">
        <is>
          <t>701+</t>
        </is>
      </c>
      <c r="AB1366" t="n">
        <v>9.300000000000001</v>
      </c>
      <c r="AC1366" t="inlineStr">
        <is>
          <t>701+</t>
        </is>
      </c>
      <c r="AD1366" t="n">
        <v>1.1</v>
      </c>
      <c r="AE1366" t="inlineStr">
        <is>
          <t>701+</t>
        </is>
      </c>
      <c r="AF1366" t="n">
        <v>44.1</v>
      </c>
      <c r="AG1366" t="inlineStr">
        <is>
          <t>701+</t>
        </is>
      </c>
      <c r="AH1366" t="n">
        <v>1</v>
      </c>
      <c r="AI1366" t="inlineStr">
        <is>
          <t>701+</t>
        </is>
      </c>
      <c r="AJ1366" t="n">
        <v>1</v>
      </c>
      <c r="AK1366" t="inlineStr"/>
      <c r="AL1366" t="inlineStr"/>
      <c r="AM1366" t="inlineStr"/>
      <c r="AN1366" t="inlineStr"/>
      <c r="AO1366" t="inlineStr"/>
      <c r="AP1366" t="inlineStr">
        <is>
          <t>{"Research &amp; Discovery": [{"indicator_id": "76", "indicator_name": "Academic Reputation", "rank": "601+", "score": "3.9"}, {"indicator_id": "73", "indicator_name": "Citations per Faculty", "rank": "701+", "score": "3.7"}], "Learning Experience": [{"indicator_id": "36", "indicator_name": "Faculty Student Ratio", "rank": "701+", "score": "8.5"}], "Employability": [{"indicator_id": "77", "indicator_name": "Employer Reputation", "rank": "601+", "score": "3"}, {"indicator_id": "3819456", "indicator_name": "Employment Outcomes", "rank": "701+", "score": "9.3"}], "Global Engagement": [{"indicator_id": "14", "indicator_name": "International Student Ratio", "rank": "701+", "score": "1.1"}, {"indicator_id": "15", "indicator_name": "International Research Network", "rank": "701+", "score": "44.1"}, {"indicator_id": "18", "indicator_name": "International Faculty Ratio", "rank": "701+", "score": "1"}], "Sustainability": [{"indicator_id": "3897497", "indicator_name": "Sustainability Score", "rank": "701+", "score": "1"}]}</t>
        </is>
      </c>
      <c r="AQ13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67">
      <c r="A1367" t="n">
        <v>1366</v>
      </c>
      <c r="B1367" t="inlineStr"/>
      <c r="C1367" t="inlineStr">
        <is>
          <t>University of Kufa</t>
        </is>
      </c>
      <c r="D1367" t="inlineStr">
        <is>
          <t>Kufa, Iraq</t>
        </is>
      </c>
      <c r="E1367" t="inlineStr">
        <is>
          <t>Iraq</t>
        </is>
      </c>
      <c r="F1367" t="inlineStr">
        <is>
          <t>Kufa</t>
        </is>
      </c>
      <c r="G1367" t="inlineStr">
        <is>
          <t>Asia</t>
        </is>
      </c>
      <c r="H1367" t="inlineStr">
        <is>
          <t>https://www.topuniversities.com/sites/default/files/university-of-kufa_592560cf2aeae70239af5696_medium.jpg</t>
        </is>
      </c>
      <c r="I1367" t="inlineStr">
        <is>
          <t>/universities/university-kufa</t>
        </is>
      </c>
      <c r="J1367" t="inlineStr">
        <is>
          <t>3996966</t>
        </is>
      </c>
      <c r="K1367" t="inlineStr">
        <is>
          <t>293820</t>
        </is>
      </c>
      <c r="L1367" t="inlineStr">
        <is>
          <t>14377</t>
        </is>
      </c>
      <c r="M1367" t="n">
        <v>0</v>
      </c>
      <c r="N1367" t="inlineStr">
        <is>
          <t>1201-1400</t>
        </is>
      </c>
      <c r="O1367" t="inlineStr"/>
      <c r="P1367" t="b">
        <v>0</v>
      </c>
      <c r="Q1367" t="b">
        <v>0</v>
      </c>
      <c r="R1367" t="n">
        <v>0</v>
      </c>
      <c r="S1367" t="inlineStr">
        <is>
          <t>601+</t>
        </is>
      </c>
      <c r="T1367" t="n">
        <v>4.4</v>
      </c>
      <c r="U1367" t="inlineStr">
        <is>
          <t>701+</t>
        </is>
      </c>
      <c r="V1367" t="n">
        <v>1.4</v>
      </c>
      <c r="W1367" t="inlineStr">
        <is>
          <t>535</t>
        </is>
      </c>
      <c r="X1367" t="n">
        <v>29</v>
      </c>
      <c r="Y1367" t="inlineStr">
        <is>
          <t>601+</t>
        </is>
      </c>
      <c r="Z1367" t="n">
        <v>12.8</v>
      </c>
      <c r="AA1367" t="inlineStr">
        <is>
          <t>701+</t>
        </is>
      </c>
      <c r="AB1367" t="n">
        <v>4.2</v>
      </c>
      <c r="AC1367" t="inlineStr">
        <is>
          <t>701+</t>
        </is>
      </c>
      <c r="AD1367" t="n">
        <v>1.1</v>
      </c>
      <c r="AE1367" t="inlineStr">
        <is>
          <t>701+</t>
        </is>
      </c>
      <c r="AF1367" t="n">
        <v>16.4</v>
      </c>
      <c r="AG1367" t="inlineStr">
        <is>
          <t>701+</t>
        </is>
      </c>
      <c r="AH1367" t="n">
        <v>4.4</v>
      </c>
      <c r="AI1367" t="inlineStr">
        <is>
          <t>701+</t>
        </is>
      </c>
      <c r="AJ1367" t="n">
        <v>1</v>
      </c>
      <c r="AK1367" t="inlineStr"/>
      <c r="AL1367" t="inlineStr"/>
      <c r="AM1367" t="inlineStr"/>
      <c r="AN1367" t="inlineStr"/>
      <c r="AO1367" t="inlineStr"/>
      <c r="AP1367" t="inlineStr">
        <is>
          <t>{"Research &amp; Discovery": [{"indicator_id": "76", "indicator_name": "Academic Reputation", "rank": "601+", "score": "4.4"}, {"indicator_id": "73", "indicator_name": "Citations per Faculty", "rank": "701+", "score": "1.4"}], "Learning Experience": [{"indicator_id": "36", "indicator_name": "Faculty Student Ratio", "rank": "535", "score": "29"}], "Employability": [{"indicator_id": "77", "indicator_name": "Employer Reputation", "rank": "601+", "score": "12.8"}, {"indicator_id": "3819456", "indicator_name": "Employment Outcomes", "rank": "701+", "score": "4.2"}], "Global Engagement": [{"indicator_id": "14", "indicator_name": "International Student Ratio", "rank": "701+", "score": "1.1"}, {"indicator_id": "15", "indicator_name": "International Research Network", "rank": "701+", "score": "16.4"}, {"indicator_id": "18", "indicator_name": "International Faculty Ratio", "rank": "701+", "score": "4.4"}], "Sustainability": [{"indicator_id": "3897497", "indicator_name": "Sustainability Score", "rank": "701+", "score": "1"}]}</t>
        </is>
      </c>
      <c r="AQ13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68">
      <c r="A1368" t="n">
        <v>1367</v>
      </c>
      <c r="B1368" t="inlineStr"/>
      <c r="C1368" t="inlineStr">
        <is>
          <t>University of Memphis</t>
        </is>
      </c>
      <c r="D1368" t="inlineStr">
        <is>
          <t>Memphis, United States</t>
        </is>
      </c>
      <c r="E1368" t="inlineStr">
        <is>
          <t>United States</t>
        </is>
      </c>
      <c r="F1368" t="inlineStr">
        <is>
          <t>Memphis</t>
        </is>
      </c>
      <c r="G1368" t="inlineStr">
        <is>
          <t>North America</t>
        </is>
      </c>
      <c r="H1368" t="inlineStr">
        <is>
          <t>https://www.topuniversities.com/sites/default/files/university-of-memphis_592560cf2aeae70239af51bd_medium.jpg</t>
        </is>
      </c>
      <c r="I1368" t="inlineStr">
        <is>
          <t>/universities/university-memphis</t>
        </is>
      </c>
      <c r="J1368" t="inlineStr">
        <is>
          <t>3996982</t>
        </is>
      </c>
      <c r="K1368" t="inlineStr">
        <is>
          <t>294744</t>
        </is>
      </c>
      <c r="L1368" t="inlineStr">
        <is>
          <t>1850</t>
        </is>
      </c>
      <c r="M1368" t="n">
        <v>0</v>
      </c>
      <c r="N1368" t="inlineStr">
        <is>
          <t>1201-1400</t>
        </is>
      </c>
      <c r="O1368" t="inlineStr"/>
      <c r="P1368" t="b">
        <v>0</v>
      </c>
      <c r="Q1368" t="b">
        <v>0</v>
      </c>
      <c r="R1368" t="n">
        <v>0</v>
      </c>
      <c r="S1368" t="inlineStr">
        <is>
          <t>601+</t>
        </is>
      </c>
      <c r="T1368" t="n">
        <v>3.1</v>
      </c>
      <c r="U1368" t="inlineStr">
        <is>
          <t>701+</t>
        </is>
      </c>
      <c r="V1368" t="n">
        <v>8</v>
      </c>
      <c r="W1368" t="inlineStr">
        <is>
          <t>701+</t>
        </is>
      </c>
      <c r="X1368" t="n">
        <v>12.1</v>
      </c>
      <c r="Y1368" t="inlineStr">
        <is>
          <t>601+</t>
        </is>
      </c>
      <c r="Z1368" t="n">
        <v>2.5</v>
      </c>
      <c r="AA1368" t="inlineStr">
        <is>
          <t>701+</t>
        </is>
      </c>
      <c r="AB1368" t="n">
        <v>7.6</v>
      </c>
      <c r="AC1368" t="inlineStr">
        <is>
          <t>701+</t>
        </is>
      </c>
      <c r="AD1368" t="n">
        <v>8.300000000000001</v>
      </c>
      <c r="AE1368" t="inlineStr">
        <is>
          <t>701+</t>
        </is>
      </c>
      <c r="AF1368" t="n">
        <v>39.4</v>
      </c>
      <c r="AG1368" t="inlineStr">
        <is>
          <t>701+</t>
        </is>
      </c>
      <c r="AH1368" t="n">
        <v>2.2</v>
      </c>
      <c r="AI1368" t="inlineStr">
        <is>
          <t>701+</t>
        </is>
      </c>
      <c r="AJ1368" t="n">
        <v>2.1</v>
      </c>
      <c r="AK1368" t="inlineStr"/>
      <c r="AL1368" t="inlineStr"/>
      <c r="AM1368" t="inlineStr"/>
      <c r="AN1368" t="inlineStr"/>
      <c r="AO1368" t="inlineStr"/>
      <c r="AP1368" t="inlineStr">
        <is>
          <t>{"Research &amp; Discovery": [{"indicator_id": "76", "indicator_name": "Academic Reputation", "rank": "601+", "score": "3.1"}, {"indicator_id": "73", "indicator_name": "Citations per Faculty", "rank": "701+", "score": "8"}], "Learning Experience": [{"indicator_id": "36", "indicator_name": "Faculty Student Ratio", "rank": "701+", "score": "12.1"}], "Employability": [{"indicator_id": "77", "indicator_name": "Employer Reputation", "rank": "601+", "score": "2.5"}, {"indicator_id": "3819456", "indicator_name": "Employment Outcomes", "rank": "701+", "score": "7.6"}], "Global Engagement": [{"indicator_id": "14", "indicator_name": "International Student Ratio", "rank": "701+", "score": "8.3"}, {"indicator_id": "15", "indicator_name": "International Research Network", "rank": "701+", "score": "39.4"}, {"indicator_id": "18", "indicator_name": "International Faculty Ratio", "rank": "701+", "score": "2.2"}], "Sustainability": [{"indicator_id": "3897497", "indicator_name": "Sustainability Score", "rank": "701+", "score": "2.1"}]}</t>
        </is>
      </c>
      <c r="AQ13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69">
      <c r="A1369" t="n">
        <v>1368</v>
      </c>
      <c r="B1369" t="inlineStr"/>
      <c r="C1369" t="inlineStr">
        <is>
          <t xml:space="preserve">University of Miskolc </t>
        </is>
      </c>
      <c r="D1369" t="inlineStr">
        <is>
          <t>Miskolc, Hungary</t>
        </is>
      </c>
      <c r="E1369" t="inlineStr">
        <is>
          <t>Hungary</t>
        </is>
      </c>
      <c r="F1369" t="inlineStr">
        <is>
          <t>Miskolc</t>
        </is>
      </c>
      <c r="G1369" t="inlineStr">
        <is>
          <t>Europe</t>
        </is>
      </c>
      <c r="H1369" t="inlineStr">
        <is>
          <t>https://www.topuniversities.com/sites/default/files/university-of-miskolc-_592560cf2aeae70239af4fee_medium.jpg</t>
        </is>
      </c>
      <c r="I1369" t="inlineStr">
        <is>
          <t>/universities/university-miskolc</t>
        </is>
      </c>
      <c r="J1369" t="inlineStr">
        <is>
          <t>3996984</t>
        </is>
      </c>
      <c r="K1369" t="inlineStr">
        <is>
          <t>297405</t>
        </is>
      </c>
      <c r="L1369" t="inlineStr">
        <is>
          <t>1387</t>
        </is>
      </c>
      <c r="M1369" t="n">
        <v>0</v>
      </c>
      <c r="N1369" t="inlineStr">
        <is>
          <t>1201-1400</t>
        </is>
      </c>
      <c r="O1369" t="inlineStr"/>
      <c r="P1369" t="b">
        <v>0</v>
      </c>
      <c r="Q1369" t="b">
        <v>0</v>
      </c>
      <c r="R1369" t="n">
        <v>0</v>
      </c>
      <c r="S1369" t="inlineStr">
        <is>
          <t>601+</t>
        </is>
      </c>
      <c r="T1369" t="n">
        <v>6.6</v>
      </c>
      <c r="U1369" t="inlineStr">
        <is>
          <t>701+</t>
        </is>
      </c>
      <c r="V1369" t="n">
        <v>2.4</v>
      </c>
      <c r="W1369" t="inlineStr">
        <is>
          <t>701+</t>
        </is>
      </c>
      <c r="X1369" t="n">
        <v>18.6</v>
      </c>
      <c r="Y1369" t="inlineStr">
        <is>
          <t>601+</t>
        </is>
      </c>
      <c r="Z1369" t="n">
        <v>5.7</v>
      </c>
      <c r="AA1369" t="inlineStr">
        <is>
          <t>701+</t>
        </is>
      </c>
      <c r="AB1369" t="n">
        <v>13</v>
      </c>
      <c r="AC1369" t="inlineStr">
        <is>
          <t>701+</t>
        </is>
      </c>
      <c r="AD1369" t="n">
        <v>3.8</v>
      </c>
      <c r="AE1369" t="inlineStr">
        <is>
          <t>701+</t>
        </is>
      </c>
      <c r="AF1369" t="n">
        <v>19.2</v>
      </c>
      <c r="AG1369" t="inlineStr">
        <is>
          <t>701+</t>
        </is>
      </c>
      <c r="AH1369" t="n">
        <v>3.1</v>
      </c>
      <c r="AI1369" t="inlineStr">
        <is>
          <t>701+</t>
        </is>
      </c>
      <c r="AJ1369" t="n">
        <v>1</v>
      </c>
      <c r="AK1369" t="inlineStr"/>
      <c r="AL1369" t="inlineStr"/>
      <c r="AM1369" t="inlineStr"/>
      <c r="AN1369" t="inlineStr"/>
      <c r="AO1369" t="inlineStr"/>
      <c r="AP1369" t="inlineStr">
        <is>
          <t>{"Research &amp; Discovery": [{"indicator_id": "76", "indicator_name": "Academic Reputation", "rank": "601+", "score": "6.6"}, {"indicator_id": "73", "indicator_name": "Citations per Faculty", "rank": "701+", "score": "2.4"}], "Learning Experience": [{"indicator_id": "36", "indicator_name": "Faculty Student Ratio", "rank": "701+", "score": "18.6"}], "Employability": [{"indicator_id": "77", "indicator_name": "Employer Reputation", "rank": "601+", "score": "5.7"}, {"indicator_id": "3819456", "indicator_name": "Employment Outcomes", "rank": "701+", "score": "13"}], "Global Engagement": [{"indicator_id": "14", "indicator_name": "International Student Ratio", "rank": "701+", "score": "3.8"}, {"indicator_id": "15", "indicator_name": "International Research Network", "rank": "701+", "score": "19.2"}, {"indicator_id": "18", "indicator_name": "International Faculty Ratio", "rank": "701+", "score": "3.1"}], "Sustainability": [{"indicator_id": "3897497", "indicator_name": "Sustainability Score", "rank": "701+", "score": "1"}]}</t>
        </is>
      </c>
      <c r="AQ13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70">
      <c r="A1370" t="n">
        <v>1369</v>
      </c>
      <c r="B1370" t="inlineStr"/>
      <c r="C1370" t="inlineStr">
        <is>
          <t>University of Missouri Saint Louis</t>
        </is>
      </c>
      <c r="D1370" t="inlineStr">
        <is>
          <t>St. Louis, United States</t>
        </is>
      </c>
      <c r="E1370" t="inlineStr">
        <is>
          <t>United States</t>
        </is>
      </c>
      <c r="F1370" t="inlineStr">
        <is>
          <t>St. Louis</t>
        </is>
      </c>
      <c r="G1370" t="inlineStr">
        <is>
          <t>North America</t>
        </is>
      </c>
      <c r="H1370" t="inlineStr">
        <is>
          <t>https://www.topuniversities.com/sites/default/files/230504125339pm154918download-90x90.jpg</t>
        </is>
      </c>
      <c r="I1370" t="inlineStr">
        <is>
          <t>/universities/university-missouri-saint-louis</t>
        </is>
      </c>
      <c r="J1370" t="inlineStr">
        <is>
          <t>3996986</t>
        </is>
      </c>
      <c r="K1370" t="inlineStr">
        <is>
          <t>295261</t>
        </is>
      </c>
      <c r="L1370" t="inlineStr">
        <is>
          <t>2301</t>
        </is>
      </c>
      <c r="M1370" t="n">
        <v>0</v>
      </c>
      <c r="N1370" t="inlineStr">
        <is>
          <t>1201-1400</t>
        </is>
      </c>
      <c r="O1370" t="inlineStr"/>
      <c r="P1370" t="b">
        <v>0</v>
      </c>
      <c r="Q1370" t="b">
        <v>0</v>
      </c>
      <c r="R1370" t="n">
        <v>0</v>
      </c>
      <c r="S1370" t="inlineStr">
        <is>
          <t>601+</t>
        </is>
      </c>
      <c r="T1370" t="n">
        <v>4.2</v>
      </c>
      <c r="U1370" t="inlineStr">
        <is>
          <t>701+</t>
        </is>
      </c>
      <c r="V1370" t="n">
        <v>10.5</v>
      </c>
      <c r="W1370" t="inlineStr">
        <is>
          <t>701+</t>
        </is>
      </c>
      <c r="X1370" t="n">
        <v>12.3</v>
      </c>
      <c r="Y1370" t="inlineStr">
        <is>
          <t>601+</t>
        </is>
      </c>
      <c r="Z1370" t="n">
        <v>4.2</v>
      </c>
      <c r="AA1370" t="inlineStr">
        <is>
          <t>701+</t>
        </is>
      </c>
      <c r="AB1370" t="n">
        <v>7.7</v>
      </c>
      <c r="AC1370" t="inlineStr">
        <is>
          <t>701+</t>
        </is>
      </c>
      <c r="AD1370" t="n">
        <v>3.1</v>
      </c>
      <c r="AE1370" t="inlineStr">
        <is>
          <t>701+</t>
        </is>
      </c>
      <c r="AF1370" t="n">
        <v>9.800000000000001</v>
      </c>
      <c r="AG1370" t="inlineStr">
        <is>
          <t>701+</t>
        </is>
      </c>
      <c r="AH1370" t="n">
        <v>3.4</v>
      </c>
      <c r="AI1370" t="inlineStr">
        <is>
          <t>701+</t>
        </is>
      </c>
      <c r="AJ1370" t="n">
        <v>1</v>
      </c>
      <c r="AK1370" t="inlineStr"/>
      <c r="AL1370" t="inlineStr"/>
      <c r="AM1370" t="inlineStr"/>
      <c r="AN1370" t="inlineStr"/>
      <c r="AO1370" t="inlineStr"/>
      <c r="AP1370" t="inlineStr">
        <is>
          <t>{"Research &amp; Discovery": [{"indicator_id": "76", "indicator_name": "Academic Reputation", "rank": "601+", "score": "4.2"}, {"indicator_id": "73", "indicator_name": "Citations per Faculty", "rank": "701+", "score": "10.5"}], "Learning Experience": [{"indicator_id": "36", "indicator_name": "Faculty Student Ratio", "rank": "701+", "score": "12.3"}], "Employability": [{"indicator_id": "77", "indicator_name": "Employer Reputation", "rank": "601+", "score": "4.2"}, {"indicator_id": "3819456", "indicator_name": "Employment Outcomes", "rank": "701+", "score": "7.7"}], "Global Engagement": [{"indicator_id": "14", "indicator_name": "International Student Ratio", "rank": "701+", "score": "3.1"}, {"indicator_id": "15", "indicator_name": "International Research Network", "rank": "701+", "score": "9.8"}, {"indicator_id": "18", "indicator_name": "International Faculty Ratio", "rank": "701+", "score": "3.4"}], "Sustainability": [{"indicator_id": "3897497", "indicator_name": "Sustainability Score", "rank": "701+", "score": "1"}]}</t>
        </is>
      </c>
      <c r="AQ13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71">
      <c r="A1371" t="n">
        <v>1370</v>
      </c>
      <c r="B1371" t="inlineStr"/>
      <c r="C1371" t="inlineStr">
        <is>
          <t>University of Niš</t>
        </is>
      </c>
      <c r="D1371" t="inlineStr">
        <is>
          <t>Niš, Serbia</t>
        </is>
      </c>
      <c r="E1371" t="inlineStr">
        <is>
          <t>Serbia</t>
        </is>
      </c>
      <c r="F1371" t="inlineStr">
        <is>
          <t>Niš</t>
        </is>
      </c>
      <c r="G1371" t="inlineStr">
        <is>
          <t>Europe</t>
        </is>
      </c>
      <c r="H1371" t="inlineStr">
        <is>
          <t>https://www.topuniversities.com/sites/default/files/university-of-ni_592560e59988f300e2321b45_medium.jpg</t>
        </is>
      </c>
      <c r="I1371" t="inlineStr">
        <is>
          <t>/universities/university-nis</t>
        </is>
      </c>
      <c r="J1371" t="inlineStr">
        <is>
          <t>3997001</t>
        </is>
      </c>
      <c r="K1371" t="inlineStr">
        <is>
          <t>888038</t>
        </is>
      </c>
      <c r="L1371" t="inlineStr">
        <is>
          <t>25590</t>
        </is>
      </c>
      <c r="M1371" t="n">
        <v>0</v>
      </c>
      <c r="N1371" t="inlineStr">
        <is>
          <t>1201-1400</t>
        </is>
      </c>
      <c r="O1371" t="inlineStr"/>
      <c r="P1371" t="b">
        <v>0</v>
      </c>
      <c r="Q1371" t="b">
        <v>0</v>
      </c>
      <c r="R1371" t="n">
        <v>0</v>
      </c>
      <c r="S1371" t="inlineStr">
        <is>
          <t>601+</t>
        </is>
      </c>
      <c r="T1371" t="n">
        <v>5</v>
      </c>
      <c r="U1371" t="inlineStr">
        <is>
          <t>701+</t>
        </is>
      </c>
      <c r="V1371" t="n">
        <v>2.4</v>
      </c>
      <c r="W1371" t="inlineStr">
        <is>
          <t>701+</t>
        </is>
      </c>
      <c r="X1371" t="n">
        <v>12.5</v>
      </c>
      <c r="Y1371" t="inlineStr">
        <is>
          <t>601+</t>
        </is>
      </c>
      <c r="Z1371" t="n">
        <v>5.5</v>
      </c>
      <c r="AA1371" t="inlineStr">
        <is>
          <t>701+</t>
        </is>
      </c>
      <c r="AB1371" t="n">
        <v>4</v>
      </c>
      <c r="AC1371" t="inlineStr">
        <is>
          <t>701+</t>
        </is>
      </c>
      <c r="AD1371" t="n">
        <v>5.7</v>
      </c>
      <c r="AE1371" t="inlineStr">
        <is>
          <t>701+</t>
        </is>
      </c>
      <c r="AF1371" t="n">
        <v>49</v>
      </c>
      <c r="AG1371" t="inlineStr">
        <is>
          <t>n/a</t>
        </is>
      </c>
      <c r="AH1371" t="inlineStr"/>
      <c r="AI1371" t="inlineStr">
        <is>
          <t>701+</t>
        </is>
      </c>
      <c r="AJ1371" t="n">
        <v>1</v>
      </c>
      <c r="AK1371" t="inlineStr"/>
      <c r="AL1371" t="inlineStr"/>
      <c r="AM1371" t="inlineStr"/>
      <c r="AN1371" t="inlineStr"/>
      <c r="AO1371" t="inlineStr"/>
      <c r="AP1371" t="inlineStr">
        <is>
          <t>{"Research &amp; Discovery": [{"indicator_id": "76", "indicator_name": "Academic Reputation", "rank": "601+", "score": "5"}, {"indicator_id": "73", "indicator_name": "Citations per Faculty", "rank": "701+", "score": "2.4"}], "Learning Experience": [{"indicator_id": "36", "indicator_name": "Faculty Student Ratio", "rank": "701+", "score": "12.5"}], "Employability": [{"indicator_id": "77", "indicator_name": "Employer Reputation", "rank": "601+", "score": "5.5"}, {"indicator_id": "3819456", "indicator_name": "Employment Outcomes", "rank": "701+", "score": "4"}], "Global Engagement": [{"indicator_id": "14", "indicator_name": "International Student Ratio", "rank": "701+", "score": "5.7"}, {"indicator_id": "15", "indicator_name": "International Research Network", "rank": "701+", "score": "49"}, {"indicator_id": "18", "indicator_name": "International Faculty Ratio", "rank": "n/a", "score": "n/a"}], "Sustainability": [{"indicator_id": "3897497", "indicator_name": "Sustainability Score", "rank": "701+", "score": "1"}]}</t>
        </is>
      </c>
      <c r="AQ13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72">
      <c r="A1372" t="n">
        <v>1371</v>
      </c>
      <c r="B1372" t="inlineStr"/>
      <c r="C1372" t="inlineStr">
        <is>
          <t>University of North Carolina at Greensboro</t>
        </is>
      </c>
      <c r="D1372" t="inlineStr">
        <is>
          <t>Greensboro, United States</t>
        </is>
      </c>
      <c r="E1372" t="inlineStr">
        <is>
          <t>United States</t>
        </is>
      </c>
      <c r="F1372" t="inlineStr">
        <is>
          <t>Greensboro</t>
        </is>
      </c>
      <c r="G1372" t="inlineStr">
        <is>
          <t>North America</t>
        </is>
      </c>
      <c r="H1372" t="inlineStr">
        <is>
          <t>https://www.topuniversities.com/sites/default/files/university-of-north-carolina-at-greensboro_592560cf2aeae70239af52b2_medium.jpg</t>
        </is>
      </c>
      <c r="I1372" t="inlineStr">
        <is>
          <t>/universities/university-north-carolina-greensboro</t>
        </is>
      </c>
      <c r="J1372" t="inlineStr">
        <is>
          <t>3997003</t>
        </is>
      </c>
      <c r="K1372" t="inlineStr">
        <is>
          <t>295064</t>
        </is>
      </c>
      <c r="L1372" t="inlineStr">
        <is>
          <t>2094</t>
        </is>
      </c>
      <c r="M1372" t="n">
        <v>0</v>
      </c>
      <c r="N1372" t="inlineStr">
        <is>
          <t>1201-1400</t>
        </is>
      </c>
      <c r="O1372" t="inlineStr"/>
      <c r="P1372" t="b">
        <v>0</v>
      </c>
      <c r="Q1372" t="b">
        <v>0</v>
      </c>
      <c r="R1372" t="n">
        <v>0</v>
      </c>
      <c r="S1372" t="inlineStr">
        <is>
          <t>601+</t>
        </is>
      </c>
      <c r="T1372" t="n">
        <v>2.6</v>
      </c>
      <c r="U1372" t="inlineStr">
        <is>
          <t>701+</t>
        </is>
      </c>
      <c r="V1372" t="n">
        <v>10.1</v>
      </c>
      <c r="W1372" t="inlineStr">
        <is>
          <t>701+</t>
        </is>
      </c>
      <c r="X1372" t="n">
        <v>8.9</v>
      </c>
      <c r="Y1372" t="inlineStr">
        <is>
          <t>601+</t>
        </is>
      </c>
      <c r="Z1372" t="n">
        <v>2.4</v>
      </c>
      <c r="AA1372" t="inlineStr">
        <is>
          <t>701+</t>
        </is>
      </c>
      <c r="AB1372" t="n">
        <v>1.5</v>
      </c>
      <c r="AC1372" t="inlineStr">
        <is>
          <t>701+</t>
        </is>
      </c>
      <c r="AD1372" t="n">
        <v>3.4</v>
      </c>
      <c r="AE1372" t="inlineStr">
        <is>
          <t>701+</t>
        </is>
      </c>
      <c r="AF1372" t="n">
        <v>50.7</v>
      </c>
      <c r="AG1372" t="inlineStr">
        <is>
          <t>701+</t>
        </is>
      </c>
      <c r="AH1372" t="n">
        <v>5.9</v>
      </c>
      <c r="AI1372" t="inlineStr">
        <is>
          <t>701+</t>
        </is>
      </c>
      <c r="AJ1372" t="n">
        <v>1.6</v>
      </c>
      <c r="AK1372" t="inlineStr"/>
      <c r="AL1372" t="inlineStr"/>
      <c r="AM1372" t="inlineStr"/>
      <c r="AN1372" t="inlineStr"/>
      <c r="AO1372" t="inlineStr"/>
      <c r="AP1372" t="inlineStr">
        <is>
          <t>{"Research &amp; Discovery": [{"indicator_id": "76", "indicator_name": "Academic Reputation", "rank": "601+", "score": "2.6"}, {"indicator_id": "73", "indicator_name": "Citations per Faculty", "rank": "701+", "score": "10.1"}], "Learning Experience": [{"indicator_id": "36", "indicator_name": "Faculty Student Ratio", "rank": "701+", "score": "8.9"}], "Employability": [{"indicator_id": "77", "indicator_name": "Employer Reputation", "rank": "601+", "score": "2.4"}, {"indicator_id": "3819456", "indicator_name": "Employment Outcomes", "rank": "701+", "score": "1.5"}], "Global Engagement": [{"indicator_id": "14", "indicator_name": "International Student Ratio", "rank": "701+", "score": "3.4"}, {"indicator_id": "15", "indicator_name": "International Research Network", "rank": "701+", "score": "50.7"}, {"indicator_id": "18", "indicator_name": "International Faculty Ratio", "rank": "701+", "score": "5.9"}], "Sustainability": [{"indicator_id": "3897497", "indicator_name": "Sustainability Score", "rank": "701+", "score": "1.6"}]}</t>
        </is>
      </c>
      <c r="AQ13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73">
      <c r="A1373" t="n">
        <v>1372</v>
      </c>
      <c r="B1373" t="inlineStr"/>
      <c r="C1373" t="inlineStr">
        <is>
          <t>University of Ostrava</t>
        </is>
      </c>
      <c r="D1373" t="inlineStr">
        <is>
          <t>Ostrava, Czechia</t>
        </is>
      </c>
      <c r="E1373" t="inlineStr">
        <is>
          <t>Czechia</t>
        </is>
      </c>
      <c r="F1373" t="inlineStr">
        <is>
          <t>Ostrava</t>
        </is>
      </c>
      <c r="G1373" t="inlineStr">
        <is>
          <t>Europe</t>
        </is>
      </c>
      <c r="H1373" t="inlineStr">
        <is>
          <t>https://www.topuniversities.com/sites/default/files/university-of-ostrava_592560cf2aeae70239af4f51_medium.jpg</t>
        </is>
      </c>
      <c r="I1373" t="inlineStr">
        <is>
          <t>/universities/university-ostrava</t>
        </is>
      </c>
      <c r="J1373" t="inlineStr">
        <is>
          <t>3997008</t>
        </is>
      </c>
      <c r="K1373" t="inlineStr">
        <is>
          <t>297529</t>
        </is>
      </c>
      <c r="L1373" t="inlineStr">
        <is>
          <t>1230</t>
        </is>
      </c>
      <c r="M1373" t="n">
        <v>0</v>
      </c>
      <c r="N1373" t="inlineStr">
        <is>
          <t>1201-1400</t>
        </is>
      </c>
      <c r="O1373" t="inlineStr"/>
      <c r="P1373" t="b">
        <v>0</v>
      </c>
      <c r="Q1373" t="b">
        <v>0</v>
      </c>
      <c r="R1373" t="n">
        <v>0</v>
      </c>
      <c r="S1373" t="inlineStr">
        <is>
          <t>601+</t>
        </is>
      </c>
      <c r="T1373" t="n">
        <v>6.3</v>
      </c>
      <c r="U1373" t="inlineStr">
        <is>
          <t>701+</t>
        </is>
      </c>
      <c r="V1373" t="n">
        <v>3.6</v>
      </c>
      <c r="W1373" t="inlineStr">
        <is>
          <t>701+</t>
        </is>
      </c>
      <c r="X1373" t="n">
        <v>15.6</v>
      </c>
      <c r="Y1373" t="inlineStr">
        <is>
          <t>601+</t>
        </is>
      </c>
      <c r="Z1373" t="n">
        <v>1.1</v>
      </c>
      <c r="AA1373" t="inlineStr">
        <is>
          <t>701+</t>
        </is>
      </c>
      <c r="AB1373" t="n">
        <v>2.9</v>
      </c>
      <c r="AC1373" t="inlineStr">
        <is>
          <t>592</t>
        </is>
      </c>
      <c r="AD1373" t="n">
        <v>16.6</v>
      </c>
      <c r="AE1373" t="inlineStr">
        <is>
          <t>701+</t>
        </is>
      </c>
      <c r="AF1373" t="n">
        <v>27</v>
      </c>
      <c r="AG1373" t="inlineStr">
        <is>
          <t>509</t>
        </is>
      </c>
      <c r="AH1373" t="n">
        <v>27.7</v>
      </c>
      <c r="AI1373" t="inlineStr">
        <is>
          <t>701+</t>
        </is>
      </c>
      <c r="AJ1373" t="n">
        <v>1</v>
      </c>
      <c r="AK1373" t="inlineStr"/>
      <c r="AL1373" t="inlineStr"/>
      <c r="AM1373" t="inlineStr"/>
      <c r="AN1373" t="inlineStr"/>
      <c r="AO1373" t="inlineStr"/>
      <c r="AP1373" t="inlineStr">
        <is>
          <t>{"Research &amp; Discovery": [{"indicator_id": "76", "indicator_name": "Academic Reputation", "rank": "601+", "score": "6.3"}, {"indicator_id": "73", "indicator_name": "Citations per Faculty", "rank": "701+", "score": "3.6"}], "Learning Experience": [{"indicator_id": "36", "indicator_name": "Faculty Student Ratio", "rank": "701+", "score": "15.6"}], "Employability": [{"indicator_id": "77", "indicator_name": "Employer Reputation", "rank": "601+", "score": "1.1"}, {"indicator_id": "3819456", "indicator_name": "Employment Outcomes", "rank": "701+", "score": "2.9"}], "Global Engagement": [{"indicator_id": "14", "indicator_name": "International Student Ratio", "rank": "592", "score": "16.6"}, {"indicator_id": "15", "indicator_name": "International Research Network", "rank": "701+", "score": "27"}, {"indicator_id": "18", "indicator_name": "International Faculty Ratio", "rank": "509", "score": "27.7"}], "Sustainability": [{"indicator_id": "3897497", "indicator_name": "Sustainability Score", "rank": "701+", "score": "1"}]}</t>
        </is>
      </c>
      <c r="AQ13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74">
      <c r="A1374" t="n">
        <v>1373</v>
      </c>
      <c r="B1374" t="inlineStr"/>
      <c r="C1374" t="inlineStr">
        <is>
          <t>University of Pannonia</t>
        </is>
      </c>
      <c r="D1374" t="inlineStr">
        <is>
          <t>Veszprém, Hungary</t>
        </is>
      </c>
      <c r="E1374" t="inlineStr">
        <is>
          <t>Hungary</t>
        </is>
      </c>
      <c r="F1374" t="inlineStr">
        <is>
          <t>Veszprém</t>
        </is>
      </c>
      <c r="G1374" t="inlineStr">
        <is>
          <t>Europe</t>
        </is>
      </c>
      <c r="H1374" t="inlineStr">
        <is>
          <t>https://www.topuniversities.com/sites/default/files/university-of-pannonia_592560e59988f300e2321c07_medium.jpg</t>
        </is>
      </c>
      <c r="I1374" t="inlineStr">
        <is>
          <t>/universities/university-pannonia</t>
        </is>
      </c>
      <c r="J1374" t="inlineStr">
        <is>
          <t>3997010</t>
        </is>
      </c>
      <c r="K1374" t="inlineStr">
        <is>
          <t>888040</t>
        </is>
      </c>
      <c r="L1374" t="inlineStr">
        <is>
          <t>25684</t>
        </is>
      </c>
      <c r="M1374" t="n">
        <v>0</v>
      </c>
      <c r="N1374" t="inlineStr">
        <is>
          <t>1201-1400</t>
        </is>
      </c>
      <c r="O1374" t="inlineStr"/>
      <c r="P1374" t="b">
        <v>0</v>
      </c>
      <c r="Q1374" t="b">
        <v>0</v>
      </c>
      <c r="R1374" t="n">
        <v>0</v>
      </c>
      <c r="S1374" t="inlineStr">
        <is>
          <t>601+</t>
        </is>
      </c>
      <c r="T1374" t="n">
        <v>4.2</v>
      </c>
      <c r="U1374" t="inlineStr">
        <is>
          <t>701+</t>
        </is>
      </c>
      <c r="V1374" t="n">
        <v>8.5</v>
      </c>
      <c r="W1374" t="inlineStr">
        <is>
          <t>637</t>
        </is>
      </c>
      <c r="X1374" t="n">
        <v>22</v>
      </c>
      <c r="Y1374" t="inlineStr">
        <is>
          <t>601+</t>
        </is>
      </c>
      <c r="Z1374" t="n">
        <v>4</v>
      </c>
      <c r="AA1374" t="inlineStr">
        <is>
          <t>701+</t>
        </is>
      </c>
      <c r="AB1374" t="n">
        <v>4</v>
      </c>
      <c r="AC1374" t="inlineStr">
        <is>
          <t>701+</t>
        </is>
      </c>
      <c r="AD1374" t="n">
        <v>8.300000000000001</v>
      </c>
      <c r="AE1374" t="inlineStr">
        <is>
          <t>701+</t>
        </is>
      </c>
      <c r="AF1374" t="n">
        <v>44.7</v>
      </c>
      <c r="AG1374" t="inlineStr">
        <is>
          <t>701+</t>
        </is>
      </c>
      <c r="AH1374" t="n">
        <v>3.3</v>
      </c>
      <c r="AI1374" t="inlineStr">
        <is>
          <t>701+</t>
        </is>
      </c>
      <c r="AJ1374" t="n">
        <v>1</v>
      </c>
      <c r="AK1374" t="inlineStr"/>
      <c r="AL1374" t="inlineStr"/>
      <c r="AM1374" t="inlineStr"/>
      <c r="AN1374" t="inlineStr"/>
      <c r="AO1374" t="inlineStr"/>
      <c r="AP1374" t="inlineStr">
        <is>
          <t>{"Research &amp; Discovery": [{"indicator_id": "76", "indicator_name": "Academic Reputation", "rank": "601+", "score": "4.2"}, {"indicator_id": "73", "indicator_name": "Citations per Faculty", "rank": "701+", "score": "8.5"}], "Learning Experience": [{"indicator_id": "36", "indicator_name": "Faculty Student Ratio", "rank": "637", "score": "22"}], "Employability": [{"indicator_id": "77", "indicator_name": "Employer Reputation", "rank": "601+", "score": "4"}, {"indicator_id": "3819456", "indicator_name": "Employment Outcomes", "rank": "701+", "score": "4"}], "Global Engagement": [{"indicator_id": "14", "indicator_name": "International Student Ratio", "rank": "701+", "score": "8.3"}, {"indicator_id": "15", "indicator_name": "International Research Network", "rank": "701+", "score": "44.7"}, {"indicator_id": "18", "indicator_name": "International Faculty Ratio", "rank": "701+", "score": "3.3"}], "Sustainability": [{"indicator_id": "3897497", "indicator_name": "Sustainability Score", "rank": "701+", "score": "1"}]}</t>
        </is>
      </c>
      <c r="AQ13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75">
      <c r="A1375" t="n">
        <v>1374</v>
      </c>
      <c r="B1375" t="inlineStr"/>
      <c r="C1375" t="inlineStr">
        <is>
          <t>University of Pardubice</t>
        </is>
      </c>
      <c r="D1375" t="inlineStr">
        <is>
          <t>Pardubice, Czechia</t>
        </is>
      </c>
      <c r="E1375" t="inlineStr">
        <is>
          <t>Czechia</t>
        </is>
      </c>
      <c r="F1375" t="inlineStr">
        <is>
          <t>Pardubice</t>
        </is>
      </c>
      <c r="G1375" t="inlineStr">
        <is>
          <t>Europe</t>
        </is>
      </c>
      <c r="H1375" t="inlineStr">
        <is>
          <t>https://www.topuniversities.com/sites/default/files/university-of-pardubice_592560cf2aeae70239af4f50_medium.jpg</t>
        </is>
      </c>
      <c r="I1375" t="inlineStr">
        <is>
          <t>/universities/university-pardubice</t>
        </is>
      </c>
      <c r="J1375" t="inlineStr">
        <is>
          <t>3997011</t>
        </is>
      </c>
      <c r="K1375" t="inlineStr">
        <is>
          <t>297534</t>
        </is>
      </c>
      <c r="L1375" t="inlineStr">
        <is>
          <t>1229</t>
        </is>
      </c>
      <c r="M1375" t="n">
        <v>0</v>
      </c>
      <c r="N1375" t="inlineStr">
        <is>
          <t>1201-1400</t>
        </is>
      </c>
      <c r="O1375" t="inlineStr"/>
      <c r="P1375" t="b">
        <v>0</v>
      </c>
      <c r="Q1375" t="b">
        <v>0</v>
      </c>
      <c r="R1375" t="n">
        <v>0</v>
      </c>
      <c r="S1375" t="inlineStr">
        <is>
          <t>601+</t>
        </is>
      </c>
      <c r="T1375" t="n">
        <v>4.5</v>
      </c>
      <c r="U1375" t="inlineStr">
        <is>
          <t>701+</t>
        </is>
      </c>
      <c r="V1375" t="n">
        <v>3.1</v>
      </c>
      <c r="W1375" t="inlineStr">
        <is>
          <t>348</t>
        </is>
      </c>
      <c r="X1375" t="n">
        <v>44.5</v>
      </c>
      <c r="Y1375" t="inlineStr">
        <is>
          <t>601+</t>
        </is>
      </c>
      <c r="Z1375" t="n">
        <v>2.3</v>
      </c>
      <c r="AA1375" t="inlineStr">
        <is>
          <t>701+</t>
        </is>
      </c>
      <c r="AB1375" t="n">
        <v>1.7</v>
      </c>
      <c r="AC1375" t="inlineStr">
        <is>
          <t>701+</t>
        </is>
      </c>
      <c r="AD1375" t="n">
        <v>8.800000000000001</v>
      </c>
      <c r="AE1375" t="inlineStr">
        <is>
          <t>701+</t>
        </is>
      </c>
      <c r="AF1375" t="n">
        <v>18.7</v>
      </c>
      <c r="AG1375" t="inlineStr">
        <is>
          <t>701+</t>
        </is>
      </c>
      <c r="AH1375" t="n">
        <v>9.699999999999999</v>
      </c>
      <c r="AI1375" t="inlineStr">
        <is>
          <t>701+</t>
        </is>
      </c>
      <c r="AJ1375" t="n">
        <v>1</v>
      </c>
      <c r="AK1375" t="inlineStr"/>
      <c r="AL1375" t="inlineStr"/>
      <c r="AM1375" t="inlineStr"/>
      <c r="AN1375" t="inlineStr"/>
      <c r="AO1375" t="inlineStr"/>
      <c r="AP1375" t="inlineStr">
        <is>
          <t>{"Research &amp; Discovery": [{"indicator_id": "76", "indicator_name": "Academic Reputation", "rank": "601+", "score": "4.5"}, {"indicator_id": "73", "indicator_name": "Citations per Faculty", "rank": "701+", "score": "3.1"}], "Learning Experience": [{"indicator_id": "36", "indicator_name": "Faculty Student Ratio", "rank": "348", "score": "44.5"}], "Employability": [{"indicator_id": "77", "indicator_name": "Employer Reputation", "rank": "601+", "score": "2.3"}, {"indicator_id": "3819456", "indicator_name": "Employment Outcomes", "rank": "701+", "score": "1.7"}], "Global Engagement": [{"indicator_id": "14", "indicator_name": "International Student Ratio", "rank": "701+", "score": "8.8"}, {"indicator_id": "15", "indicator_name": "International Research Network", "rank": "701+", "score": "18.7"}, {"indicator_id": "18", "indicator_name": "International Faculty Ratio", "rank": "701+", "score": "9.7"}], "Sustainability": [{"indicator_id": "3897497", "indicator_name": "Sustainability Score", "rank": "701+", "score": "1"}]}</t>
        </is>
      </c>
      <c r="AQ13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76">
      <c r="A1376" t="n">
        <v>1375</v>
      </c>
      <c r="B1376" t="inlineStr"/>
      <c r="C1376" t="inlineStr">
        <is>
          <t xml:space="preserve">University of Peradeniya </t>
        </is>
      </c>
      <c r="D1376" t="inlineStr">
        <is>
          <t>Peradeniya, Sri Lanka</t>
        </is>
      </c>
      <c r="E1376" t="inlineStr">
        <is>
          <t>Sri Lanka</t>
        </is>
      </c>
      <c r="F1376" t="inlineStr">
        <is>
          <t>Peradeniya</t>
        </is>
      </c>
      <c r="G1376" t="inlineStr">
        <is>
          <t>Asia</t>
        </is>
      </c>
      <c r="H1376" t="inlineStr">
        <is>
          <t>https://www.topuniversities.com/sites/default/files/university-of-peradeniya-_592560cf2aeae70239af4f22_medium.jpg</t>
        </is>
      </c>
      <c r="I1376" t="inlineStr">
        <is>
          <t>/universities/university-peradeniya</t>
        </is>
      </c>
      <c r="J1376" t="inlineStr">
        <is>
          <t>3997015</t>
        </is>
      </c>
      <c r="K1376" t="inlineStr">
        <is>
          <t>294668</t>
        </is>
      </c>
      <c r="L1376" t="inlineStr">
        <is>
          <t>1183</t>
        </is>
      </c>
      <c r="M1376" t="n">
        <v>0</v>
      </c>
      <c r="N1376" t="inlineStr">
        <is>
          <t>1201-1400</t>
        </is>
      </c>
      <c r="O1376" t="inlineStr"/>
      <c r="P1376" t="b">
        <v>0</v>
      </c>
      <c r="Q1376" t="b">
        <v>0</v>
      </c>
      <c r="R1376" t="n">
        <v>0</v>
      </c>
      <c r="S1376" t="inlineStr">
        <is>
          <t>601+</t>
        </is>
      </c>
      <c r="T1376" t="n">
        <v>9</v>
      </c>
      <c r="U1376" t="inlineStr">
        <is>
          <t>701+</t>
        </is>
      </c>
      <c r="V1376" t="n">
        <v>2</v>
      </c>
      <c r="W1376" t="inlineStr">
        <is>
          <t>701+</t>
        </is>
      </c>
      <c r="X1376" t="n">
        <v>12</v>
      </c>
      <c r="Y1376" t="inlineStr">
        <is>
          <t>601+</t>
        </is>
      </c>
      <c r="Z1376" t="n">
        <v>11.6</v>
      </c>
      <c r="AA1376" t="inlineStr">
        <is>
          <t>701+</t>
        </is>
      </c>
      <c r="AB1376" t="n">
        <v>10.9</v>
      </c>
      <c r="AC1376" t="inlineStr">
        <is>
          <t>701+</t>
        </is>
      </c>
      <c r="AD1376" t="n">
        <v>1.3</v>
      </c>
      <c r="AE1376" t="inlineStr">
        <is>
          <t>701+</t>
        </is>
      </c>
      <c r="AF1376" t="n">
        <v>22.7</v>
      </c>
      <c r="AG1376" t="inlineStr">
        <is>
          <t>701+</t>
        </is>
      </c>
      <c r="AH1376" t="n">
        <v>1</v>
      </c>
      <c r="AI1376" t="inlineStr">
        <is>
          <t>701+</t>
        </is>
      </c>
      <c r="AJ1376" t="n">
        <v>5.8</v>
      </c>
      <c r="AK1376" t="inlineStr"/>
      <c r="AL1376" t="inlineStr"/>
      <c r="AM1376" t="inlineStr"/>
      <c r="AN1376" t="inlineStr"/>
      <c r="AO1376" t="inlineStr"/>
      <c r="AP1376" t="inlineStr">
        <is>
          <t>{"Research &amp; Discovery": [{"indicator_id": "76", "indicator_name": "Academic Reputation", "rank": "601+", "score": "9"}, {"indicator_id": "73", "indicator_name": "Citations per Faculty", "rank": "701+", "score": "2"}], "Learning Experience": [{"indicator_id": "36", "indicator_name": "Faculty Student Ratio", "rank": "701+", "score": "12"}], "Employability": [{"indicator_id": "77", "indicator_name": "Employer Reputation", "rank": "601+", "score": "11.6"}, {"indicator_id": "3819456", "indicator_name": "Employment Outcomes", "rank": "701+", "score": "10.9"}], "Global Engagement": [{"indicator_id": "14", "indicator_name": "International Student Ratio", "rank": "701+", "score": "1.3"}, {"indicator_id": "15", "indicator_name": "International Research Network", "rank": "701+", "score": "22.7"}, {"indicator_id": "18", "indicator_name": "International Faculty Ratio", "rank": "701+", "score": "1"}], "Sustainability": [{"indicator_id": "3897497", "indicator_name": "Sustainability Score", "rank": "701+", "score": "5.8"}]}</t>
        </is>
      </c>
      <c r="AQ13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77">
      <c r="A1377" t="n">
        <v>1376</v>
      </c>
      <c r="B1377" t="inlineStr"/>
      <c r="C1377" t="inlineStr">
        <is>
          <t>University of Primorska</t>
        </is>
      </c>
      <c r="D1377" t="inlineStr">
        <is>
          <t>Koper, Slovenia</t>
        </is>
      </c>
      <c r="E1377" t="inlineStr">
        <is>
          <t>Slovenia</t>
        </is>
      </c>
      <c r="F1377" t="inlineStr">
        <is>
          <t>Koper</t>
        </is>
      </c>
      <c r="G1377" t="inlineStr">
        <is>
          <t>Europe</t>
        </is>
      </c>
      <c r="H1377" t="inlineStr">
        <is>
          <t>https://www.topuniversities.com/sites/default/files/university-of-primorska_592560cf2aeae70239af509d_medium.jpg</t>
        </is>
      </c>
      <c r="I1377" t="inlineStr">
        <is>
          <t>/universities/university-primorska</t>
        </is>
      </c>
      <c r="J1377" t="inlineStr">
        <is>
          <t>3997019</t>
        </is>
      </c>
      <c r="K1377" t="inlineStr">
        <is>
          <t>297349</t>
        </is>
      </c>
      <c r="L1377" t="inlineStr">
        <is>
          <t>1561</t>
        </is>
      </c>
      <c r="M1377" t="n">
        <v>0</v>
      </c>
      <c r="N1377" t="inlineStr">
        <is>
          <t>1201-1400</t>
        </is>
      </c>
      <c r="O1377" t="inlineStr"/>
      <c r="P1377" t="b">
        <v>0</v>
      </c>
      <c r="Q1377" t="b">
        <v>0</v>
      </c>
      <c r="R1377" t="n">
        <v>0</v>
      </c>
      <c r="S1377" t="inlineStr">
        <is>
          <t>601+</t>
        </is>
      </c>
      <c r="T1377" t="n">
        <v>3.7</v>
      </c>
      <c r="U1377" t="inlineStr">
        <is>
          <t>701+</t>
        </is>
      </c>
      <c r="V1377" t="n">
        <v>4.1</v>
      </c>
      <c r="W1377" t="inlineStr">
        <is>
          <t>701+</t>
        </is>
      </c>
      <c r="X1377" t="n">
        <v>8.9</v>
      </c>
      <c r="Y1377" t="inlineStr">
        <is>
          <t>601+</t>
        </is>
      </c>
      <c r="Z1377" t="n">
        <v>2.5</v>
      </c>
      <c r="AA1377" t="inlineStr">
        <is>
          <t>701+</t>
        </is>
      </c>
      <c r="AB1377" t="n">
        <v>4.2</v>
      </c>
      <c r="AC1377" t="inlineStr">
        <is>
          <t>459</t>
        </is>
      </c>
      <c r="AD1377" t="n">
        <v>26.4</v>
      </c>
      <c r="AE1377" t="inlineStr">
        <is>
          <t>701+</t>
        </is>
      </c>
      <c r="AF1377" t="n">
        <v>46.3</v>
      </c>
      <c r="AG1377" t="inlineStr">
        <is>
          <t>534</t>
        </is>
      </c>
      <c r="AH1377" t="n">
        <v>25</v>
      </c>
      <c r="AI1377" t="inlineStr">
        <is>
          <t>701+</t>
        </is>
      </c>
      <c r="AJ1377" t="n">
        <v>1</v>
      </c>
      <c r="AK1377" t="inlineStr"/>
      <c r="AL1377" t="inlineStr"/>
      <c r="AM1377" t="inlineStr"/>
      <c r="AN1377" t="inlineStr"/>
      <c r="AO1377" t="inlineStr"/>
      <c r="AP1377" t="inlineStr">
        <is>
          <t>{"Research &amp; Discovery": [{"indicator_id": "76", "indicator_name": "Academic Reputation", "rank": "601+", "score": "3.7"}, {"indicator_id": "73", "indicator_name": "Citations per Faculty", "rank": "701+", "score": "4.1"}], "Learning Experience": [{"indicator_id": "36", "indicator_name": "Faculty Student Ratio", "rank": "701+", "score": "8.9"}], "Employability": [{"indicator_id": "77", "indicator_name": "Employer Reputation", "rank": "601+", "score": "2.5"}, {"indicator_id": "3819456", "indicator_name": "Employment Outcomes", "rank": "701+", "score": "4.2"}], "Global Engagement": [{"indicator_id": "14", "indicator_name": "International Student Ratio", "rank": "459", "score": "26.4"}, {"indicator_id": "15", "indicator_name": "International Research Network", "rank": "701+", "score": "46.3"}, {"indicator_id": "18", "indicator_name": "International Faculty Ratio", "rank": "534", "score": "25"}], "Sustainability": [{"indicator_id": "3897497", "indicator_name": "Sustainability Score", "rank": "701+", "score": "1"}]}</t>
        </is>
      </c>
      <c r="AQ13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78">
      <c r="A1378" t="n">
        <v>1377</v>
      </c>
      <c r="B1378" t="inlineStr"/>
      <c r="C1378" t="inlineStr">
        <is>
          <t>University of Rajshahi</t>
        </is>
      </c>
      <c r="D1378" t="inlineStr">
        <is>
          <t>Rajshahi, Bangladesh</t>
        </is>
      </c>
      <c r="E1378" t="inlineStr">
        <is>
          <t>Bangladesh</t>
        </is>
      </c>
      <c r="F1378" t="inlineStr">
        <is>
          <t>Rajshahi</t>
        </is>
      </c>
      <c r="G1378" t="inlineStr">
        <is>
          <t>Asia</t>
        </is>
      </c>
      <c r="H1378" t="inlineStr">
        <is>
          <t>https://www.topuniversities.com/sites/default/files/231107032906pm316193download-90x90.jpg</t>
        </is>
      </c>
      <c r="I1378" t="inlineStr">
        <is>
          <t>/universities/university-rajshahi</t>
        </is>
      </c>
      <c r="J1378" t="inlineStr">
        <is>
          <t>3997020</t>
        </is>
      </c>
      <c r="K1378" t="inlineStr">
        <is>
          <t>297027</t>
        </is>
      </c>
      <c r="L1378" t="inlineStr">
        <is>
          <t>863</t>
        </is>
      </c>
      <c r="M1378" t="n">
        <v>0</v>
      </c>
      <c r="N1378" t="inlineStr">
        <is>
          <t>1201-1400</t>
        </is>
      </c>
      <c r="O1378" t="inlineStr"/>
      <c r="P1378" t="b">
        <v>0</v>
      </c>
      <c r="Q1378" t="b">
        <v>0</v>
      </c>
      <c r="R1378" t="n">
        <v>0</v>
      </c>
      <c r="S1378" t="inlineStr">
        <is>
          <t>601+</t>
        </is>
      </c>
      <c r="T1378" t="n">
        <v>10.4</v>
      </c>
      <c r="U1378" t="inlineStr">
        <is>
          <t>701+</t>
        </is>
      </c>
      <c r="V1378" t="n">
        <v>3</v>
      </c>
      <c r="W1378" t="inlineStr">
        <is>
          <t>701+</t>
        </is>
      </c>
      <c r="X1378" t="n">
        <v>3.9</v>
      </c>
      <c r="Y1378" t="inlineStr">
        <is>
          <t>601+</t>
        </is>
      </c>
      <c r="Z1378" t="n">
        <v>9.800000000000001</v>
      </c>
      <c r="AA1378" t="inlineStr">
        <is>
          <t>701+</t>
        </is>
      </c>
      <c r="AB1378" t="n">
        <v>3.7</v>
      </c>
      <c r="AC1378" t="inlineStr">
        <is>
          <t>701+</t>
        </is>
      </c>
      <c r="AD1378" t="n">
        <v>1.1</v>
      </c>
      <c r="AE1378" t="inlineStr">
        <is>
          <t>701+</t>
        </is>
      </c>
      <c r="AF1378" t="n">
        <v>16.4</v>
      </c>
      <c r="AG1378" t="inlineStr">
        <is>
          <t>701+</t>
        </is>
      </c>
      <c r="AH1378" t="n">
        <v>1</v>
      </c>
      <c r="AI1378" t="inlineStr">
        <is>
          <t>701+</t>
        </is>
      </c>
      <c r="AJ1378" t="n">
        <v>1.1</v>
      </c>
      <c r="AK1378" t="inlineStr"/>
      <c r="AL1378" t="inlineStr"/>
      <c r="AM1378" t="inlineStr"/>
      <c r="AN1378" t="inlineStr"/>
      <c r="AO1378" t="inlineStr"/>
      <c r="AP1378" t="inlineStr">
        <is>
          <t>{"Research &amp; Discovery": [{"indicator_id": "76", "indicator_name": "Academic Reputation", "rank": "601+", "score": "10.4"}, {"indicator_id": "73", "indicator_name": "Citations per Faculty", "rank": "701+", "score": "3"}], "Learning Experience": [{"indicator_id": "36", "indicator_name": "Faculty Student Ratio", "rank": "701+", "score": "3.9"}], "Employability": [{"indicator_id": "77", "indicator_name": "Employer Reputation", "rank": "601+", "score": "9.8"}, {"indicator_id": "3819456", "indicator_name": "Employment Outcomes", "rank": "701+", "score": "3.7"}], "Global Engagement": [{"indicator_id": "14", "indicator_name": "International Student Ratio", "rank": "701+", "score": "1.1"}, {"indicator_id": "15", "indicator_name": "International Research Network", "rank": "701+", "score": "16.4"}, {"indicator_id": "18", "indicator_name": "International Faculty Ratio", "rank": "701+", "score": "1"}], "Sustainability": [{"indicator_id": "3897497", "indicator_name": "Sustainability Score", "rank": "701+", "score": "1.1"}]}</t>
        </is>
      </c>
      <c r="AQ13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79">
      <c r="A1379" t="n">
        <v>1378</v>
      </c>
      <c r="B1379" t="inlineStr"/>
      <c r="C1379" t="inlineStr">
        <is>
          <t>University of Rijeka</t>
        </is>
      </c>
      <c r="D1379" t="inlineStr">
        <is>
          <t>Rijeka, Croatia</t>
        </is>
      </c>
      <c r="E1379" t="inlineStr">
        <is>
          <t>Croatia</t>
        </is>
      </c>
      <c r="F1379" t="inlineStr">
        <is>
          <t>Rijeka</t>
        </is>
      </c>
      <c r="G1379" t="inlineStr">
        <is>
          <t>Europe</t>
        </is>
      </c>
      <c r="H1379" t="inlineStr">
        <is>
          <t>https://www.topuniversities.com/sites/default/files/university-of-rijeka_592560e59988f300e2321aad_medium.jpg</t>
        </is>
      </c>
      <c r="I1379" t="inlineStr">
        <is>
          <t>/universities/university-rijeka</t>
        </is>
      </c>
      <c r="J1379" t="inlineStr">
        <is>
          <t>3997023</t>
        </is>
      </c>
      <c r="K1379" t="inlineStr">
        <is>
          <t>371300</t>
        </is>
      </c>
      <c r="L1379" t="inlineStr">
        <is>
          <t>25521</t>
        </is>
      </c>
      <c r="M1379" t="n">
        <v>0</v>
      </c>
      <c r="N1379" t="inlineStr">
        <is>
          <t>1201-1400</t>
        </is>
      </c>
      <c r="O1379" t="inlineStr"/>
      <c r="P1379" t="b">
        <v>0</v>
      </c>
      <c r="Q1379" t="b">
        <v>0</v>
      </c>
      <c r="R1379" t="n">
        <v>0</v>
      </c>
      <c r="S1379" t="inlineStr">
        <is>
          <t>601+</t>
        </is>
      </c>
      <c r="T1379" t="n">
        <v>6.1</v>
      </c>
      <c r="U1379" t="inlineStr">
        <is>
          <t>701+</t>
        </is>
      </c>
      <c r="V1379" t="n">
        <v>4.3</v>
      </c>
      <c r="W1379" t="inlineStr">
        <is>
          <t>701+</t>
        </is>
      </c>
      <c r="X1379" t="n">
        <v>13.8</v>
      </c>
      <c r="Y1379" t="inlineStr">
        <is>
          <t>601+</t>
        </is>
      </c>
      <c r="Z1379" t="n">
        <v>4.3</v>
      </c>
      <c r="AA1379" t="inlineStr">
        <is>
          <t>701+</t>
        </is>
      </c>
      <c r="AB1379" t="n">
        <v>12</v>
      </c>
      <c r="AC1379" t="inlineStr">
        <is>
          <t>701+</t>
        </is>
      </c>
      <c r="AD1379" t="n">
        <v>1.8</v>
      </c>
      <c r="AE1379" t="inlineStr">
        <is>
          <t>701+</t>
        </is>
      </c>
      <c r="AF1379" t="n">
        <v>45.8</v>
      </c>
      <c r="AG1379" t="inlineStr">
        <is>
          <t>701+</t>
        </is>
      </c>
      <c r="AH1379" t="n">
        <v>2.5</v>
      </c>
      <c r="AI1379" t="inlineStr">
        <is>
          <t>701+</t>
        </is>
      </c>
      <c r="AJ1379" t="n">
        <v>2.9</v>
      </c>
      <c r="AK1379" t="inlineStr"/>
      <c r="AL1379" t="inlineStr"/>
      <c r="AM1379" t="inlineStr"/>
      <c r="AN1379" t="inlineStr"/>
      <c r="AO1379" t="inlineStr"/>
      <c r="AP1379" t="inlineStr">
        <is>
          <t>{"Research &amp; Discovery": [{"indicator_id": "76", "indicator_name": "Academic Reputation", "rank": "601+", "score": "6.1"}, {"indicator_id": "73", "indicator_name": "Citations per Faculty", "rank": "701+", "score": "4.3"}], "Learning Experience": [{"indicator_id": "36", "indicator_name": "Faculty Student Ratio", "rank": "701+", "score": "13.8"}], "Employability": [{"indicator_id": "77", "indicator_name": "Employer Reputation", "rank": "601+", "score": "4.3"}, {"indicator_id": "3819456", "indicator_name": "Employment Outcomes", "rank": "701+", "score": "12"}], "Global Engagement": [{"indicator_id": "14", "indicator_name": "International Student Ratio", "rank": "701+", "score": "1.8"}, {"indicator_id": "15", "indicator_name": "International Research Network", "rank": "701+", "score": "45.8"}, {"indicator_id": "18", "indicator_name": "International Faculty Ratio", "rank": "701+", "score": "2.5"}], "Sustainability": [{"indicator_id": "3897497", "indicator_name": "Sustainability Score", "rank": "701+", "score": "2.9"}]}</t>
        </is>
      </c>
      <c r="AQ13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80">
      <c r="A1380" t="n">
        <v>1379</v>
      </c>
      <c r="B1380" t="inlineStr"/>
      <c r="C1380" t="inlineStr">
        <is>
          <t>University of Rzeszów</t>
        </is>
      </c>
      <c r="D1380" t="inlineStr">
        <is>
          <t>Rzeszow, Poland</t>
        </is>
      </c>
      <c r="E1380" t="inlineStr">
        <is>
          <t>Poland</t>
        </is>
      </c>
      <c r="F1380" t="inlineStr">
        <is>
          <t>Rzeszow</t>
        </is>
      </c>
      <c r="G1380" t="inlineStr">
        <is>
          <t>Europe</t>
        </is>
      </c>
      <c r="H1380" t="inlineStr">
        <is>
          <t>https://www.topuniversities.com/sites/default/files/university-of-rzeszw_592560cf2aeae70239af5042_medium.jpg</t>
        </is>
      </c>
      <c r="I1380" t="inlineStr">
        <is>
          <t>/universities/university-rzeszow</t>
        </is>
      </c>
      <c r="J1380" t="inlineStr">
        <is>
          <t>3997024</t>
        </is>
      </c>
      <c r="K1380" t="inlineStr">
        <is>
          <t>296496</t>
        </is>
      </c>
      <c r="L1380" t="inlineStr">
        <is>
          <t>1470</t>
        </is>
      </c>
      <c r="M1380" t="n">
        <v>0</v>
      </c>
      <c r="N1380" t="inlineStr">
        <is>
          <t>1201-1400</t>
        </is>
      </c>
      <c r="O1380" t="inlineStr"/>
      <c r="P1380" t="b">
        <v>0</v>
      </c>
      <c r="Q1380" t="b">
        <v>0</v>
      </c>
      <c r="R1380" t="n">
        <v>0</v>
      </c>
      <c r="S1380" t="inlineStr">
        <is>
          <t>601+</t>
        </is>
      </c>
      <c r="T1380" t="n">
        <v>5.2</v>
      </c>
      <c r="U1380" t="inlineStr">
        <is>
          <t>701+</t>
        </is>
      </c>
      <c r="V1380" t="n">
        <v>2.7</v>
      </c>
      <c r="W1380" t="inlineStr">
        <is>
          <t>701+</t>
        </is>
      </c>
      <c r="X1380" t="n">
        <v>15.1</v>
      </c>
      <c r="Y1380" t="inlineStr">
        <is>
          <t>601+</t>
        </is>
      </c>
      <c r="Z1380" t="n">
        <v>1.8</v>
      </c>
      <c r="AA1380" t="inlineStr">
        <is>
          <t>701+</t>
        </is>
      </c>
      <c r="AB1380" t="n">
        <v>3</v>
      </c>
      <c r="AC1380" t="inlineStr">
        <is>
          <t>701+</t>
        </is>
      </c>
      <c r="AD1380" t="n">
        <v>1.7</v>
      </c>
      <c r="AE1380" t="inlineStr">
        <is>
          <t>701+</t>
        </is>
      </c>
      <c r="AF1380" t="n">
        <v>28.3</v>
      </c>
      <c r="AG1380" t="inlineStr">
        <is>
          <t>n/a</t>
        </is>
      </c>
      <c r="AH1380" t="inlineStr"/>
      <c r="AI1380" t="inlineStr">
        <is>
          <t>701+</t>
        </is>
      </c>
      <c r="AJ1380" t="n">
        <v>1</v>
      </c>
      <c r="AK1380" t="inlineStr"/>
      <c r="AL1380" t="inlineStr"/>
      <c r="AM1380" t="inlineStr"/>
      <c r="AN1380" t="inlineStr"/>
      <c r="AO1380" t="inlineStr"/>
      <c r="AP1380" t="inlineStr">
        <is>
          <t>{"Research &amp; Discovery": [{"indicator_id": "76", "indicator_name": "Academic Reputation", "rank": "601+", "score": "5.2"}, {"indicator_id": "73", "indicator_name": "Citations per Faculty", "rank": "701+", "score": "2.7"}], "Learning Experience": [{"indicator_id": "36", "indicator_name": "Faculty Student Ratio", "rank": "701+", "score": "15.1"}], "Employability": [{"indicator_id": "77", "indicator_name": "Employer Reputation", "rank": "601+", "score": "1.8"}, {"indicator_id": "3819456", "indicator_name": "Employment Outcomes", "rank": "701+", "score": "3"}], "Global Engagement": [{"indicator_id": "14", "indicator_name": "International Student Ratio", "rank": "701+", "score": "1.7"}, {"indicator_id": "15", "indicator_name": "International Research Network", "rank": "701+", "score": "28.3"}, {"indicator_id": "18", "indicator_name": "International Faculty Ratio", "rank": "n/a", "score": "n/a"}], "Sustainability": [{"indicator_id": "3897497", "indicator_name": "Sustainability Score", "rank": "701+", "score": "1"}]}</t>
        </is>
      </c>
      <c r="AQ13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81">
      <c r="A1381" t="n">
        <v>1380</v>
      </c>
      <c r="B1381" t="inlineStr"/>
      <c r="C1381" t="inlineStr">
        <is>
          <t>University of San Diego</t>
        </is>
      </c>
      <c r="D1381" t="inlineStr">
        <is>
          <t>San Diego, United States</t>
        </is>
      </c>
      <c r="E1381" t="inlineStr">
        <is>
          <t>United States</t>
        </is>
      </c>
      <c r="F1381" t="inlineStr">
        <is>
          <t>San Diego</t>
        </is>
      </c>
      <c r="G1381" t="inlineStr">
        <is>
          <t>North America</t>
        </is>
      </c>
      <c r="H1381" t="inlineStr">
        <is>
          <t>https://www.topuniversities.com/sites/default/files/university-of-san-diego_592560cf2aeae70239af4ca6_medium.jpg</t>
        </is>
      </c>
      <c r="I1381" t="inlineStr">
        <is>
          <t>/universities/university-san-diego</t>
        </is>
      </c>
      <c r="J1381" t="inlineStr">
        <is>
          <t>3997028</t>
        </is>
      </c>
      <c r="K1381" t="inlineStr">
        <is>
          <t>297472</t>
        </is>
      </c>
      <c r="L1381" t="inlineStr">
        <is>
          <t>546</t>
        </is>
      </c>
      <c r="M1381" t="n">
        <v>0</v>
      </c>
      <c r="N1381" t="inlineStr">
        <is>
          <t>1201-1400</t>
        </is>
      </c>
      <c r="O1381" t="inlineStr"/>
      <c r="P1381" t="b">
        <v>0</v>
      </c>
      <c r="Q1381" t="b">
        <v>0</v>
      </c>
      <c r="R1381" t="n">
        <v>0</v>
      </c>
      <c r="S1381" t="inlineStr">
        <is>
          <t>601+</t>
        </is>
      </c>
      <c r="T1381" t="n">
        <v>6.2</v>
      </c>
      <c r="U1381" t="inlineStr">
        <is>
          <t>701+</t>
        </is>
      </c>
      <c r="V1381" t="n">
        <v>2.7</v>
      </c>
      <c r="W1381" t="inlineStr">
        <is>
          <t>581</t>
        </is>
      </c>
      <c r="X1381" t="n">
        <v>25.5</v>
      </c>
      <c r="Y1381" t="inlineStr">
        <is>
          <t>601+</t>
        </is>
      </c>
      <c r="Z1381" t="n">
        <v>7</v>
      </c>
      <c r="AA1381" t="inlineStr">
        <is>
          <t>701+</t>
        </is>
      </c>
      <c r="AB1381" t="n">
        <v>12.2</v>
      </c>
      <c r="AC1381" t="inlineStr">
        <is>
          <t>701+</t>
        </is>
      </c>
      <c r="AD1381" t="n">
        <v>6.8</v>
      </c>
      <c r="AE1381" t="inlineStr">
        <is>
          <t>701+</t>
        </is>
      </c>
      <c r="AF1381" t="n">
        <v>5.5</v>
      </c>
      <c r="AG1381" t="inlineStr">
        <is>
          <t>701+</t>
        </is>
      </c>
      <c r="AH1381" t="n">
        <v>3.1</v>
      </c>
      <c r="AI1381" t="inlineStr">
        <is>
          <t>701+</t>
        </is>
      </c>
      <c r="AJ1381" t="n">
        <v>1</v>
      </c>
      <c r="AK1381" t="inlineStr"/>
      <c r="AL1381" t="inlineStr"/>
      <c r="AM1381" t="inlineStr"/>
      <c r="AN1381" t="inlineStr"/>
      <c r="AO1381" t="inlineStr"/>
      <c r="AP1381" t="inlineStr">
        <is>
          <t>{"Research &amp; Discovery": [{"indicator_id": "76", "indicator_name": "Academic Reputation", "rank": "601+", "score": "6.2"}, {"indicator_id": "73", "indicator_name": "Citations per Faculty", "rank": "701+", "score": "2.7"}], "Learning Experience": [{"indicator_id": "36", "indicator_name": "Faculty Student Ratio", "rank": "581", "score": "25.5"}], "Employability": [{"indicator_id": "77", "indicator_name": "Employer Reputation", "rank": "601+", "score": "7"}, {"indicator_id": "3819456", "indicator_name": "Employment Outcomes", "rank": "701+", "score": "12.2"}], "Global Engagement": [{"indicator_id": "14", "indicator_name": "International Student Ratio", "rank": "701+", "score": "6.8"}, {"indicator_id": "15", "indicator_name": "International Research Network", "rank": "701+", "score": "5.5"}, {"indicator_id": "18", "indicator_name": "International Faculty Ratio", "rank": "701+", "score": "3.1"}], "Sustainability": [{"indicator_id": "3897497", "indicator_name": "Sustainability Score", "rank": "701+", "score": "1"}]}</t>
        </is>
      </c>
      <c r="AQ13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82">
      <c r="A1382" t="n">
        <v>1381</v>
      </c>
      <c r="B1382" t="inlineStr"/>
      <c r="C1382" t="inlineStr">
        <is>
          <t>University of San Francisco</t>
        </is>
      </c>
      <c r="D1382" t="inlineStr">
        <is>
          <t>San Francisco, United States</t>
        </is>
      </c>
      <c r="E1382" t="inlineStr">
        <is>
          <t>United States</t>
        </is>
      </c>
      <c r="F1382" t="inlineStr">
        <is>
          <t>San Francisco</t>
        </is>
      </c>
      <c r="G1382" t="inlineStr">
        <is>
          <t>North America</t>
        </is>
      </c>
      <c r="H1382" t="inlineStr">
        <is>
          <t>https://www.topuniversities.com/sites/default/files/university-of-san-francisco_592560cf2aeae70239af4d4a_medium.jpg</t>
        </is>
      </c>
      <c r="I1382" t="inlineStr">
        <is>
          <t>/universities/university-san-francisco</t>
        </is>
      </c>
      <c r="J1382" t="inlineStr">
        <is>
          <t>3997029</t>
        </is>
      </c>
      <c r="K1382" t="inlineStr">
        <is>
          <t>297118</t>
        </is>
      </c>
      <c r="L1382" t="inlineStr">
        <is>
          <t>711</t>
        </is>
      </c>
      <c r="M1382" t="n">
        <v>0</v>
      </c>
      <c r="N1382" t="inlineStr">
        <is>
          <t>1201-1400</t>
        </is>
      </c>
      <c r="O1382" t="inlineStr"/>
      <c r="P1382" t="b">
        <v>0</v>
      </c>
      <c r="Q1382" t="b">
        <v>0</v>
      </c>
      <c r="R1382" t="n">
        <v>0</v>
      </c>
      <c r="S1382" t="inlineStr">
        <is>
          <t>601+</t>
        </is>
      </c>
      <c r="T1382" t="n">
        <v>5.9</v>
      </c>
      <c r="U1382" t="inlineStr">
        <is>
          <t>701+</t>
        </is>
      </c>
      <c r="V1382" t="n">
        <v>3.6</v>
      </c>
      <c r="W1382" t="inlineStr">
        <is>
          <t>701+</t>
        </is>
      </c>
      <c r="X1382" t="n">
        <v>18.7</v>
      </c>
      <c r="Y1382" t="inlineStr">
        <is>
          <t>601+</t>
        </is>
      </c>
      <c r="Z1382" t="n">
        <v>4.4</v>
      </c>
      <c r="AA1382" t="inlineStr">
        <is>
          <t>422</t>
        </is>
      </c>
      <c r="AB1382" t="n">
        <v>29.5</v>
      </c>
      <c r="AC1382" t="inlineStr">
        <is>
          <t>534</t>
        </is>
      </c>
      <c r="AD1382" t="n">
        <v>20.2</v>
      </c>
      <c r="AE1382" t="inlineStr">
        <is>
          <t>701+</t>
        </is>
      </c>
      <c r="AF1382" t="n">
        <v>6</v>
      </c>
      <c r="AG1382" t="inlineStr">
        <is>
          <t>701+</t>
        </is>
      </c>
      <c r="AH1382" t="n">
        <v>2.3</v>
      </c>
      <c r="AI1382" t="inlineStr">
        <is>
          <t>701+</t>
        </is>
      </c>
      <c r="AJ1382" t="n">
        <v>1.2</v>
      </c>
      <c r="AK1382" t="inlineStr"/>
      <c r="AL1382" t="inlineStr"/>
      <c r="AM1382" t="inlineStr"/>
      <c r="AN1382" t="inlineStr"/>
      <c r="AO1382" t="inlineStr"/>
      <c r="AP1382" t="inlineStr">
        <is>
          <t>{"Research &amp; Discovery": [{"indicator_id": "76", "indicator_name": "Academic Reputation", "rank": "601+", "score": "5.9"}, {"indicator_id": "73", "indicator_name": "Citations per Faculty", "rank": "701+", "score": "3.6"}], "Learning Experience": [{"indicator_id": "36", "indicator_name": "Faculty Student Ratio", "rank": "701+", "score": "18.7"}], "Employability": [{"indicator_id": "77", "indicator_name": "Employer Reputation", "rank": "601+", "score": "4.4"}, {"indicator_id": "3819456", "indicator_name": "Employment Outcomes", "rank": "422", "score": "29.5"}], "Global Engagement": [{"indicator_id": "14", "indicator_name": "International Student Ratio", "rank": "534", "score": "20.2"}, {"indicator_id": "15", "indicator_name": "International Research Network", "rank": "701+", "score": "6"}, {"indicator_id": "18", "indicator_name": "International Faculty Ratio", "rank": "701+", "score": "2.3"}], "Sustainability": [{"indicator_id": "3897497", "indicator_name": "Sustainability Score", "rank": "701+", "score": "1.2"}]}</t>
        </is>
      </c>
      <c r="AQ13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83">
      <c r="A1383" t="n">
        <v>1382</v>
      </c>
      <c r="B1383" t="inlineStr"/>
      <c r="C1383" t="inlineStr">
        <is>
          <t>University of Silesia in Katowice</t>
        </is>
      </c>
      <c r="D1383" t="inlineStr">
        <is>
          <t>Katowice, Poland</t>
        </is>
      </c>
      <c r="E1383" t="inlineStr">
        <is>
          <t>Poland</t>
        </is>
      </c>
      <c r="F1383" t="inlineStr">
        <is>
          <t>Katowice</t>
        </is>
      </c>
      <c r="G1383" t="inlineStr">
        <is>
          <t>Europe</t>
        </is>
      </c>
      <c r="H1383" t="inlineStr">
        <is>
          <t>https://www.topuniversities.com/sites/default/files/university-of-silesia_592560cf2aeae70239af503f_medium.jpg</t>
        </is>
      </c>
      <c r="I1383" t="inlineStr">
        <is>
          <t>/universities/university-silesia-katowice</t>
        </is>
      </c>
      <c r="J1383" t="inlineStr">
        <is>
          <t>3997036</t>
        </is>
      </c>
      <c r="K1383" t="inlineStr">
        <is>
          <t>296499</t>
        </is>
      </c>
      <c r="L1383" t="inlineStr">
        <is>
          <t>1466</t>
        </is>
      </c>
      <c r="M1383" t="n">
        <v>0</v>
      </c>
      <c r="N1383" t="inlineStr">
        <is>
          <t>1201-1400</t>
        </is>
      </c>
      <c r="O1383" t="inlineStr"/>
      <c r="P1383" t="b">
        <v>0</v>
      </c>
      <c r="Q1383" t="b">
        <v>0</v>
      </c>
      <c r="R1383" t="n">
        <v>0</v>
      </c>
      <c r="S1383" t="inlineStr">
        <is>
          <t>601+</t>
        </is>
      </c>
      <c r="T1383" t="n">
        <v>5.4</v>
      </c>
      <c r="U1383" t="inlineStr">
        <is>
          <t>701+</t>
        </is>
      </c>
      <c r="V1383" t="n">
        <v>3.1</v>
      </c>
      <c r="W1383" t="inlineStr">
        <is>
          <t>664</t>
        </is>
      </c>
      <c r="X1383" t="n">
        <v>20.3</v>
      </c>
      <c r="Y1383" t="inlineStr">
        <is>
          <t>601+</t>
        </is>
      </c>
      <c r="Z1383" t="n">
        <v>4.2</v>
      </c>
      <c r="AA1383" t="inlineStr">
        <is>
          <t>701+</t>
        </is>
      </c>
      <c r="AB1383" t="n">
        <v>7.4</v>
      </c>
      <c r="AC1383" t="inlineStr">
        <is>
          <t>701+</t>
        </is>
      </c>
      <c r="AD1383" t="n">
        <v>3.9</v>
      </c>
      <c r="AE1383" t="inlineStr">
        <is>
          <t>701+</t>
        </is>
      </c>
      <c r="AF1383" t="n">
        <v>52.5</v>
      </c>
      <c r="AG1383" t="inlineStr">
        <is>
          <t>701+</t>
        </is>
      </c>
      <c r="AH1383" t="n">
        <v>3.5</v>
      </c>
      <c r="AI1383" t="inlineStr">
        <is>
          <t>701+</t>
        </is>
      </c>
      <c r="AJ1383" t="n">
        <v>2.4</v>
      </c>
      <c r="AK1383" t="inlineStr"/>
      <c r="AL1383" t="inlineStr"/>
      <c r="AM1383" t="inlineStr"/>
      <c r="AN1383" t="inlineStr"/>
      <c r="AO1383" t="inlineStr"/>
      <c r="AP1383" t="inlineStr">
        <is>
          <t>{"Research &amp; Discovery": [{"indicator_id": "76", "indicator_name": "Academic Reputation", "rank": "601+", "score": "5.4"}, {"indicator_id": "73", "indicator_name": "Citations per Faculty", "rank": "701+", "score": "3.1"}], "Learning Experience": [{"indicator_id": "36", "indicator_name": "Faculty Student Ratio", "rank": "664", "score": "20.3"}], "Employability": [{"indicator_id": "77", "indicator_name": "Employer Reputation", "rank": "601+", "score": "4.2"}, {"indicator_id": "3819456", "indicator_name": "Employment Outcomes", "rank": "701+", "score": "7.4"}], "Global Engagement": [{"indicator_id": "14", "indicator_name": "International Student Ratio", "rank": "701+", "score": "3.9"}, {"indicator_id": "15", "indicator_name": "International Research Network", "rank": "701+", "score": "52.5"}, {"indicator_id": "18", "indicator_name": "International Faculty Ratio", "rank": "701+", "score": "3.5"}], "Sustainability": [{"indicator_id": "3897497", "indicator_name": "Sustainability Score", "rank": "701+", "score": "2.4"}]}</t>
        </is>
      </c>
      <c r="AQ13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84">
      <c r="A1384" t="n">
        <v>1383</v>
      </c>
      <c r="B1384" t="inlineStr"/>
      <c r="C1384" t="inlineStr">
        <is>
          <t>University of South Alabama (USA)</t>
        </is>
      </c>
      <c r="D1384" t="inlineStr">
        <is>
          <t>Mobile, United States</t>
        </is>
      </c>
      <c r="E1384" t="inlineStr">
        <is>
          <t>United States</t>
        </is>
      </c>
      <c r="F1384" t="inlineStr">
        <is>
          <t>Mobile</t>
        </is>
      </c>
      <c r="G1384" t="inlineStr">
        <is>
          <t>North America</t>
        </is>
      </c>
      <c r="H1384" t="inlineStr">
        <is>
          <t>https://www.topuniversities.com/sites/default/files/Webp.net-resizeimage-84-90x90.jpg</t>
        </is>
      </c>
      <c r="I1384" t="inlineStr">
        <is>
          <t>/universities/university-south-alabama-usa</t>
        </is>
      </c>
      <c r="J1384" t="inlineStr">
        <is>
          <t>3997038</t>
        </is>
      </c>
      <c r="K1384" t="inlineStr">
        <is>
          <t>294321</t>
        </is>
      </c>
      <c r="L1384" t="inlineStr">
        <is>
          <t>15122</t>
        </is>
      </c>
      <c r="M1384" t="n">
        <v>0</v>
      </c>
      <c r="N1384" t="inlineStr">
        <is>
          <t>1201-1400</t>
        </is>
      </c>
      <c r="O1384" t="inlineStr"/>
      <c r="P1384" t="b">
        <v>0</v>
      </c>
      <c r="Q1384" t="b">
        <v>0</v>
      </c>
      <c r="R1384" t="n">
        <v>0</v>
      </c>
      <c r="S1384" t="inlineStr">
        <is>
          <t>601+</t>
        </is>
      </c>
      <c r="T1384" t="n">
        <v>4.7</v>
      </c>
      <c r="U1384" t="inlineStr">
        <is>
          <t>701+</t>
        </is>
      </c>
      <c r="V1384" t="n">
        <v>6.1</v>
      </c>
      <c r="W1384" t="inlineStr">
        <is>
          <t>700</t>
        </is>
      </c>
      <c r="X1384" t="n">
        <v>19</v>
      </c>
      <c r="Y1384" t="inlineStr">
        <is>
          <t>601+</t>
        </is>
      </c>
      <c r="Z1384" t="n">
        <v>5.9</v>
      </c>
      <c r="AA1384" t="inlineStr">
        <is>
          <t>701+</t>
        </is>
      </c>
      <c r="AB1384" t="n">
        <v>2.3</v>
      </c>
      <c r="AC1384" t="inlineStr">
        <is>
          <t>701+</t>
        </is>
      </c>
      <c r="AD1384" t="n">
        <v>2.1</v>
      </c>
      <c r="AE1384" t="inlineStr">
        <is>
          <t>701+</t>
        </is>
      </c>
      <c r="AF1384" t="n">
        <v>13.6</v>
      </c>
      <c r="AG1384" t="inlineStr">
        <is>
          <t>n/a</t>
        </is>
      </c>
      <c r="AH1384" t="inlineStr"/>
      <c r="AI1384" t="inlineStr">
        <is>
          <t>701+</t>
        </is>
      </c>
      <c r="AJ1384" t="n">
        <v>1.2</v>
      </c>
      <c r="AK1384" t="inlineStr"/>
      <c r="AL1384" t="inlineStr"/>
      <c r="AM1384" t="inlineStr"/>
      <c r="AN1384" t="inlineStr"/>
      <c r="AO1384" t="inlineStr"/>
      <c r="AP1384" t="inlineStr">
        <is>
          <t>{"Research &amp; Discovery": [{"indicator_id": "76", "indicator_name": "Academic Reputation", "rank": "601+", "score": "4.7"}, {"indicator_id": "73", "indicator_name": "Citations per Faculty", "rank": "701+", "score": "6.1"}], "Learning Experience": [{"indicator_id": "36", "indicator_name": "Faculty Student Ratio", "rank": "700", "score": "19"}], "Employability": [{"indicator_id": "77", "indicator_name": "Employer Reputation", "rank": "601+", "score": "5.9"}, {"indicator_id": "3819456", "indicator_name": "Employment Outcomes", "rank": "701+", "score": "2.3"}], "Global Engagement": [{"indicator_id": "14", "indicator_name": "International Student Ratio", "rank": "701+", "score": "2.1"}, {"indicator_id": "15", "indicator_name": "International Research Network", "rank": "701+", "score": "13.6"}, {"indicator_id": "18", "indicator_name": "International Faculty Ratio", "rank": "n/a", "score": "n/a"}], "Sustainability": [{"indicator_id": "3897497", "indicator_name": "Sustainability Score", "rank": "701+", "score": "1.2"}]}</t>
        </is>
      </c>
      <c r="AQ13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85">
      <c r="A1385" t="n">
        <v>1384</v>
      </c>
      <c r="B1385" t="inlineStr"/>
      <c r="C1385" t="inlineStr">
        <is>
          <t>University of Split</t>
        </is>
      </c>
      <c r="D1385" t="inlineStr">
        <is>
          <t>Split, Croatia</t>
        </is>
      </c>
      <c r="E1385" t="inlineStr">
        <is>
          <t>Croatia</t>
        </is>
      </c>
      <c r="F1385" t="inlineStr">
        <is>
          <t>Split</t>
        </is>
      </c>
      <c r="G1385" t="inlineStr">
        <is>
          <t>Europe</t>
        </is>
      </c>
      <c r="H1385" t="inlineStr">
        <is>
          <t>https://www.topuniversities.com/sites/default/files/university-of-split_592560e59988f300e2321aaf_medium.jpg</t>
        </is>
      </c>
      <c r="I1385" t="inlineStr">
        <is>
          <t>/universities/university-split</t>
        </is>
      </c>
      <c r="J1385" t="inlineStr">
        <is>
          <t>3997043</t>
        </is>
      </c>
      <c r="K1385" t="inlineStr">
        <is>
          <t>888034</t>
        </is>
      </c>
      <c r="L1385" t="inlineStr">
        <is>
          <t>25523</t>
        </is>
      </c>
      <c r="M1385" t="n">
        <v>0</v>
      </c>
      <c r="N1385" t="inlineStr">
        <is>
          <t>1201-1400</t>
        </is>
      </c>
      <c r="O1385" t="inlineStr"/>
      <c r="P1385" t="b">
        <v>0</v>
      </c>
      <c r="Q1385" t="b">
        <v>0</v>
      </c>
      <c r="R1385" t="n">
        <v>0</v>
      </c>
      <c r="S1385" t="inlineStr">
        <is>
          <t>601+</t>
        </is>
      </c>
      <c r="T1385" t="n">
        <v>6.3</v>
      </c>
      <c r="U1385" t="inlineStr">
        <is>
          <t>701+</t>
        </is>
      </c>
      <c r="V1385" t="n">
        <v>4.2</v>
      </c>
      <c r="W1385" t="inlineStr">
        <is>
          <t>701+</t>
        </is>
      </c>
      <c r="X1385" t="n">
        <v>5</v>
      </c>
      <c r="Y1385" t="inlineStr">
        <is>
          <t>601+</t>
        </is>
      </c>
      <c r="Z1385" t="n">
        <v>4</v>
      </c>
      <c r="AA1385" t="inlineStr">
        <is>
          <t>701+</t>
        </is>
      </c>
      <c r="AB1385" t="n">
        <v>12.3</v>
      </c>
      <c r="AC1385" t="inlineStr">
        <is>
          <t>701+</t>
        </is>
      </c>
      <c r="AD1385" t="n">
        <v>2</v>
      </c>
      <c r="AE1385" t="inlineStr">
        <is>
          <t>701+</t>
        </is>
      </c>
      <c r="AF1385" t="n">
        <v>47.5</v>
      </c>
      <c r="AG1385" t="inlineStr">
        <is>
          <t>701+</t>
        </is>
      </c>
      <c r="AH1385" t="n">
        <v>1.4</v>
      </c>
      <c r="AI1385" t="inlineStr">
        <is>
          <t>701+</t>
        </is>
      </c>
      <c r="AJ1385" t="n">
        <v>4.5</v>
      </c>
      <c r="AK1385" t="inlineStr"/>
      <c r="AL1385" t="inlineStr"/>
      <c r="AM1385" t="inlineStr"/>
      <c r="AN1385" t="inlineStr"/>
      <c r="AO1385" t="inlineStr"/>
      <c r="AP1385" t="inlineStr">
        <is>
          <t>{"Research &amp; Discovery": [{"indicator_id": "76", "indicator_name": "Academic Reputation", "rank": "601+", "score": "6.3"}, {"indicator_id": "73", "indicator_name": "Citations per Faculty", "rank": "701+", "score": "4.2"}], "Learning Experience": [{"indicator_id": "36", "indicator_name": "Faculty Student Ratio", "rank": "701+", "score": "5"}], "Employability": [{"indicator_id": "77", "indicator_name": "Employer Reputation", "rank": "601+", "score": "4"}, {"indicator_id": "3819456", "indicator_name": "Employment Outcomes", "rank": "701+", "score": "12.3"}], "Global Engagement": [{"indicator_id": "14", "indicator_name": "International Student Ratio", "rank": "701+", "score": "2"}, {"indicator_id": "15", "indicator_name": "International Research Network", "rank": "701+", "score": "47.5"}, {"indicator_id": "18", "indicator_name": "International Faculty Ratio", "rank": "701+", "score": "1.4"}], "Sustainability": [{"indicator_id": "3897497", "indicator_name": "Sustainability Score", "rank": "701+", "score": "4.5"}]}</t>
        </is>
      </c>
      <c r="AQ13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86">
      <c r="A1386" t="n">
        <v>1385</v>
      </c>
      <c r="B1386" t="inlineStr"/>
      <c r="C1386" t="inlineStr">
        <is>
          <t xml:space="preserve">University of Sri Jayawardenapura </t>
        </is>
      </c>
      <c r="D1386" t="inlineStr">
        <is>
          <t>Nugegoda, Sri Lanka</t>
        </is>
      </c>
      <c r="E1386" t="inlineStr">
        <is>
          <t>Sri Lanka</t>
        </is>
      </c>
      <c r="F1386" t="inlineStr">
        <is>
          <t>Nugegoda</t>
        </is>
      </c>
      <c r="G1386" t="inlineStr">
        <is>
          <t>Asia</t>
        </is>
      </c>
      <c r="H1386" t="inlineStr">
        <is>
          <t>https://www.topuniversities.com/sites/default/files/university-of-sri-jayawardenapura-_592560cf2aeae70239af4f25_medium.jpg</t>
        </is>
      </c>
      <c r="I1386" t="inlineStr">
        <is>
          <t>/universities/university-sri-jayawardenapura</t>
        </is>
      </c>
      <c r="J1386" t="inlineStr">
        <is>
          <t>3997044</t>
        </is>
      </c>
      <c r="K1386" t="inlineStr">
        <is>
          <t>294674</t>
        </is>
      </c>
      <c r="L1386" t="inlineStr">
        <is>
          <t>1185</t>
        </is>
      </c>
      <c r="M1386" t="n">
        <v>0</v>
      </c>
      <c r="N1386" t="inlineStr">
        <is>
          <t>1201-1400</t>
        </is>
      </c>
      <c r="O1386" t="inlineStr"/>
      <c r="P1386" t="b">
        <v>0</v>
      </c>
      <c r="Q1386" t="b">
        <v>0</v>
      </c>
      <c r="R1386" t="n">
        <v>0</v>
      </c>
      <c r="S1386" t="inlineStr">
        <is>
          <t>601+</t>
        </is>
      </c>
      <c r="T1386" t="n">
        <v>6</v>
      </c>
      <c r="U1386" t="inlineStr">
        <is>
          <t>701+</t>
        </is>
      </c>
      <c r="V1386" t="n">
        <v>3.3</v>
      </c>
      <c r="W1386" t="inlineStr">
        <is>
          <t>701+</t>
        </is>
      </c>
      <c r="X1386" t="n">
        <v>4.5</v>
      </c>
      <c r="Y1386" t="inlineStr">
        <is>
          <t>601+</t>
        </is>
      </c>
      <c r="Z1386" t="n">
        <v>10.4</v>
      </c>
      <c r="AA1386" t="inlineStr">
        <is>
          <t>701+</t>
        </is>
      </c>
      <c r="AB1386" t="n">
        <v>11</v>
      </c>
      <c r="AC1386" t="inlineStr">
        <is>
          <t>701+</t>
        </is>
      </c>
      <c r="AD1386" t="n">
        <v>1</v>
      </c>
      <c r="AE1386" t="inlineStr">
        <is>
          <t>701+</t>
        </is>
      </c>
      <c r="AF1386" t="n">
        <v>14.1</v>
      </c>
      <c r="AG1386" t="inlineStr">
        <is>
          <t>n/a</t>
        </is>
      </c>
      <c r="AH1386" t="inlineStr"/>
      <c r="AI1386" t="inlineStr">
        <is>
          <t>701+</t>
        </is>
      </c>
      <c r="AJ1386" t="n">
        <v>1</v>
      </c>
      <c r="AK1386" t="inlineStr"/>
      <c r="AL1386" t="inlineStr"/>
      <c r="AM1386" t="inlineStr"/>
      <c r="AN1386" t="inlineStr"/>
      <c r="AO1386" t="inlineStr"/>
      <c r="AP1386" t="inlineStr">
        <is>
          <t>{"Research &amp; Discovery": [{"indicator_id": "76", "indicator_name": "Academic Reputation", "rank": "601+", "score": "6"}, {"indicator_id": "73", "indicator_name": "Citations per Faculty", "rank": "701+", "score": "3.3"}], "Learning Experience": [{"indicator_id": "36", "indicator_name": "Faculty Student Ratio", "rank": "701+", "score": "4.5"}], "Employability": [{"indicator_id": "77", "indicator_name": "Employer Reputation", "rank": "601+", "score": "10.4"}, {"indicator_id": "3819456", "indicator_name": "Employment Outcomes", "rank": "701+", "score": "11"}], "Global Engagement": [{"indicator_id": "14", "indicator_name": "International Student Ratio", "rank": "701+", "score": "1"}, {"indicator_id": "15", "indicator_name": "International Research Network", "rank": "701+", "score": "14.1"}, {"indicator_id": "18", "indicator_name": "International Faculty Ratio", "rank": "n/a", "score": "n/a"}], "Sustainability": [{"indicator_id": "3897497", "indicator_name": "Sustainability Score", "rank": "701+", "score": "1"}]}</t>
        </is>
      </c>
      <c r="AQ13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87">
      <c r="A1387" t="n">
        <v>1386</v>
      </c>
      <c r="B1387" t="inlineStr"/>
      <c r="C1387" t="inlineStr">
        <is>
          <t>University of Tyumen</t>
        </is>
      </c>
      <c r="D1387" t="inlineStr">
        <is>
          <t>Tyumen, Russia</t>
        </is>
      </c>
      <c r="E1387" t="inlineStr">
        <is>
          <t>Russia</t>
        </is>
      </c>
      <c r="F1387" t="inlineStr">
        <is>
          <t>Tyumen</t>
        </is>
      </c>
      <c r="G1387" t="inlineStr">
        <is>
          <t>Europe</t>
        </is>
      </c>
      <c r="H1387" t="inlineStr">
        <is>
          <t>https://www.topuniversities.com/sites/default/files/university-of-tyumen_592560cf2aeae70239af582a_medium.jpg</t>
        </is>
      </c>
      <c r="I1387" t="inlineStr">
        <is>
          <t>/universities/university-tyumen</t>
        </is>
      </c>
      <c r="J1387" t="inlineStr">
        <is>
          <t>3997056</t>
        </is>
      </c>
      <c r="K1387" t="inlineStr">
        <is>
          <t>294174</t>
        </is>
      </c>
      <c r="L1387" t="inlineStr">
        <is>
          <t>15017</t>
        </is>
      </c>
      <c r="M1387" t="n">
        <v>0</v>
      </c>
      <c r="N1387" t="inlineStr">
        <is>
          <t>1201-1400</t>
        </is>
      </c>
      <c r="O1387" t="inlineStr"/>
      <c r="P1387" t="b">
        <v>0</v>
      </c>
      <c r="Q1387" t="b">
        <v>1</v>
      </c>
      <c r="R1387" t="n">
        <v>0</v>
      </c>
      <c r="S1387" t="inlineStr">
        <is>
          <t>601+</t>
        </is>
      </c>
      <c r="T1387" t="n">
        <v>3.6</v>
      </c>
      <c r="U1387" t="inlineStr">
        <is>
          <t>701+</t>
        </is>
      </c>
      <c r="V1387" t="n">
        <v>1.6</v>
      </c>
      <c r="W1387" t="inlineStr">
        <is>
          <t>432</t>
        </is>
      </c>
      <c r="X1387" t="n">
        <v>37.1</v>
      </c>
      <c r="Y1387" t="inlineStr">
        <is>
          <t>601+</t>
        </is>
      </c>
      <c r="Z1387" t="n">
        <v>2.1</v>
      </c>
      <c r="AA1387" t="inlineStr">
        <is>
          <t>701+</t>
        </is>
      </c>
      <c r="AB1387" t="n">
        <v>4.5</v>
      </c>
      <c r="AC1387" t="inlineStr">
        <is>
          <t>645</t>
        </is>
      </c>
      <c r="AD1387" t="n">
        <v>13.8</v>
      </c>
      <c r="AE1387" t="inlineStr">
        <is>
          <t>701+</t>
        </is>
      </c>
      <c r="AF1387" t="n">
        <v>27</v>
      </c>
      <c r="AG1387" t="inlineStr">
        <is>
          <t>701+</t>
        </is>
      </c>
      <c r="AH1387" t="n">
        <v>4.5</v>
      </c>
      <c r="AI1387" t="inlineStr">
        <is>
          <t>701+</t>
        </is>
      </c>
      <c r="AJ1387" t="n">
        <v>1.3</v>
      </c>
      <c r="AK1387" t="inlineStr"/>
      <c r="AL1387" t="inlineStr"/>
      <c r="AM1387" t="inlineStr"/>
      <c r="AN1387" t="inlineStr"/>
      <c r="AO1387" t="inlineStr"/>
      <c r="AP1387" t="inlineStr">
        <is>
          <t>{"Research &amp; Discovery": [{"indicator_id": "76", "indicator_name": "Academic Reputation", "rank": "601+", "score": "3.6"}, {"indicator_id": "73", "indicator_name": "Citations per Faculty", "rank": "701+", "score": "1.6"}], "Learning Experience": [{"indicator_id": "36", "indicator_name": "Faculty Student Ratio", "rank": "432", "score": "37.1"}], "Employability": [{"indicator_id": "77", "indicator_name": "Employer Reputation", "rank": "601+", "score": "2.1"}, {"indicator_id": "3819456", "indicator_name": "Employment Outcomes", "rank": "701+", "score": "4.5"}], "Global Engagement": [{"indicator_id": "14", "indicator_name": "International Student Ratio", "rank": "645", "score": "13.8"}, {"indicator_id": "15", "indicator_name": "International Research Network", "rank": "701+", "score": "27"}, {"indicator_id": "18", "indicator_name": "International Faculty Ratio", "rank": "701+", "score": "4.5"}], "Sustainability": [{"indicator_id": "3897497", "indicator_name": "Sustainability Score", "rank": "701+", "score": "1.3"}]}</t>
        </is>
      </c>
      <c r="AQ13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88">
      <c r="A1388" t="n">
        <v>1387</v>
      </c>
      <c r="B1388" t="inlineStr"/>
      <c r="C1388" t="inlineStr">
        <is>
          <t xml:space="preserve">University of West Bohemia </t>
        </is>
      </c>
      <c r="D1388" t="inlineStr">
        <is>
          <t>Plzen, Czechia</t>
        </is>
      </c>
      <c r="E1388" t="inlineStr">
        <is>
          <t>Czechia</t>
        </is>
      </c>
      <c r="F1388" t="inlineStr">
        <is>
          <t>Plzen</t>
        </is>
      </c>
      <c r="G1388" t="inlineStr">
        <is>
          <t>Europe</t>
        </is>
      </c>
      <c r="H1388" t="inlineStr">
        <is>
          <t>https://www.topuniversities.com/sites/default/files/university-of-west-bohemia-_592560cf2aeae70239af4f4d_medium.jpg</t>
        </is>
      </c>
      <c r="I1388" t="inlineStr">
        <is>
          <t>/universities/university-west-bohemia</t>
        </is>
      </c>
      <c r="J1388" t="inlineStr">
        <is>
          <t>3997060</t>
        </is>
      </c>
      <c r="K1388" t="inlineStr">
        <is>
          <t>297539</t>
        </is>
      </c>
      <c r="L1388" t="inlineStr">
        <is>
          <t>1226</t>
        </is>
      </c>
      <c r="M1388" t="n">
        <v>0</v>
      </c>
      <c r="N1388" t="inlineStr">
        <is>
          <t>1201-1400</t>
        </is>
      </c>
      <c r="O1388" t="inlineStr"/>
      <c r="P1388" t="b">
        <v>0</v>
      </c>
      <c r="Q1388" t="b">
        <v>0</v>
      </c>
      <c r="R1388" t="n">
        <v>0</v>
      </c>
      <c r="S1388" t="inlineStr">
        <is>
          <t>601+</t>
        </is>
      </c>
      <c r="T1388" t="n">
        <v>5.6</v>
      </c>
      <c r="U1388" t="inlineStr">
        <is>
          <t>701+</t>
        </is>
      </c>
      <c r="V1388" t="n">
        <v>3.8</v>
      </c>
      <c r="W1388" t="inlineStr">
        <is>
          <t>701+</t>
        </is>
      </c>
      <c r="X1388" t="n">
        <v>10.9</v>
      </c>
      <c r="Y1388" t="inlineStr">
        <is>
          <t>601+</t>
        </is>
      </c>
      <c r="Z1388" t="n">
        <v>2.1</v>
      </c>
      <c r="AA1388" t="inlineStr">
        <is>
          <t>701+</t>
        </is>
      </c>
      <c r="AB1388" t="n">
        <v>5.2</v>
      </c>
      <c r="AC1388" t="inlineStr">
        <is>
          <t>n/a</t>
        </is>
      </c>
      <c r="AD1388" t="inlineStr"/>
      <c r="AE1388" t="inlineStr">
        <is>
          <t>701+</t>
        </is>
      </c>
      <c r="AF1388" t="n">
        <v>37.2</v>
      </c>
      <c r="AG1388" t="inlineStr">
        <is>
          <t>n/a</t>
        </is>
      </c>
      <c r="AH1388" t="inlineStr"/>
      <c r="AI1388" t="inlineStr">
        <is>
          <t>701+</t>
        </is>
      </c>
      <c r="AJ1388" t="n">
        <v>1</v>
      </c>
      <c r="AK1388" t="inlineStr"/>
      <c r="AL1388" t="inlineStr"/>
      <c r="AM1388" t="inlineStr"/>
      <c r="AN1388" t="inlineStr"/>
      <c r="AO1388" t="inlineStr"/>
      <c r="AP1388" t="inlineStr">
        <is>
          <t>{"Research &amp; Discovery": [{"indicator_id": "76", "indicator_name": "Academic Reputation", "rank": "601+", "score": "5.6"}, {"indicator_id": "73", "indicator_name": "Citations per Faculty", "rank": "701+", "score": "3.8"}], "Learning Experience": [{"indicator_id": "36", "indicator_name": "Faculty Student Ratio", "rank": "701+", "score": "10.9"}], "Employability": [{"indicator_id": "77", "indicator_name": "Employer Reputation", "rank": "601+", "score": "2.1"}, {"indicator_id": "3819456", "indicator_name": "Employment Outcomes", "rank": "701+", "score": "5.2"}], "Global Engagement": [{"indicator_id": "14", "indicator_name": "International Student Ratio", "rank": "n/a", "score": "n/a"}, {"indicator_id": "15", "indicator_name": "International Research Network", "rank": "701+", "score": "37.2"}, {"indicator_id": "18", "indicator_name": "International Faculty Ratio", "rank": "n/a", "score": "n/a"}], "Sustainability": [{"indicator_id": "3897497", "indicator_name": "Sustainability Score", "rank": "701+", "score": "1"}]}</t>
        </is>
      </c>
      <c r="AQ13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89">
      <c r="A1389" t="n">
        <v>1388</v>
      </c>
      <c r="B1389" t="inlineStr"/>
      <c r="C1389" t="inlineStr">
        <is>
          <t xml:space="preserve">University of Wisconsin Milwaukee </t>
        </is>
      </c>
      <c r="D1389" t="inlineStr">
        <is>
          <t>Milwaukee, United States</t>
        </is>
      </c>
      <c r="E1389" t="inlineStr">
        <is>
          <t>United States</t>
        </is>
      </c>
      <c r="F1389" t="inlineStr">
        <is>
          <t>Milwaukee</t>
        </is>
      </c>
      <c r="G1389" t="inlineStr">
        <is>
          <t>North America</t>
        </is>
      </c>
      <c r="H1389" t="inlineStr">
        <is>
          <t>https://www.topuniversities.com/sites/default/files/university-of-wisconsin-milwaukee-_592560cf2aeae70239af5346_medium.jpg</t>
        </is>
      </c>
      <c r="I1389" t="inlineStr">
        <is>
          <t>/universities/university-wisconsin-milwaukee</t>
        </is>
      </c>
      <c r="J1389" t="inlineStr">
        <is>
          <t>3997063</t>
        </is>
      </c>
      <c r="K1389" t="inlineStr">
        <is>
          <t>295203</t>
        </is>
      </c>
      <c r="L1389" t="inlineStr">
        <is>
          <t>2242</t>
        </is>
      </c>
      <c r="M1389" t="n">
        <v>0</v>
      </c>
      <c r="N1389" t="inlineStr">
        <is>
          <t>1201-1400</t>
        </is>
      </c>
      <c r="O1389" t="inlineStr"/>
      <c r="P1389" t="b">
        <v>0</v>
      </c>
      <c r="Q1389" t="b">
        <v>0</v>
      </c>
      <c r="R1389" t="n">
        <v>0</v>
      </c>
      <c r="S1389" t="inlineStr">
        <is>
          <t>601+</t>
        </is>
      </c>
      <c r="T1389" t="n">
        <v>7.6</v>
      </c>
      <c r="U1389" t="inlineStr">
        <is>
          <t>701+</t>
        </is>
      </c>
      <c r="V1389" t="n">
        <v>9.800000000000001</v>
      </c>
      <c r="W1389" t="inlineStr">
        <is>
          <t>701+</t>
        </is>
      </c>
      <c r="X1389" t="n">
        <v>9.699999999999999</v>
      </c>
      <c r="Y1389" t="inlineStr">
        <is>
          <t>601+</t>
        </is>
      </c>
      <c r="Z1389" t="n">
        <v>2.4</v>
      </c>
      <c r="AA1389" t="inlineStr">
        <is>
          <t>701+</t>
        </is>
      </c>
      <c r="AB1389" t="n">
        <v>6.8</v>
      </c>
      <c r="AC1389" t="inlineStr">
        <is>
          <t>701+</t>
        </is>
      </c>
      <c r="AD1389" t="n">
        <v>5.1</v>
      </c>
      <c r="AE1389" t="inlineStr">
        <is>
          <t>701+</t>
        </is>
      </c>
      <c r="AF1389" t="n">
        <v>39.5</v>
      </c>
      <c r="AG1389" t="inlineStr">
        <is>
          <t>701+</t>
        </is>
      </c>
      <c r="AH1389" t="n">
        <v>5.7</v>
      </c>
      <c r="AI1389" t="inlineStr">
        <is>
          <t>701+</t>
        </is>
      </c>
      <c r="AJ1389" t="n">
        <v>4.5</v>
      </c>
      <c r="AK1389" t="inlineStr"/>
      <c r="AL1389" t="inlineStr"/>
      <c r="AM1389" t="inlineStr"/>
      <c r="AN1389" t="inlineStr"/>
      <c r="AO1389" t="inlineStr"/>
      <c r="AP1389" t="inlineStr">
        <is>
          <t>{"Research &amp; Discovery": [{"indicator_id": "76", "indicator_name": "Academic Reputation", "rank": "601+", "score": "7.6"}, {"indicator_id": "73", "indicator_name": "Citations per Faculty", "rank": "701+", "score": "9.8"}], "Learning Experience": [{"indicator_id": "36", "indicator_name": "Faculty Student Ratio", "rank": "701+", "score": "9.7"}], "Employability": [{"indicator_id": "77", "indicator_name": "Employer Reputation", "rank": "601+", "score": "2.4"}, {"indicator_id": "3819456", "indicator_name": "Employment Outcomes", "rank": "701+", "score": "6.8"}], "Global Engagement": [{"indicator_id": "14", "indicator_name": "International Student Ratio", "rank": "701+", "score": "5.1"}, {"indicator_id": "15", "indicator_name": "International Research Network", "rank": "701+", "score": "39.5"}, {"indicator_id": "18", "indicator_name": "International Faculty Ratio", "rank": "701+", "score": "5.7"}], "Sustainability": [{"indicator_id": "3897497", "indicator_name": "Sustainability Score", "rank": "701+", "score": "4.5"}]}</t>
        </is>
      </c>
      <c r="AQ13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90">
      <c r="A1390" t="n">
        <v>1389</v>
      </c>
      <c r="B1390" t="inlineStr"/>
      <c r="C1390" t="inlineStr">
        <is>
          <t>University of the Pacific</t>
        </is>
      </c>
      <c r="D1390" t="inlineStr">
        <is>
          <t>Stockton, United States</t>
        </is>
      </c>
      <c r="E1390" t="inlineStr">
        <is>
          <t>United States</t>
        </is>
      </c>
      <c r="F1390" t="inlineStr">
        <is>
          <t>Stockton</t>
        </is>
      </c>
      <c r="G1390" t="inlineStr">
        <is>
          <t>North America</t>
        </is>
      </c>
      <c r="H1390" t="inlineStr">
        <is>
          <t>https://www.topuniversities.com/sites/default/files/university-of-the-pacific_592560cf2aeae70239af4c6b_medium.jpg</t>
        </is>
      </c>
      <c r="I1390" t="inlineStr">
        <is>
          <t>/universities/university-pacific</t>
        </is>
      </c>
      <c r="J1390" t="inlineStr">
        <is>
          <t>3997067</t>
        </is>
      </c>
      <c r="K1390" t="inlineStr">
        <is>
          <t>297586</t>
        </is>
      </c>
      <c r="L1390" t="inlineStr">
        <is>
          <t>479</t>
        </is>
      </c>
      <c r="M1390" t="n">
        <v>0</v>
      </c>
      <c r="N1390" t="inlineStr">
        <is>
          <t>1201-1400</t>
        </is>
      </c>
      <c r="O1390" t="inlineStr"/>
      <c r="P1390" t="b">
        <v>0</v>
      </c>
      <c r="Q1390" t="b">
        <v>0</v>
      </c>
      <c r="R1390" t="n">
        <v>0</v>
      </c>
      <c r="S1390" t="inlineStr">
        <is>
          <t>601+</t>
        </is>
      </c>
      <c r="T1390" t="n">
        <v>2.2</v>
      </c>
      <c r="U1390" t="inlineStr">
        <is>
          <t>701+</t>
        </is>
      </c>
      <c r="V1390" t="n">
        <v>3</v>
      </c>
      <c r="W1390" t="inlineStr">
        <is>
          <t>495</t>
        </is>
      </c>
      <c r="X1390" t="n">
        <v>31.9</v>
      </c>
      <c r="Y1390" t="inlineStr">
        <is>
          <t>601+</t>
        </is>
      </c>
      <c r="Z1390" t="n">
        <v>3.5</v>
      </c>
      <c r="AA1390" t="inlineStr">
        <is>
          <t>701+</t>
        </is>
      </c>
      <c r="AB1390" t="n">
        <v>8.1</v>
      </c>
      <c r="AC1390" t="inlineStr">
        <is>
          <t>680</t>
        </is>
      </c>
      <c r="AD1390" t="n">
        <v>12</v>
      </c>
      <c r="AE1390" t="inlineStr">
        <is>
          <t>701+</t>
        </is>
      </c>
      <c r="AF1390" t="n">
        <v>7.6</v>
      </c>
      <c r="AG1390" t="inlineStr">
        <is>
          <t>701+</t>
        </is>
      </c>
      <c r="AH1390" t="n">
        <v>3.2</v>
      </c>
      <c r="AI1390" t="inlineStr">
        <is>
          <t>701+</t>
        </is>
      </c>
      <c r="AJ1390" t="n">
        <v>1</v>
      </c>
      <c r="AK1390" t="inlineStr"/>
      <c r="AL1390" t="inlineStr"/>
      <c r="AM1390" t="inlineStr"/>
      <c r="AN1390" t="inlineStr"/>
      <c r="AO1390" t="inlineStr"/>
      <c r="AP1390" t="inlineStr">
        <is>
          <t>{"Research &amp; Discovery": [{"indicator_id": "76", "indicator_name": "Academic Reputation", "rank": "601+", "score": "2.2"}, {"indicator_id": "73", "indicator_name": "Citations per Faculty", "rank": "701+", "score": "3"}], "Learning Experience": [{"indicator_id": "36", "indicator_name": "Faculty Student Ratio", "rank": "495", "score": "31.9"}], "Employability": [{"indicator_id": "77", "indicator_name": "Employer Reputation", "rank": "601+", "score": "3.5"}, {"indicator_id": "3819456", "indicator_name": "Employment Outcomes", "rank": "701+", "score": "8.1"}], "Global Engagement": [{"indicator_id": "14", "indicator_name": "International Student Ratio", "rank": "680", "score": "12"}, {"indicator_id": "15", "indicator_name": "International Research Network", "rank": "701+", "score": "7.6"}, {"indicator_id": "18", "indicator_name": "International Faculty Ratio", "rank": "701+", "score": "3.2"}], "Sustainability": [{"indicator_id": "3897497", "indicator_name": "Sustainability Score", "rank": "701+", "score": "1"}]}</t>
        </is>
      </c>
      <c r="AQ13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91">
      <c r="A1391" t="n">
        <v>1390</v>
      </c>
      <c r="B1391" t="inlineStr"/>
      <c r="C1391" t="inlineStr">
        <is>
          <t>Università degli studi di Bergamo</t>
        </is>
      </c>
      <c r="D1391" t="inlineStr">
        <is>
          <t>Bergamo, Italy</t>
        </is>
      </c>
      <c r="E1391" t="inlineStr">
        <is>
          <t>Italy</t>
        </is>
      </c>
      <c r="F1391" t="inlineStr">
        <is>
          <t>Bergamo</t>
        </is>
      </c>
      <c r="G1391" t="inlineStr">
        <is>
          <t>Europe</t>
        </is>
      </c>
      <c r="H1391" t="inlineStr">
        <is>
          <t>https://www.topuniversities.com/sites/default/files/universit-degli-studi-di-bergamo_592560cf2aeae70239af4d6a_medium.jpg</t>
        </is>
      </c>
      <c r="I1391" t="inlineStr">
        <is>
          <t>/universities/universita-degli-studi-di-bergamo</t>
        </is>
      </c>
      <c r="J1391" t="inlineStr">
        <is>
          <t>3997076</t>
        </is>
      </c>
      <c r="K1391" t="inlineStr">
        <is>
          <t>297086</t>
        </is>
      </c>
      <c r="L1391" t="inlineStr">
        <is>
          <t>743</t>
        </is>
      </c>
      <c r="M1391" t="n">
        <v>0</v>
      </c>
      <c r="N1391" t="inlineStr">
        <is>
          <t>1201-1400</t>
        </is>
      </c>
      <c r="O1391" t="inlineStr"/>
      <c r="P1391" t="b">
        <v>0</v>
      </c>
      <c r="Q1391" t="b">
        <v>0</v>
      </c>
      <c r="R1391" t="n">
        <v>0</v>
      </c>
      <c r="S1391" t="inlineStr">
        <is>
          <t>601+</t>
        </is>
      </c>
      <c r="T1391" t="n">
        <v>5.7</v>
      </c>
      <c r="U1391" t="inlineStr">
        <is>
          <t>701+</t>
        </is>
      </c>
      <c r="V1391" t="n">
        <v>6.5</v>
      </c>
      <c r="W1391" t="inlineStr">
        <is>
          <t>701+</t>
        </is>
      </c>
      <c r="X1391" t="n">
        <v>1.9</v>
      </c>
      <c r="Y1391" t="inlineStr">
        <is>
          <t>601+</t>
        </is>
      </c>
      <c r="Z1391" t="n">
        <v>2.4</v>
      </c>
      <c r="AA1391" t="inlineStr">
        <is>
          <t>701+</t>
        </is>
      </c>
      <c r="AB1391" t="n">
        <v>4.3</v>
      </c>
      <c r="AC1391" t="inlineStr">
        <is>
          <t>701+</t>
        </is>
      </c>
      <c r="AD1391" t="n">
        <v>6.7</v>
      </c>
      <c r="AE1391" t="inlineStr">
        <is>
          <t>701+</t>
        </is>
      </c>
      <c r="AF1391" t="n">
        <v>27.8</v>
      </c>
      <c r="AG1391" t="inlineStr">
        <is>
          <t>701+</t>
        </is>
      </c>
      <c r="AH1391" t="n">
        <v>4.3</v>
      </c>
      <c r="AI1391" t="inlineStr">
        <is>
          <t>701+</t>
        </is>
      </c>
      <c r="AJ1391" t="n">
        <v>1.2</v>
      </c>
      <c r="AK1391" t="inlineStr"/>
      <c r="AL1391" t="inlineStr"/>
      <c r="AM1391" t="inlineStr"/>
      <c r="AN1391" t="inlineStr"/>
      <c r="AO1391" t="inlineStr"/>
      <c r="AP1391" t="inlineStr">
        <is>
          <t>{"Research &amp; Discovery": [{"indicator_id": "76", "indicator_name": "Academic Reputation", "rank": "601+", "score": "5.7"}, {"indicator_id": "73", "indicator_name": "Citations per Faculty", "rank": "701+", "score": "6.5"}], "Learning Experience": [{"indicator_id": "36", "indicator_name": "Faculty Student Ratio", "rank": "701+", "score": "1.9"}], "Employability": [{"indicator_id": "77", "indicator_name": "Employer Reputation", "rank": "601+", "score": "2.4"}, {"indicator_id": "3819456", "indicator_name": "Employment Outcomes", "rank": "701+", "score": "4.3"}], "Global Engagement": [{"indicator_id": "14", "indicator_name": "International Student Ratio", "rank": "701+", "score": "6.7"}, {"indicator_id": "15", "indicator_name": "International Research Network", "rank": "701+", "score": "27.8"}, {"indicator_id": "18", "indicator_name": "International Faculty Ratio", "rank": "701+", "score": "4.3"}], "Sustainability": [{"indicator_id": "3897497", "indicator_name": "Sustainability Score", "rank": "701+", "score": "1.2"}]}</t>
        </is>
      </c>
      <c r="AQ13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92">
      <c r="A1392" t="n">
        <v>1391</v>
      </c>
      <c r="B1392" t="inlineStr"/>
      <c r="C1392" t="inlineStr">
        <is>
          <t>Université Jean Moulin Lyon 3</t>
        </is>
      </c>
      <c r="D1392" t="inlineStr">
        <is>
          <t>Lyon, France</t>
        </is>
      </c>
      <c r="E1392" t="inlineStr">
        <is>
          <t>France</t>
        </is>
      </c>
      <c r="F1392" t="inlineStr">
        <is>
          <t>Lyon</t>
        </is>
      </c>
      <c r="G1392" t="inlineStr">
        <is>
          <t>Europe</t>
        </is>
      </c>
      <c r="H1392" t="inlineStr">
        <is>
          <t>https://www.topuniversities.com/sites/default/files/universit-jean-moulin-lyon-3_592560cf2aeae70239af4bfb_medium.jpg</t>
        </is>
      </c>
      <c r="I1392" t="inlineStr">
        <is>
          <t>/universities/universite-jean-moulin-lyon-3</t>
        </is>
      </c>
      <c r="J1392" t="inlineStr">
        <is>
          <t>3997083</t>
        </is>
      </c>
      <c r="K1392" t="inlineStr">
        <is>
          <t>293988</t>
        </is>
      </c>
      <c r="L1392" t="inlineStr">
        <is>
          <t>375</t>
        </is>
      </c>
      <c r="M1392" t="n">
        <v>0</v>
      </c>
      <c r="N1392" t="inlineStr">
        <is>
          <t>1201-1400</t>
        </is>
      </c>
      <c r="O1392" t="inlineStr"/>
      <c r="P1392" t="b">
        <v>0</v>
      </c>
      <c r="Q1392" t="b">
        <v>0</v>
      </c>
      <c r="R1392" t="n">
        <v>0</v>
      </c>
      <c r="S1392" t="inlineStr">
        <is>
          <t>601+</t>
        </is>
      </c>
      <c r="T1392" t="n">
        <v>8.800000000000001</v>
      </c>
      <c r="U1392" t="inlineStr">
        <is>
          <t>701+</t>
        </is>
      </c>
      <c r="V1392" t="n">
        <v>2.3</v>
      </c>
      <c r="W1392" t="inlineStr">
        <is>
          <t>701+</t>
        </is>
      </c>
      <c r="X1392" t="n">
        <v>1.8</v>
      </c>
      <c r="Y1392" t="inlineStr">
        <is>
          <t>601+</t>
        </is>
      </c>
      <c r="Z1392" t="n">
        <v>5.2</v>
      </c>
      <c r="AA1392" t="inlineStr">
        <is>
          <t>701+</t>
        </is>
      </c>
      <c r="AB1392" t="n">
        <v>4.4</v>
      </c>
      <c r="AC1392" t="inlineStr">
        <is>
          <t>427</t>
        </is>
      </c>
      <c r="AD1392" t="n">
        <v>30.2</v>
      </c>
      <c r="AE1392" t="inlineStr">
        <is>
          <t>701+</t>
        </is>
      </c>
      <c r="AF1392" t="n">
        <v>8.5</v>
      </c>
      <c r="AG1392" t="inlineStr">
        <is>
          <t>615</t>
        </is>
      </c>
      <c r="AH1392" t="n">
        <v>18.7</v>
      </c>
      <c r="AI1392" t="inlineStr">
        <is>
          <t>701+</t>
        </is>
      </c>
      <c r="AJ1392" t="n">
        <v>1</v>
      </c>
      <c r="AK1392" t="inlineStr"/>
      <c r="AL1392" t="inlineStr"/>
      <c r="AM1392" t="inlineStr"/>
      <c r="AN1392" t="inlineStr"/>
      <c r="AO1392" t="inlineStr"/>
      <c r="AP1392" t="inlineStr">
        <is>
          <t>{"Research &amp; Discovery": [{"indicator_id": "76", "indicator_name": "Academic Reputation", "rank": "601+", "score": "8.8"}, {"indicator_id": "73", "indicator_name": "Citations per Faculty", "rank": "701+", "score": "2.3"}], "Learning Experience": [{"indicator_id": "36", "indicator_name": "Faculty Student Ratio", "rank": "701+", "score": "1.8"}], "Employability": [{"indicator_id": "77", "indicator_name": "Employer Reputation", "rank": "601+", "score": "5.2"}, {"indicator_id": "3819456", "indicator_name": "Employment Outcomes", "rank": "701+", "score": "4.4"}], "Global Engagement": [{"indicator_id": "14", "indicator_name": "International Student Ratio", "rank": "427", "score": "30.2"}, {"indicator_id": "15", "indicator_name": "International Research Network", "rank": "701+", "score": "8.5"}, {"indicator_id": "18", "indicator_name": "International Faculty Ratio", "rank": "615", "score": "18.7"}], "Sustainability": [{"indicator_id": "3897497", "indicator_name": "Sustainability Score", "rank": "701+", "score": "1"}]}</t>
        </is>
      </c>
      <c r="AQ13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93">
      <c r="A1393" t="n">
        <v>1392</v>
      </c>
      <c r="B1393" t="inlineStr"/>
      <c r="C1393" t="inlineStr">
        <is>
          <t>Université de Limoges</t>
        </is>
      </c>
      <c r="D1393" t="inlineStr">
        <is>
          <t>Limoges, France</t>
        </is>
      </c>
      <c r="E1393" t="inlineStr">
        <is>
          <t>France</t>
        </is>
      </c>
      <c r="F1393" t="inlineStr">
        <is>
          <t>Limoges</t>
        </is>
      </c>
      <c r="G1393" t="inlineStr">
        <is>
          <t>Europe</t>
        </is>
      </c>
      <c r="H1393" t="inlineStr">
        <is>
          <t>https://www.topuniversities.com/sites/default/files/universit-de-limoges_592560cf2aeae70239af4f97_medium.jpg</t>
        </is>
      </c>
      <c r="I1393" t="inlineStr">
        <is>
          <t>/universities/universite-de-limoges</t>
        </is>
      </c>
      <c r="J1393" t="inlineStr">
        <is>
          <t>3997092</t>
        </is>
      </c>
      <c r="K1393" t="inlineStr">
        <is>
          <t>296623</t>
        </is>
      </c>
      <c r="L1393" t="inlineStr">
        <is>
          <t>1299</t>
        </is>
      </c>
      <c r="M1393" t="n">
        <v>0</v>
      </c>
      <c r="N1393" t="inlineStr">
        <is>
          <t>1201-1400</t>
        </is>
      </c>
      <c r="O1393" t="inlineStr"/>
      <c r="P1393" t="b">
        <v>0</v>
      </c>
      <c r="Q1393" t="b">
        <v>0</v>
      </c>
      <c r="R1393" t="n">
        <v>0</v>
      </c>
      <c r="S1393" t="inlineStr">
        <is>
          <t>601+</t>
        </is>
      </c>
      <c r="T1393" t="n">
        <v>6.6</v>
      </c>
      <c r="U1393" t="inlineStr">
        <is>
          <t>701+</t>
        </is>
      </c>
      <c r="V1393" t="n">
        <v>5.5</v>
      </c>
      <c r="W1393" t="inlineStr">
        <is>
          <t>701+</t>
        </is>
      </c>
      <c r="X1393" t="n">
        <v>17.2</v>
      </c>
      <c r="Y1393" t="inlineStr">
        <is>
          <t>601+</t>
        </is>
      </c>
      <c r="Z1393" t="n">
        <v>2.3</v>
      </c>
      <c r="AA1393" t="inlineStr">
        <is>
          <t>701+</t>
        </is>
      </c>
      <c r="AB1393" t="n">
        <v>2.9</v>
      </c>
      <c r="AC1393" t="inlineStr">
        <is>
          <t>n/a</t>
        </is>
      </c>
      <c r="AD1393" t="inlineStr"/>
      <c r="AE1393" t="inlineStr">
        <is>
          <t>646</t>
        </is>
      </c>
      <c r="AF1393" t="n">
        <v>58.8</v>
      </c>
      <c r="AG1393" t="inlineStr">
        <is>
          <t>n/a</t>
        </is>
      </c>
      <c r="AH1393" t="inlineStr"/>
      <c r="AI1393" t="inlineStr">
        <is>
          <t>701+</t>
        </is>
      </c>
      <c r="AJ1393" t="n">
        <v>1.1</v>
      </c>
      <c r="AK1393" t="inlineStr"/>
      <c r="AL1393" t="inlineStr"/>
      <c r="AM1393" t="inlineStr"/>
      <c r="AN1393" t="inlineStr"/>
      <c r="AO1393" t="inlineStr"/>
      <c r="AP1393" t="inlineStr">
        <is>
          <t>{"Research &amp; Discovery": [{"indicator_id": "76", "indicator_name": "Academic Reputation", "rank": "601+", "score": "6.6"}, {"indicator_id": "73", "indicator_name": "Citations per Faculty", "rank": "701+", "score": "5.5"}], "Learning Experience": [{"indicator_id": "36", "indicator_name": "Faculty Student Ratio", "rank": "701+", "score": "17.2"}], "Employability": [{"indicator_id": "77", "indicator_name": "Employer Reputation", "rank": "601+", "score": "2.3"}, {"indicator_id": "3819456", "indicator_name": "Employment Outcomes", "rank": "701+", "score": "2.9"}], "Global Engagement": [{"indicator_id": "14", "indicator_name": "International Student Ratio", "rank": "n/a", "score": "n/a"}, {"indicator_id": "15", "indicator_name": "International Research Network", "rank": "646", "score": "58.8"}, {"indicator_id": "18", "indicator_name": "International Faculty Ratio", "rank": "n/a", "score": "n/a"}], "Sustainability": [{"indicator_id": "3897497", "indicator_name": "Sustainability Score", "rank": "701+", "score": "1.1"}]}</t>
        </is>
      </c>
      <c r="AQ13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94">
      <c r="A1394" t="n">
        <v>1393</v>
      </c>
      <c r="B1394" t="inlineStr"/>
      <c r="C1394" t="inlineStr">
        <is>
          <t>Vancouver Island University</t>
        </is>
      </c>
      <c r="D1394" t="inlineStr">
        <is>
          <t>Nanaimo, Canada</t>
        </is>
      </c>
      <c r="E1394" t="inlineStr">
        <is>
          <t>Canada</t>
        </is>
      </c>
      <c r="F1394" t="inlineStr">
        <is>
          <t>Nanaimo</t>
        </is>
      </c>
      <c r="G1394" t="inlineStr">
        <is>
          <t>North America</t>
        </is>
      </c>
      <c r="H1394" t="inlineStr">
        <is>
          <t>https://www.topuniversities.com/sites/default/files/241209122239am6849012024-rgb-viu-full-colour-logo-90x90.jpg</t>
        </is>
      </c>
      <c r="I1394" t="inlineStr">
        <is>
          <t>/universities/vancouver-island-university</t>
        </is>
      </c>
      <c r="J1394" t="inlineStr">
        <is>
          <t>3997105</t>
        </is>
      </c>
      <c r="K1394" t="inlineStr">
        <is>
          <t>293871</t>
        </is>
      </c>
      <c r="L1394" t="inlineStr">
        <is>
          <t>14724</t>
        </is>
      </c>
      <c r="M1394" t="n">
        <v>0</v>
      </c>
      <c r="N1394" t="inlineStr">
        <is>
          <t>1201-1400</t>
        </is>
      </c>
      <c r="O1394" t="inlineStr"/>
      <c r="P1394" t="b">
        <v>0</v>
      </c>
      <c r="Q1394" t="b">
        <v>0</v>
      </c>
      <c r="R1394" t="n">
        <v>0</v>
      </c>
      <c r="S1394" t="inlineStr">
        <is>
          <t>601+</t>
        </is>
      </c>
      <c r="T1394" t="n">
        <v>4.5</v>
      </c>
      <c r="U1394" t="inlineStr">
        <is>
          <t>701+</t>
        </is>
      </c>
      <c r="V1394" t="n">
        <v>1.1</v>
      </c>
      <c r="W1394" t="inlineStr">
        <is>
          <t>319</t>
        </is>
      </c>
      <c r="X1394" t="n">
        <v>48.8</v>
      </c>
      <c r="Y1394" t="inlineStr">
        <is>
          <t>601+</t>
        </is>
      </c>
      <c r="Z1394" t="n">
        <v>3.7</v>
      </c>
      <c r="AA1394" t="inlineStr">
        <is>
          <t>701+</t>
        </is>
      </c>
      <c r="AB1394" t="n">
        <v>1.5</v>
      </c>
      <c r="AC1394" t="inlineStr">
        <is>
          <t>n/a</t>
        </is>
      </c>
      <c r="AD1394" t="inlineStr"/>
      <c r="AE1394" t="inlineStr">
        <is>
          <t>701+</t>
        </is>
      </c>
      <c r="AF1394" t="n">
        <v>2.6</v>
      </c>
      <c r="AG1394" t="inlineStr">
        <is>
          <t>n/a</t>
        </is>
      </c>
      <c r="AH1394" t="inlineStr"/>
      <c r="AI1394" t="inlineStr">
        <is>
          <t>701+</t>
        </is>
      </c>
      <c r="AJ1394" t="n">
        <v>1</v>
      </c>
      <c r="AK1394" t="inlineStr"/>
      <c r="AL1394" t="inlineStr"/>
      <c r="AM1394" t="inlineStr"/>
      <c r="AN1394" t="inlineStr"/>
      <c r="AO1394" t="inlineStr"/>
      <c r="AP1394" t="inlineStr">
        <is>
          <t>{"Research &amp; Discovery": [{"indicator_id": "76", "indicator_name": "Academic Reputation", "rank": "601+", "score": "4.5"}, {"indicator_id": "73", "indicator_name": "Citations per Faculty", "rank": "701+", "score": "1.1"}], "Learning Experience": [{"indicator_id": "36", "indicator_name": "Faculty Student Ratio", "rank": "319", "score": "48.8"}], "Employability": [{"indicator_id": "77", "indicator_name": "Employer Reputation", "rank": "601+", "score": "3.7"}, {"indicator_id": "3819456", "indicator_name": "Employment Outcomes", "rank": "701+", "score": "1.5"}], "Global Engagement": [{"indicator_id": "14", "indicator_name": "International Student Ratio", "rank": "n/a", "score": "n/a"}, {"indicator_id": "15", "indicator_name": "International Research Network", "rank": "701+", "score": "2.6"}, {"indicator_id": "18", "indicator_name": "International Faculty Ratio", "rank": "n/a", "score": "n/a"}], "Sustainability": [{"indicator_id": "3897497", "indicator_name": "Sustainability Score", "rank": "701+", "score": "1"}]}</t>
        </is>
      </c>
      <c r="AQ13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95">
      <c r="A1395" t="n">
        <v>1394</v>
      </c>
      <c r="B1395" t="inlineStr"/>
      <c r="C1395" t="inlineStr">
        <is>
          <t>Voronezh State University</t>
        </is>
      </c>
      <c r="D1395" t="inlineStr">
        <is>
          <t>Voronezh , Russia</t>
        </is>
      </c>
      <c r="E1395" t="inlineStr">
        <is>
          <t>Russia</t>
        </is>
      </c>
      <c r="F1395" t="inlineStr">
        <is>
          <t xml:space="preserve">Voronezh </t>
        </is>
      </c>
      <c r="G1395" t="inlineStr">
        <is>
          <t>Europe</t>
        </is>
      </c>
      <c r="H1395" t="inlineStr">
        <is>
          <t>https://www.topuniversities.com/sites/default/files/voronezh-state-university_1499_medium.jpg</t>
        </is>
      </c>
      <c r="I1395" t="inlineStr">
        <is>
          <t>/universities/voronezh-state-university</t>
        </is>
      </c>
      <c r="J1395" t="inlineStr">
        <is>
          <t>3997111</t>
        </is>
      </c>
      <c r="K1395" t="inlineStr">
        <is>
          <t>296472</t>
        </is>
      </c>
      <c r="L1395" t="inlineStr">
        <is>
          <t>1499</t>
        </is>
      </c>
      <c r="M1395" t="n">
        <v>0</v>
      </c>
      <c r="N1395" t="inlineStr">
        <is>
          <t>1201-1400</t>
        </is>
      </c>
      <c r="O1395" t="inlineStr"/>
      <c r="P1395" t="b">
        <v>0</v>
      </c>
      <c r="Q1395" t="b">
        <v>1</v>
      </c>
      <c r="R1395" t="n">
        <v>0</v>
      </c>
      <c r="S1395" t="inlineStr">
        <is>
          <t>601+</t>
        </is>
      </c>
      <c r="T1395" t="n">
        <v>5.4</v>
      </c>
      <c r="U1395" t="inlineStr">
        <is>
          <t>701+</t>
        </is>
      </c>
      <c r="V1395" t="n">
        <v>1.3</v>
      </c>
      <c r="W1395" t="inlineStr">
        <is>
          <t>641</t>
        </is>
      </c>
      <c r="X1395" t="n">
        <v>21.8</v>
      </c>
      <c r="Y1395" t="inlineStr">
        <is>
          <t>601+</t>
        </is>
      </c>
      <c r="Z1395" t="n">
        <v>2.7</v>
      </c>
      <c r="AA1395" t="inlineStr">
        <is>
          <t>701+</t>
        </is>
      </c>
      <c r="AB1395" t="n">
        <v>3</v>
      </c>
      <c r="AC1395" t="inlineStr">
        <is>
          <t>523</t>
        </is>
      </c>
      <c r="AD1395" t="n">
        <v>21.4</v>
      </c>
      <c r="AE1395" t="inlineStr">
        <is>
          <t>701+</t>
        </is>
      </c>
      <c r="AF1395" t="n">
        <v>12.1</v>
      </c>
      <c r="AG1395" t="inlineStr">
        <is>
          <t>701+</t>
        </is>
      </c>
      <c r="AH1395" t="n">
        <v>3</v>
      </c>
      <c r="AI1395" t="inlineStr">
        <is>
          <t>701+</t>
        </is>
      </c>
      <c r="AJ1395" t="n">
        <v>1</v>
      </c>
      <c r="AK1395" t="inlineStr"/>
      <c r="AL1395" t="inlineStr"/>
      <c r="AM1395" t="inlineStr"/>
      <c r="AN1395" t="inlineStr"/>
      <c r="AO1395" t="inlineStr"/>
      <c r="AP1395" t="inlineStr">
        <is>
          <t>{"Research &amp; Discovery": [{"indicator_id": "76", "indicator_name": "Academic Reputation", "rank": "601+", "score": "5.4"}, {"indicator_id": "73", "indicator_name": "Citations per Faculty", "rank": "701+", "score": "1.3"}], "Learning Experience": [{"indicator_id": "36", "indicator_name": "Faculty Student Ratio", "rank": "641", "score": "21.8"}], "Employability": [{"indicator_id": "77", "indicator_name": "Employer Reputation", "rank": "601+", "score": "2.7"}, {"indicator_id": "3819456", "indicator_name": "Employment Outcomes", "rank": "701+", "score": "3"}], "Global Engagement": [{"indicator_id": "14", "indicator_name": "International Student Ratio", "rank": "523", "score": "21.4"}, {"indicator_id": "15", "indicator_name": "International Research Network", "rank": "701+", "score": "12.1"}, {"indicator_id": "18", "indicator_name": "International Faculty Ratio", "rank": "701+", "score": "3"}], "Sustainability": [{"indicator_id": "3897497", "indicator_name": "Sustainability Score", "rank": "701+", "score": "1"}]}</t>
        </is>
      </c>
      <c r="AQ13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96">
      <c r="A1396" t="n">
        <v>1395</v>
      </c>
      <c r="B1396" t="inlineStr"/>
      <c r="C1396" t="inlineStr">
        <is>
          <t>Western Michigan University</t>
        </is>
      </c>
      <c r="D1396" t="inlineStr">
        <is>
          <t>Kalamazoo, United States</t>
        </is>
      </c>
      <c r="E1396" t="inlineStr">
        <is>
          <t>United States</t>
        </is>
      </c>
      <c r="F1396" t="inlineStr">
        <is>
          <t>Kalamazoo</t>
        </is>
      </c>
      <c r="G1396" t="inlineStr">
        <is>
          <t>North America</t>
        </is>
      </c>
      <c r="H1396" t="inlineStr">
        <is>
          <t>https://www.topuniversities.com/sites/default/files/western-michigan-university_592560cf2aeae70239af51ce_medium.jpg</t>
        </is>
      </c>
      <c r="I1396" t="inlineStr">
        <is>
          <t>/universities/western-michigan-university</t>
        </is>
      </c>
      <c r="J1396" t="inlineStr">
        <is>
          <t>3997117</t>
        </is>
      </c>
      <c r="K1396" t="inlineStr">
        <is>
          <t>294768</t>
        </is>
      </c>
      <c r="L1396" t="inlineStr">
        <is>
          <t>1867</t>
        </is>
      </c>
      <c r="M1396" t="n">
        <v>0</v>
      </c>
      <c r="N1396" t="inlineStr">
        <is>
          <t>1201-1400</t>
        </is>
      </c>
      <c r="O1396" t="inlineStr"/>
      <c r="P1396" t="b">
        <v>0</v>
      </c>
      <c r="Q1396" t="b">
        <v>0</v>
      </c>
      <c r="R1396" t="n">
        <v>0</v>
      </c>
      <c r="S1396" t="inlineStr">
        <is>
          <t>601+</t>
        </is>
      </c>
      <c r="T1396" t="n">
        <v>4.9</v>
      </c>
      <c r="U1396" t="inlineStr">
        <is>
          <t>701+</t>
        </is>
      </c>
      <c r="V1396" t="n">
        <v>5.8</v>
      </c>
      <c r="W1396" t="inlineStr">
        <is>
          <t>701+</t>
        </is>
      </c>
      <c r="X1396" t="n">
        <v>10</v>
      </c>
      <c r="Y1396" t="inlineStr">
        <is>
          <t>601+</t>
        </is>
      </c>
      <c r="Z1396" t="n">
        <v>4.9</v>
      </c>
      <c r="AA1396" t="inlineStr">
        <is>
          <t>625</t>
        </is>
      </c>
      <c r="AB1396" t="n">
        <v>16.5</v>
      </c>
      <c r="AC1396" t="inlineStr">
        <is>
          <t>701+</t>
        </is>
      </c>
      <c r="AD1396" t="n">
        <v>10.6</v>
      </c>
      <c r="AE1396" t="inlineStr">
        <is>
          <t>701+</t>
        </is>
      </c>
      <c r="AF1396" t="n">
        <v>33.3</v>
      </c>
      <c r="AG1396" t="inlineStr">
        <is>
          <t>580</t>
        </is>
      </c>
      <c r="AH1396" t="n">
        <v>21.4</v>
      </c>
      <c r="AI1396" t="inlineStr">
        <is>
          <t>701+</t>
        </is>
      </c>
      <c r="AJ1396" t="n">
        <v>1.6</v>
      </c>
      <c r="AK1396" t="inlineStr"/>
      <c r="AL1396" t="inlineStr"/>
      <c r="AM1396" t="inlineStr"/>
      <c r="AN1396" t="inlineStr"/>
      <c r="AO1396" t="inlineStr"/>
      <c r="AP1396" t="inlineStr">
        <is>
          <t>{"Research &amp; Discovery": [{"indicator_id": "76", "indicator_name": "Academic Reputation", "rank": "601+", "score": "4.9"}, {"indicator_id": "73", "indicator_name": "Citations per Faculty", "rank": "701+", "score": "5.8"}], "Learning Experience": [{"indicator_id": "36", "indicator_name": "Faculty Student Ratio", "rank": "701+", "score": "10"}], "Employability": [{"indicator_id": "77", "indicator_name": "Employer Reputation", "rank": "601+", "score": "4.9"}, {"indicator_id": "3819456", "indicator_name": "Employment Outcomes", "rank": "625", "score": "16.5"}], "Global Engagement": [{"indicator_id": "14", "indicator_name": "International Student Ratio", "rank": "701+", "score": "10.6"}, {"indicator_id": "15", "indicator_name": "International Research Network", "rank": "701+", "score": "33.3"}, {"indicator_id": "18", "indicator_name": "International Faculty Ratio", "rank": "580", "score": "21.4"}], "Sustainability": [{"indicator_id": "3897497", "indicator_name": "Sustainability Score", "rank": "701+", "score": "1.6"}]}</t>
        </is>
      </c>
      <c r="AQ13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97">
      <c r="A1397" t="n">
        <v>1396</v>
      </c>
      <c r="B1397" t="inlineStr"/>
      <c r="C1397" t="inlineStr">
        <is>
          <t xml:space="preserve">Yamaguchi University </t>
        </is>
      </c>
      <c r="D1397" t="inlineStr">
        <is>
          <t>Yamaguchi City, Japan</t>
        </is>
      </c>
      <c r="E1397" t="inlineStr">
        <is>
          <t>Japan</t>
        </is>
      </c>
      <c r="F1397" t="inlineStr">
        <is>
          <t>Yamaguchi City</t>
        </is>
      </c>
      <c r="G1397" t="inlineStr">
        <is>
          <t>Asia</t>
        </is>
      </c>
      <c r="H1397" t="inlineStr">
        <is>
          <t>https://www.topuniversities.com/sites/default/files/yamaguchi-university-_592560cf2aeae70239af4e8c_medium.jpg</t>
        </is>
      </c>
      <c r="I1397" t="inlineStr">
        <is>
          <t>/universities/yamaguchi-university</t>
        </is>
      </c>
      <c r="J1397" t="inlineStr">
        <is>
          <t>3997123</t>
        </is>
      </c>
      <c r="K1397" t="inlineStr">
        <is>
          <t>296770</t>
        </is>
      </c>
      <c r="L1397" t="inlineStr">
        <is>
          <t>1033</t>
        </is>
      </c>
      <c r="M1397" t="n">
        <v>0</v>
      </c>
      <c r="N1397" t="inlineStr">
        <is>
          <t>1201-1400</t>
        </is>
      </c>
      <c r="O1397" t="inlineStr"/>
      <c r="P1397" t="b">
        <v>0</v>
      </c>
      <c r="Q1397" t="b">
        <v>0</v>
      </c>
      <c r="R1397" t="n">
        <v>0</v>
      </c>
      <c r="S1397" t="inlineStr">
        <is>
          <t>601+</t>
        </is>
      </c>
      <c r="T1397" t="n">
        <v>3.9</v>
      </c>
      <c r="U1397" t="inlineStr">
        <is>
          <t>701+</t>
        </is>
      </c>
      <c r="V1397" t="n">
        <v>4.2</v>
      </c>
      <c r="W1397" t="inlineStr">
        <is>
          <t>370</t>
        </is>
      </c>
      <c r="X1397" t="n">
        <v>41.8</v>
      </c>
      <c r="Y1397" t="inlineStr">
        <is>
          <t>601+</t>
        </is>
      </c>
      <c r="Z1397" t="n">
        <v>1.8</v>
      </c>
      <c r="AA1397" t="inlineStr">
        <is>
          <t>701+</t>
        </is>
      </c>
      <c r="AB1397" t="n">
        <v>1.8</v>
      </c>
      <c r="AC1397" t="inlineStr">
        <is>
          <t>701+</t>
        </is>
      </c>
      <c r="AD1397" t="n">
        <v>2.5</v>
      </c>
      <c r="AE1397" t="inlineStr">
        <is>
          <t>701+</t>
        </is>
      </c>
      <c r="AF1397" t="n">
        <v>18.7</v>
      </c>
      <c r="AG1397" t="inlineStr">
        <is>
          <t>701+</t>
        </is>
      </c>
      <c r="AH1397" t="n">
        <v>6.7</v>
      </c>
      <c r="AI1397" t="inlineStr">
        <is>
          <t>701+</t>
        </is>
      </c>
      <c r="AJ1397" t="n">
        <v>1</v>
      </c>
      <c r="AK1397" t="inlineStr"/>
      <c r="AL1397" t="inlineStr"/>
      <c r="AM1397" t="inlineStr"/>
      <c r="AN1397" t="inlineStr"/>
      <c r="AO1397" t="inlineStr"/>
      <c r="AP1397" t="inlineStr">
        <is>
          <t>{"Research &amp; Discovery": [{"indicator_id": "76", "indicator_name": "Academic Reputation", "rank": "601+", "score": "3.9"}, {"indicator_id": "73", "indicator_name": "Citations per Faculty", "rank": "701+", "score": "4.2"}], "Learning Experience": [{"indicator_id": "36", "indicator_name": "Faculty Student Ratio", "rank": "370", "score": "41.8"}], "Employability": [{"indicator_id": "77", "indicator_name": "Employer Reputation", "rank": "601+", "score": "1.8"}, {"indicator_id": "3819456", "indicator_name": "Employment Outcomes", "rank": "701+", "score": "1.8"}], "Global Engagement": [{"indicator_id": "14", "indicator_name": "International Student Ratio", "rank": "701+", "score": "2.5"}, {"indicator_id": "15", "indicator_name": "International Research Network", "rank": "701+", "score": "18.7"}, {"indicator_id": "18", "indicator_name": "International Faculty Ratio", "rank": "701+", "score": "6.7"}], "Sustainability": [{"indicator_id": "3897497", "indicator_name": "Sustainability Score", "rank": "701+", "score": "1"}]}</t>
        </is>
      </c>
      <c r="AQ13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98">
      <c r="A1398" t="n">
        <v>1397</v>
      </c>
      <c r="B1398" t="inlineStr"/>
      <c r="C1398" t="inlineStr">
        <is>
          <t>Universitas Negeri Yogyakarta</t>
        </is>
      </c>
      <c r="D1398" t="inlineStr">
        <is>
          <t>Yogyakarta, Indonesia</t>
        </is>
      </c>
      <c r="E1398" t="inlineStr">
        <is>
          <t>Indonesia</t>
        </is>
      </c>
      <c r="F1398" t="inlineStr">
        <is>
          <t>Yogyakarta</t>
        </is>
      </c>
      <c r="G1398" t="inlineStr">
        <is>
          <t>Asia</t>
        </is>
      </c>
      <c r="H1398" t="inlineStr">
        <is>
          <t>https://www.topuniversities.com/sites/default/files/yogyakarta-state-university_592560cf2aeae70239af4e52_medium.jpg</t>
        </is>
      </c>
      <c r="I1398" t="inlineStr">
        <is>
          <t>/universities/universitas-negeri-yogyakarta</t>
        </is>
      </c>
      <c r="J1398" t="inlineStr">
        <is>
          <t>3997129</t>
        </is>
      </c>
      <c r="K1398" t="inlineStr">
        <is>
          <t>296808</t>
        </is>
      </c>
      <c r="L1398" t="inlineStr">
        <is>
          <t>975</t>
        </is>
      </c>
      <c r="M1398" t="n">
        <v>0</v>
      </c>
      <c r="N1398" t="inlineStr">
        <is>
          <t>1201-1400</t>
        </is>
      </c>
      <c r="O1398" t="inlineStr"/>
      <c r="P1398" t="b">
        <v>0</v>
      </c>
      <c r="Q1398" t="b">
        <v>0</v>
      </c>
      <c r="R1398" t="n">
        <v>0</v>
      </c>
      <c r="S1398" t="inlineStr">
        <is>
          <t>601+</t>
        </is>
      </c>
      <c r="T1398" t="n">
        <v>11.7</v>
      </c>
      <c r="U1398" t="inlineStr">
        <is>
          <t>701+</t>
        </is>
      </c>
      <c r="V1398" t="n">
        <v>1.4</v>
      </c>
      <c r="W1398" t="inlineStr">
        <is>
          <t>701+</t>
        </is>
      </c>
      <c r="X1398" t="n">
        <v>8.699999999999999</v>
      </c>
      <c r="Y1398" t="inlineStr">
        <is>
          <t>601+</t>
        </is>
      </c>
      <c r="Z1398" t="n">
        <v>3.3</v>
      </c>
      <c r="AA1398" t="inlineStr">
        <is>
          <t>701+</t>
        </is>
      </c>
      <c r="AB1398" t="n">
        <v>2.3</v>
      </c>
      <c r="AC1398" t="inlineStr">
        <is>
          <t>701+</t>
        </is>
      </c>
      <c r="AD1398" t="n">
        <v>1.7</v>
      </c>
      <c r="AE1398" t="inlineStr">
        <is>
          <t>701+</t>
        </is>
      </c>
      <c r="AF1398" t="n">
        <v>8.6</v>
      </c>
      <c r="AG1398" t="inlineStr">
        <is>
          <t>695</t>
        </is>
      </c>
      <c r="AH1398" t="n">
        <v>13.5</v>
      </c>
      <c r="AI1398" t="inlineStr">
        <is>
          <t>701+</t>
        </is>
      </c>
      <c r="AJ1398" t="n">
        <v>1</v>
      </c>
      <c r="AK1398" t="inlineStr"/>
      <c r="AL1398" t="inlineStr"/>
      <c r="AM1398" t="inlineStr"/>
      <c r="AN1398" t="inlineStr"/>
      <c r="AO1398" t="inlineStr"/>
      <c r="AP1398" t="inlineStr">
        <is>
          <t>{"Research &amp; Discovery": [{"indicator_id": "76", "indicator_name": "Academic Reputation", "rank": "601+", "score": "11.7"}, {"indicator_id": "73", "indicator_name": "Citations per Faculty", "rank": "701+", "score": "1.4"}], "Learning Experience": [{"indicator_id": "36", "indicator_name": "Faculty Student Ratio", "rank": "701+", "score": "8.7"}], "Employability": [{"indicator_id": "77", "indicator_name": "Employer Reputation", "rank": "601+", "score": "3.3"}, {"indicator_id": "3819456", "indicator_name": "Employment Outcomes", "rank": "701+", "score": "2.3"}], "Global Engagement": [{"indicator_id": "14", "indicator_name": "International Student Ratio", "rank": "701+", "score": "1.7"}, {"indicator_id": "15", "indicator_name": "International Research Network", "rank": "701+", "score": "8.6"}, {"indicator_id": "18", "indicator_name": "International Faculty Ratio", "rank": "695", "score": "13.5"}], "Sustainability": [{"indicator_id": "3897497", "indicator_name": "Sustainability Score", "rank": "701+", "score": "1"}]}</t>
        </is>
      </c>
      <c r="AQ13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399">
      <c r="A1399" t="n">
        <v>1398</v>
      </c>
      <c r="B1399" t="inlineStr"/>
      <c r="C1399" t="inlineStr">
        <is>
          <t>Youngsan University</t>
        </is>
      </c>
      <c r="D1399" t="inlineStr">
        <is>
          <t>Yangsan, South Korea</t>
        </is>
      </c>
      <c r="E1399" t="inlineStr">
        <is>
          <t>South Korea</t>
        </is>
      </c>
      <c r="F1399" t="inlineStr">
        <is>
          <t>Yangsan</t>
        </is>
      </c>
      <c r="G1399" t="inlineStr">
        <is>
          <t>Asia</t>
        </is>
      </c>
      <c r="H1399" t="inlineStr">
        <is>
          <t>https://www.topuniversities.com/sites/default/files/youngsan-university_592560cf2aeae70239af5394_medium.jpg</t>
        </is>
      </c>
      <c r="I1399" t="inlineStr">
        <is>
          <t>/universities/youngsan-university</t>
        </is>
      </c>
      <c r="J1399" t="inlineStr">
        <is>
          <t>3997132</t>
        </is>
      </c>
      <c r="K1399" t="inlineStr">
        <is>
          <t>295281</t>
        </is>
      </c>
      <c r="L1399" t="inlineStr">
        <is>
          <t>2321</t>
        </is>
      </c>
      <c r="M1399" t="n">
        <v>0</v>
      </c>
      <c r="N1399" t="inlineStr">
        <is>
          <t>1201-1400</t>
        </is>
      </c>
      <c r="O1399" t="inlineStr"/>
      <c r="P1399" t="b">
        <v>0</v>
      </c>
      <c r="Q1399" t="b">
        <v>0</v>
      </c>
      <c r="R1399" t="n">
        <v>0</v>
      </c>
      <c r="S1399" t="inlineStr">
        <is>
          <t>601+</t>
        </is>
      </c>
      <c r="T1399" t="n">
        <v>4</v>
      </c>
      <c r="U1399" t="inlineStr">
        <is>
          <t>701+</t>
        </is>
      </c>
      <c r="V1399" t="n">
        <v>1.3</v>
      </c>
      <c r="W1399" t="inlineStr">
        <is>
          <t>689</t>
        </is>
      </c>
      <c r="X1399" t="n">
        <v>19.3</v>
      </c>
      <c r="Y1399" t="inlineStr">
        <is>
          <t>601+</t>
        </is>
      </c>
      <c r="Z1399" t="n">
        <v>10</v>
      </c>
      <c r="AA1399" t="inlineStr">
        <is>
          <t>701+</t>
        </is>
      </c>
      <c r="AB1399" t="n">
        <v>1.9</v>
      </c>
      <c r="AC1399" t="inlineStr">
        <is>
          <t>701+</t>
        </is>
      </c>
      <c r="AD1399" t="n">
        <v>9.9</v>
      </c>
      <c r="AE1399" t="inlineStr">
        <is>
          <t>701+</t>
        </is>
      </c>
      <c r="AF1399" t="n">
        <v>2</v>
      </c>
      <c r="AG1399" t="inlineStr">
        <is>
          <t>701+</t>
        </is>
      </c>
      <c r="AH1399" t="n">
        <v>2.5</v>
      </c>
      <c r="AI1399" t="inlineStr">
        <is>
          <t>701+</t>
        </is>
      </c>
      <c r="AJ1399" t="n">
        <v>1</v>
      </c>
      <c r="AK1399" t="inlineStr"/>
      <c r="AL1399" t="inlineStr"/>
      <c r="AM1399" t="inlineStr"/>
      <c r="AN1399" t="inlineStr"/>
      <c r="AO1399" t="inlineStr"/>
      <c r="AP1399" t="inlineStr">
        <is>
          <t>{"Research &amp; Discovery": [{"indicator_id": "76", "indicator_name": "Academic Reputation", "rank": "601+", "score": "4"}, {"indicator_id": "73", "indicator_name": "Citations per Faculty", "rank": "701+", "score": "1.3"}], "Learning Experience": [{"indicator_id": "36", "indicator_name": "Faculty Student Ratio", "rank": "689", "score": "19.3"}], "Employability": [{"indicator_id": "77", "indicator_name": "Employer Reputation", "rank": "601+", "score": "10"}, {"indicator_id": "3819456", "indicator_name": "Employment Outcomes", "rank": "701+", "score": "1.9"}], "Global Engagement": [{"indicator_id": "14", "indicator_name": "International Student Ratio", "rank": "701+", "score": "9.9"}, {"indicator_id": "15", "indicator_name": "International Research Network", "rank": "701+", "score": "2"}, {"indicator_id": "18", "indicator_name": "International Faculty Ratio", "rank": "701+", "score": "2.5"}], "Sustainability": [{"indicator_id": "3897497", "indicator_name": "Sustainability Score", "rank": "701+", "score": "1"}]}</t>
        </is>
      </c>
      <c r="AQ13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00">
      <c r="A1400" t="n">
        <v>1399</v>
      </c>
      <c r="B1400" t="inlineStr"/>
      <c r="C1400" t="inlineStr">
        <is>
          <t>Yuan Ze University</t>
        </is>
      </c>
      <c r="D1400" t="inlineStr">
        <is>
          <t>Taoyuan City, Taiwan</t>
        </is>
      </c>
      <c r="E1400" t="inlineStr">
        <is>
          <t>Taiwan</t>
        </is>
      </c>
      <c r="F1400" t="inlineStr">
        <is>
          <t>Taoyuan City</t>
        </is>
      </c>
      <c r="G1400" t="inlineStr">
        <is>
          <t>Asia</t>
        </is>
      </c>
      <c r="H1400" t="inlineStr">
        <is>
          <t>https://www.topuniversities.com/sites/default/files/yuan-ze-university_592560cf2aeae70239af4f29_medium.jpg</t>
        </is>
      </c>
      <c r="I1400" t="inlineStr">
        <is>
          <t>/universities/yuan-ze-university</t>
        </is>
      </c>
      <c r="J1400" t="inlineStr">
        <is>
          <t>3997133</t>
        </is>
      </c>
      <c r="K1400" t="inlineStr">
        <is>
          <t>294697</t>
        </is>
      </c>
      <c r="L1400" t="inlineStr">
        <is>
          <t>1190</t>
        </is>
      </c>
      <c r="M1400" t="n">
        <v>0</v>
      </c>
      <c r="N1400" t="inlineStr">
        <is>
          <t>1201-1400</t>
        </is>
      </c>
      <c r="O1400" t="inlineStr"/>
      <c r="P1400" t="b">
        <v>0</v>
      </c>
      <c r="Q1400" t="b">
        <v>0</v>
      </c>
      <c r="R1400" t="n">
        <v>0</v>
      </c>
      <c r="S1400" t="inlineStr">
        <is>
          <t>601+</t>
        </is>
      </c>
      <c r="T1400" t="n">
        <v>5.5</v>
      </c>
      <c r="U1400" t="inlineStr">
        <is>
          <t>701+</t>
        </is>
      </c>
      <c r="V1400" t="n">
        <v>9</v>
      </c>
      <c r="W1400" t="inlineStr">
        <is>
          <t>701+</t>
        </is>
      </c>
      <c r="X1400" t="n">
        <v>8.699999999999999</v>
      </c>
      <c r="Y1400" t="inlineStr">
        <is>
          <t>601+</t>
        </is>
      </c>
      <c r="Z1400" t="n">
        <v>5.6</v>
      </c>
      <c r="AA1400" t="inlineStr">
        <is>
          <t>701+</t>
        </is>
      </c>
      <c r="AB1400" t="n">
        <v>2</v>
      </c>
      <c r="AC1400" t="inlineStr">
        <is>
          <t>686</t>
        </is>
      </c>
      <c r="AD1400" t="n">
        <v>11.7</v>
      </c>
      <c r="AE1400" t="inlineStr">
        <is>
          <t>701+</t>
        </is>
      </c>
      <c r="AF1400" t="n">
        <v>12.4</v>
      </c>
      <c r="AG1400" t="inlineStr">
        <is>
          <t>701+</t>
        </is>
      </c>
      <c r="AH1400" t="n">
        <v>12.2</v>
      </c>
      <c r="AI1400" t="inlineStr">
        <is>
          <t>701+</t>
        </is>
      </c>
      <c r="AJ1400" t="n">
        <v>2.4</v>
      </c>
      <c r="AK1400" t="inlineStr"/>
      <c r="AL1400" t="inlineStr"/>
      <c r="AM1400" t="inlineStr"/>
      <c r="AN1400" t="inlineStr"/>
      <c r="AO1400" t="inlineStr"/>
      <c r="AP1400" t="inlineStr">
        <is>
          <t>{"Research &amp; Discovery": [{"indicator_id": "76", "indicator_name": "Academic Reputation", "rank": "601+", "score": "5.5"}, {"indicator_id": "73", "indicator_name": "Citations per Faculty", "rank": "701+", "score": "9"}], "Learning Experience": [{"indicator_id": "36", "indicator_name": "Faculty Student Ratio", "rank": "701+", "score": "8.7"}], "Employability": [{"indicator_id": "77", "indicator_name": "Employer Reputation", "rank": "601+", "score": "5.6"}, {"indicator_id": "3819456", "indicator_name": "Employment Outcomes", "rank": "701+", "score": "2"}], "Global Engagement": [{"indicator_id": "14", "indicator_name": "International Student Ratio", "rank": "686", "score": "11.7"}, {"indicator_id": "15", "indicator_name": "International Research Network", "rank": "701+", "score": "12.4"}, {"indicator_id": "18", "indicator_name": "International Faculty Ratio", "rank": "701+", "score": "12.2"}], "Sustainability": [{"indicator_id": "3897497", "indicator_name": "Sustainability Score", "rank": "701+", "score": "2.4"}]}</t>
        </is>
      </c>
      <c r="AQ14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01">
      <c r="A1401" t="n">
        <v>1400</v>
      </c>
      <c r="B1401" t="inlineStr"/>
      <c r="C1401" t="inlineStr">
        <is>
          <t>Zagazig University</t>
        </is>
      </c>
      <c r="D1401" t="inlineStr">
        <is>
          <t>Zagazig, Egypt</t>
        </is>
      </c>
      <c r="E1401" t="inlineStr">
        <is>
          <t>Egypt</t>
        </is>
      </c>
      <c r="F1401" t="inlineStr">
        <is>
          <t>Zagazig</t>
        </is>
      </c>
      <c r="G1401" t="inlineStr">
        <is>
          <t>Africa</t>
        </is>
      </c>
      <c r="H1401" t="inlineStr">
        <is>
          <t>https://www.topuniversities.com/sites/default/files/zagazig-university_592560cf2aeae70239af4f43_medium.jpg</t>
        </is>
      </c>
      <c r="I1401" t="inlineStr">
        <is>
          <t>/universities/zagazig-university</t>
        </is>
      </c>
      <c r="J1401" t="inlineStr">
        <is>
          <t>3997134</t>
        </is>
      </c>
      <c r="K1401" t="inlineStr">
        <is>
          <t>297612</t>
        </is>
      </c>
      <c r="L1401" t="inlineStr">
        <is>
          <t>1211</t>
        </is>
      </c>
      <c r="M1401" t="n">
        <v>0</v>
      </c>
      <c r="N1401" t="inlineStr">
        <is>
          <t>1201-1400</t>
        </is>
      </c>
      <c r="O1401" t="inlineStr"/>
      <c r="P1401" t="b">
        <v>0</v>
      </c>
      <c r="Q1401" t="b">
        <v>0</v>
      </c>
      <c r="R1401" t="n">
        <v>0</v>
      </c>
      <c r="S1401" t="inlineStr">
        <is>
          <t>601+</t>
        </is>
      </c>
      <c r="T1401" t="n">
        <v>7.7</v>
      </c>
      <c r="U1401" t="inlineStr">
        <is>
          <t>701+</t>
        </is>
      </c>
      <c r="V1401" t="n">
        <v>2.6</v>
      </c>
      <c r="W1401" t="inlineStr">
        <is>
          <t>701+</t>
        </is>
      </c>
      <c r="X1401" t="n">
        <v>3</v>
      </c>
      <c r="Y1401" t="inlineStr">
        <is>
          <t>601+</t>
        </is>
      </c>
      <c r="Z1401" t="n">
        <v>4.9</v>
      </c>
      <c r="AA1401" t="inlineStr">
        <is>
          <t>701+</t>
        </is>
      </c>
      <c r="AB1401" t="n">
        <v>3.7</v>
      </c>
      <c r="AC1401" t="inlineStr">
        <is>
          <t>701+</t>
        </is>
      </c>
      <c r="AD1401" t="n">
        <v>2.5</v>
      </c>
      <c r="AE1401" t="inlineStr">
        <is>
          <t>513</t>
        </is>
      </c>
      <c r="AF1401" t="n">
        <v>67.7</v>
      </c>
      <c r="AG1401" t="inlineStr">
        <is>
          <t>701+</t>
        </is>
      </c>
      <c r="AH1401" t="n">
        <v>1.1</v>
      </c>
      <c r="AI1401" t="inlineStr">
        <is>
          <t>701+</t>
        </is>
      </c>
      <c r="AJ1401" t="n">
        <v>5.3</v>
      </c>
      <c r="AK1401" t="inlineStr"/>
      <c r="AL1401" t="inlineStr"/>
      <c r="AM1401" t="inlineStr"/>
      <c r="AN1401" t="inlineStr"/>
      <c r="AO1401" t="inlineStr"/>
      <c r="AP1401" t="inlineStr">
        <is>
          <t>{"Research &amp; Discovery": [{"indicator_id": "76", "indicator_name": "Academic Reputation", "rank": "601+", "score": "7.7"}, {"indicator_id": "73", "indicator_name": "Citations per Faculty", "rank": "701+", "score": "2.6"}], "Learning Experience": [{"indicator_id": "36", "indicator_name": "Faculty Student Ratio", "rank": "701+", "score": "3"}], "Employability": [{"indicator_id": "77", "indicator_name": "Employer Reputation", "rank": "601+", "score": "4.9"}, {"indicator_id": "3819456", "indicator_name": "Employment Outcomes", "rank": "701+", "score": "3.7"}], "Global Engagement": [{"indicator_id": "14", "indicator_name": "International Student Ratio", "rank": "701+", "score": "2.5"}, {"indicator_id": "15", "indicator_name": "International Research Network", "rank": "513", "score": "67.7"}, {"indicator_id": "18", "indicator_name": "International Faculty Ratio", "rank": "701+", "score": "1.1"}], "Sustainability": [{"indicator_id": "3897497", "indicator_name": "Sustainability Score", "rank": "701+", "score": "5.3"}]}</t>
        </is>
      </c>
      <c r="AQ14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02">
      <c r="A1402" t="n">
        <v>1401</v>
      </c>
      <c r="B1402" t="inlineStr"/>
      <c r="C1402" t="inlineStr">
        <is>
          <t>Obuda University</t>
        </is>
      </c>
      <c r="D1402" t="inlineStr">
        <is>
          <t>Budapest, Hungary</t>
        </is>
      </c>
      <c r="E1402" t="inlineStr">
        <is>
          <t>Hungary</t>
        </is>
      </c>
      <c r="F1402" t="inlineStr">
        <is>
          <t>Budapest</t>
        </is>
      </c>
      <c r="G1402" t="inlineStr">
        <is>
          <t>Europe</t>
        </is>
      </c>
      <c r="H1402" t="inlineStr">
        <is>
          <t>https://www.topuniversities.com/sites/default/files/250326122724pm806838ou-logo-90x90.jpg</t>
        </is>
      </c>
      <c r="I1402" t="inlineStr">
        <is>
          <t>/universities/obuda-university</t>
        </is>
      </c>
      <c r="J1402" t="inlineStr">
        <is>
          <t>3997137</t>
        </is>
      </c>
      <c r="K1402" t="inlineStr">
        <is>
          <t>921176</t>
        </is>
      </c>
      <c r="L1402" t="inlineStr">
        <is>
          <t>25686</t>
        </is>
      </c>
      <c r="M1402" t="n">
        <v>0</v>
      </c>
      <c r="N1402" t="inlineStr">
        <is>
          <t>1201-1400</t>
        </is>
      </c>
      <c r="O1402" t="inlineStr"/>
      <c r="P1402" t="b">
        <v>0</v>
      </c>
      <c r="Q1402" t="b">
        <v>0</v>
      </c>
      <c r="R1402" t="n">
        <v>0</v>
      </c>
      <c r="S1402" t="inlineStr">
        <is>
          <t>601+</t>
        </is>
      </c>
      <c r="T1402" t="n">
        <v>5.5</v>
      </c>
      <c r="U1402" t="inlineStr">
        <is>
          <t>701+</t>
        </is>
      </c>
      <c r="V1402" t="n">
        <v>7.8</v>
      </c>
      <c r="W1402" t="inlineStr">
        <is>
          <t>701+</t>
        </is>
      </c>
      <c r="X1402" t="n">
        <v>2.5</v>
      </c>
      <c r="Y1402" t="inlineStr">
        <is>
          <t>601+</t>
        </is>
      </c>
      <c r="Z1402" t="n">
        <v>4.9</v>
      </c>
      <c r="AA1402" t="inlineStr">
        <is>
          <t>701+</t>
        </is>
      </c>
      <c r="AB1402" t="n">
        <v>3.8</v>
      </c>
      <c r="AC1402" t="inlineStr">
        <is>
          <t>701+</t>
        </is>
      </c>
      <c r="AD1402" t="n">
        <v>7.6</v>
      </c>
      <c r="AE1402" t="inlineStr">
        <is>
          <t>701+</t>
        </is>
      </c>
      <c r="AF1402" t="n">
        <v>29.1</v>
      </c>
      <c r="AG1402" t="inlineStr">
        <is>
          <t>629</t>
        </is>
      </c>
      <c r="AH1402" t="n">
        <v>17.9</v>
      </c>
      <c r="AI1402" t="inlineStr">
        <is>
          <t>701+</t>
        </is>
      </c>
      <c r="AJ1402" t="n">
        <v>1</v>
      </c>
      <c r="AK1402" t="inlineStr"/>
      <c r="AL1402" t="inlineStr"/>
      <c r="AM1402" t="inlineStr"/>
      <c r="AN1402" t="inlineStr"/>
      <c r="AO1402" t="inlineStr"/>
      <c r="AP1402" t="inlineStr">
        <is>
          <t>{"Research &amp; Discovery": [{"indicator_id": "76", "indicator_name": "Academic Reputation", "rank": "601+", "score": "5.5"}, {"indicator_id": "73", "indicator_name": "Citations per Faculty", "rank": "701+", "score": "7.8"}], "Learning Experience": [{"indicator_id": "36", "indicator_name": "Faculty Student Ratio", "rank": "701+", "score": "2.5"}], "Employability": [{"indicator_id": "77", "indicator_name": "Employer Reputation", "rank": "601+", "score": "4.9"}, {"indicator_id": "3819456", "indicator_name": "Employment Outcomes", "rank": "701+", "score": "3.8"}], "Global Engagement": [{"indicator_id": "14", "indicator_name": "International Student Ratio", "rank": "701+", "score": "7.6"}, {"indicator_id": "15", "indicator_name": "International Research Network", "rank": "701+", "score": "29.1"}, {"indicator_id": "18", "indicator_name": "International Faculty Ratio", "rank": "629", "score": "17.9"}], "Sustainability": [{"indicator_id": "3897497", "indicator_name": "Sustainability Score", "rank": "701+", "score": "1"}]}</t>
        </is>
      </c>
      <c r="AQ14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03">
      <c r="A1403" t="n">
        <v>1402</v>
      </c>
      <c r="B1403" t="inlineStr"/>
      <c r="C1403" t="inlineStr">
        <is>
          <t>Akdeniz Üniversitesi</t>
        </is>
      </c>
      <c r="D1403" t="inlineStr">
        <is>
          <t>Antalya, Türkiye</t>
        </is>
      </c>
      <c r="E1403" t="inlineStr">
        <is>
          <t>Türkiye</t>
        </is>
      </c>
      <c r="F1403" t="inlineStr">
        <is>
          <t>Antalya</t>
        </is>
      </c>
      <c r="G1403" t="inlineStr">
        <is>
          <t>Asia</t>
        </is>
      </c>
      <c r="H1403" t="inlineStr">
        <is>
          <t>https://www.topuniversities.com/sites/default/files/akdeniz-niversitesi_592560cf2aeae70239af50a4_medium.jpg</t>
        </is>
      </c>
      <c r="I1403" t="inlineStr">
        <is>
          <t>/universities/akdeniz-universitesi</t>
        </is>
      </c>
      <c r="J1403" t="inlineStr">
        <is>
          <t>3996239</t>
        </is>
      </c>
      <c r="K1403" t="inlineStr">
        <is>
          <t>297380</t>
        </is>
      </c>
      <c r="L1403" t="inlineStr">
        <is>
          <t>1568</t>
        </is>
      </c>
      <c r="M1403" t="n">
        <v>0</v>
      </c>
      <c r="N1403" t="inlineStr">
        <is>
          <t>1401+</t>
        </is>
      </c>
      <c r="O1403" t="inlineStr"/>
      <c r="P1403" t="b">
        <v>0</v>
      </c>
      <c r="Q1403" t="b">
        <v>0</v>
      </c>
      <c r="R1403" t="n">
        <v>0</v>
      </c>
      <c r="S1403" t="inlineStr">
        <is>
          <t>601+</t>
        </is>
      </c>
      <c r="T1403" t="n">
        <v>5.7</v>
      </c>
      <c r="U1403" t="inlineStr">
        <is>
          <t>701+</t>
        </is>
      </c>
      <c r="V1403" t="n">
        <v>3</v>
      </c>
      <c r="W1403" t="inlineStr">
        <is>
          <t>701+</t>
        </is>
      </c>
      <c r="X1403" t="n">
        <v>3.5</v>
      </c>
      <c r="Y1403" t="inlineStr">
        <is>
          <t>601+</t>
        </is>
      </c>
      <c r="Z1403" t="n">
        <v>4.8</v>
      </c>
      <c r="AA1403" t="inlineStr">
        <is>
          <t>701+</t>
        </is>
      </c>
      <c r="AB1403" t="n">
        <v>2</v>
      </c>
      <c r="AC1403" t="inlineStr">
        <is>
          <t>701+</t>
        </is>
      </c>
      <c r="AD1403" t="n">
        <v>1.1</v>
      </c>
      <c r="AE1403" t="inlineStr">
        <is>
          <t>701+</t>
        </is>
      </c>
      <c r="AF1403" t="n">
        <v>33.7</v>
      </c>
      <c r="AG1403" t="inlineStr">
        <is>
          <t>701+</t>
        </is>
      </c>
      <c r="AH1403" t="n">
        <v>1.2</v>
      </c>
      <c r="AI1403" t="inlineStr">
        <is>
          <t>701+</t>
        </is>
      </c>
      <c r="AJ1403" t="n">
        <v>1</v>
      </c>
      <c r="AK1403" t="inlineStr"/>
      <c r="AL1403" t="inlineStr"/>
      <c r="AM1403" t="inlineStr"/>
      <c r="AN1403" t="inlineStr"/>
      <c r="AO1403" t="inlineStr"/>
      <c r="AP1403" t="inlineStr">
        <is>
          <t>{"Research &amp; Discovery": [{"indicator_id": "76", "indicator_name": "Academic Reputation", "rank": "601+", "score": "5.7"}, {"indicator_id": "73", "indicator_name": "Citations per Faculty", "rank": "701+", "score": "3"}], "Learning Experience": [{"indicator_id": "36", "indicator_name": "Faculty Student Ratio", "rank": "701+", "score": "3.5"}], "Employability": [{"indicator_id": "77", "indicator_name": "Employer Reputation", "rank": "601+", "score": "4.8"}, {"indicator_id": "3819456", "indicator_name": "Employment Outcomes", "rank": "701+", "score": "2"}], "Global Engagement": [{"indicator_id": "14", "indicator_name": "International Student Ratio", "rank": "701+", "score": "1.1"}, {"indicator_id": "15", "indicator_name": "International Research Network", "rank": "701+", "score": "33.7"}, {"indicator_id": "18", "indicator_name": "International Faculty Ratio", "rank": "701+", "score": "1.2"}], "Sustainability": [{"indicator_id": "3897497", "indicator_name": "Sustainability Score", "rank": "701+", "score": "1"}]}</t>
        </is>
      </c>
      <c r="AQ14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04">
      <c r="A1404" t="n">
        <v>1403</v>
      </c>
      <c r="B1404" t="inlineStr"/>
      <c r="C1404" t="inlineStr">
        <is>
          <t>California Polytechnic State University</t>
        </is>
      </c>
      <c r="D1404" t="inlineStr">
        <is>
          <t>San Luis Obispo, United States</t>
        </is>
      </c>
      <c r="E1404" t="inlineStr">
        <is>
          <t>United States</t>
        </is>
      </c>
      <c r="F1404" t="inlineStr">
        <is>
          <t>San Luis Obispo</t>
        </is>
      </c>
      <c r="G1404" t="inlineStr">
        <is>
          <t>North America</t>
        </is>
      </c>
      <c r="H1404" t="inlineStr">
        <is>
          <t>https://www.topuniversities.com/sites/default/files/california-polytechnic-state-university_592560cf2aeae70239af5348_medium.jpg</t>
        </is>
      </c>
      <c r="I1404" t="inlineStr">
        <is>
          <t>/universities/california-polytechnic-state-university</t>
        </is>
      </c>
      <c r="J1404" t="inlineStr">
        <is>
          <t>3996306</t>
        </is>
      </c>
      <c r="K1404" t="inlineStr">
        <is>
          <t>295206</t>
        </is>
      </c>
      <c r="L1404" t="inlineStr">
        <is>
          <t>2245</t>
        </is>
      </c>
      <c r="M1404" t="n">
        <v>0</v>
      </c>
      <c r="N1404" t="inlineStr">
        <is>
          <t>1401+</t>
        </is>
      </c>
      <c r="O1404" t="inlineStr"/>
      <c r="P1404" t="b">
        <v>0</v>
      </c>
      <c r="Q1404" t="b">
        <v>0</v>
      </c>
      <c r="R1404" t="n">
        <v>0</v>
      </c>
      <c r="S1404" t="inlineStr">
        <is>
          <t>601+</t>
        </is>
      </c>
      <c r="T1404" t="n">
        <v>3.6</v>
      </c>
      <c r="U1404" t="inlineStr">
        <is>
          <t>701+</t>
        </is>
      </c>
      <c r="V1404" t="n">
        <v>3</v>
      </c>
      <c r="W1404" t="inlineStr">
        <is>
          <t>701+</t>
        </is>
      </c>
      <c r="X1404" t="n">
        <v>6.7</v>
      </c>
      <c r="Y1404" t="inlineStr">
        <is>
          <t>601+</t>
        </is>
      </c>
      <c r="Z1404" t="n">
        <v>9.1</v>
      </c>
      <c r="AA1404" t="inlineStr">
        <is>
          <t>701+</t>
        </is>
      </c>
      <c r="AB1404" t="n">
        <v>8.699999999999999</v>
      </c>
      <c r="AC1404" t="inlineStr">
        <is>
          <t>n/a</t>
        </is>
      </c>
      <c r="AD1404" t="inlineStr"/>
      <c r="AE1404" t="inlineStr">
        <is>
          <t>701+</t>
        </is>
      </c>
      <c r="AF1404" t="n">
        <v>25.5</v>
      </c>
      <c r="AG1404" t="inlineStr">
        <is>
          <t>n/a</t>
        </is>
      </c>
      <c r="AH1404" t="inlineStr"/>
      <c r="AI1404" t="inlineStr">
        <is>
          <t>701+</t>
        </is>
      </c>
      <c r="AJ1404" t="n">
        <v>1.3</v>
      </c>
      <c r="AK1404" t="inlineStr"/>
      <c r="AL1404" t="inlineStr"/>
      <c r="AM1404" t="inlineStr"/>
      <c r="AN1404" t="inlineStr"/>
      <c r="AO1404" t="inlineStr"/>
      <c r="AP1404" t="inlineStr">
        <is>
          <t>{"Research &amp; Discovery": [{"indicator_id": "76", "indicator_name": "Academic Reputation", "rank": "601+", "score": "3.6"}, {"indicator_id": "73", "indicator_name": "Citations per Faculty", "rank": "701+", "score": "3"}], "Learning Experience": [{"indicator_id": "36", "indicator_name": "Faculty Student Ratio", "rank": "701+", "score": "6.7"}], "Employability": [{"indicator_id": "77", "indicator_name": "Employer Reputation", "rank": "601+", "score": "9.1"}, {"indicator_id": "3819456", "indicator_name": "Employment Outcomes", "rank": "701+", "score": "8.7"}], "Global Engagement": [{"indicator_id": "14", "indicator_name": "International Student Ratio", "rank": "n/a", "score": "n/a"}, {"indicator_id": "15", "indicator_name": "International Research Network", "rank": "701+", "score": "25.5"}, {"indicator_id": "18", "indicator_name": "International Faculty Ratio", "rank": "n/a", "score": "n/a"}], "Sustainability": [{"indicator_id": "3897497", "indicator_name": "Sustainability Score", "rank": "701+", "score": "1.3"}]}</t>
        </is>
      </c>
      <c r="AQ14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05">
      <c r="A1405" t="n">
        <v>1404</v>
      </c>
      <c r="B1405" t="inlineStr"/>
      <c r="C1405" t="inlineStr">
        <is>
          <t>California State University - Los Angeles</t>
        </is>
      </c>
      <c r="D1405" t="inlineStr">
        <is>
          <t>Los Angeles, United States</t>
        </is>
      </c>
      <c r="E1405" t="inlineStr">
        <is>
          <t>United States</t>
        </is>
      </c>
      <c r="F1405" t="inlineStr">
        <is>
          <t>Los Angeles</t>
        </is>
      </c>
      <c r="G1405" t="inlineStr">
        <is>
          <t>North America</t>
        </is>
      </c>
      <c r="H1405" t="inlineStr">
        <is>
          <t>https://www.topuniversities.com/sites/default/files/california-state-university-los-angeles_592560e79988f300e232207f_medium.jpg</t>
        </is>
      </c>
      <c r="I1405" t="inlineStr">
        <is>
          <t>/universities/california-state-university-los-angeles</t>
        </is>
      </c>
      <c r="J1405" t="inlineStr">
        <is>
          <t>3996307</t>
        </is>
      </c>
      <c r="K1405" t="inlineStr">
        <is>
          <t>309640</t>
        </is>
      </c>
      <c r="L1405" t="inlineStr">
        <is>
          <t>28455</t>
        </is>
      </c>
      <c r="M1405" t="n">
        <v>0</v>
      </c>
      <c r="N1405" t="inlineStr">
        <is>
          <t>1401+</t>
        </is>
      </c>
      <c r="O1405" t="inlineStr"/>
      <c r="P1405" t="b">
        <v>0</v>
      </c>
      <c r="Q1405" t="b">
        <v>0</v>
      </c>
      <c r="R1405" t="n">
        <v>0</v>
      </c>
      <c r="S1405" t="inlineStr">
        <is>
          <t>601+</t>
        </is>
      </c>
      <c r="T1405" t="n">
        <v>5.2</v>
      </c>
      <c r="U1405" t="inlineStr">
        <is>
          <t>701+</t>
        </is>
      </c>
      <c r="V1405" t="n">
        <v>2.9</v>
      </c>
      <c r="W1405" t="inlineStr">
        <is>
          <t>701+</t>
        </is>
      </c>
      <c r="X1405" t="n">
        <v>3.8</v>
      </c>
      <c r="Y1405" t="inlineStr">
        <is>
          <t>601+</t>
        </is>
      </c>
      <c r="Z1405" t="n">
        <v>3.3</v>
      </c>
      <c r="AA1405" t="inlineStr">
        <is>
          <t>701+</t>
        </is>
      </c>
      <c r="AB1405" t="n">
        <v>5.5</v>
      </c>
      <c r="AC1405" t="inlineStr">
        <is>
          <t>701+</t>
        </is>
      </c>
      <c r="AD1405" t="n">
        <v>2.3</v>
      </c>
      <c r="AE1405" t="inlineStr">
        <is>
          <t>701+</t>
        </is>
      </c>
      <c r="AF1405" t="n">
        <v>14.9</v>
      </c>
      <c r="AG1405" t="inlineStr">
        <is>
          <t>701+</t>
        </is>
      </c>
      <c r="AH1405" t="n">
        <v>3.6</v>
      </c>
      <c r="AI1405" t="inlineStr">
        <is>
          <t>701+</t>
        </is>
      </c>
      <c r="AJ1405" t="n">
        <v>1</v>
      </c>
      <c r="AK1405" t="inlineStr"/>
      <c r="AL1405" t="inlineStr"/>
      <c r="AM1405" t="inlineStr"/>
      <c r="AN1405" t="inlineStr"/>
      <c r="AO1405" t="inlineStr"/>
      <c r="AP1405" t="inlineStr">
        <is>
          <t>{"Research &amp; Discovery": [{"indicator_id": "76", "indicator_name": "Academic Reputation", "rank": "601+", "score": "5.2"}, {"indicator_id": "73", "indicator_name": "Citations per Faculty", "rank": "701+", "score": "2.9"}], "Learning Experience": [{"indicator_id": "36", "indicator_name": "Faculty Student Ratio", "rank": "701+", "score": "3.8"}], "Employability": [{"indicator_id": "77", "indicator_name": "Employer Reputation", "rank": "601+", "score": "3.3"}, {"indicator_id": "3819456", "indicator_name": "Employment Outcomes", "rank": "701+", "score": "5.5"}], "Global Engagement": [{"indicator_id": "14", "indicator_name": "International Student Ratio", "rank": "701+", "score": "2.3"}, {"indicator_id": "15", "indicator_name": "International Research Network", "rank": "701+", "score": "14.9"}, {"indicator_id": "18", "indicator_name": "International Faculty Ratio", "rank": "701+", "score": "3.6"}], "Sustainability": [{"indicator_id": "3897497", "indicator_name": "Sustainability Score", "rank": "701+", "score": "1"}]}</t>
        </is>
      </c>
      <c r="AQ140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06">
      <c r="A1406" t="n">
        <v>1405</v>
      </c>
      <c r="B1406" t="inlineStr"/>
      <c r="C1406" t="inlineStr">
        <is>
          <t>California State University - Long Beach</t>
        </is>
      </c>
      <c r="D1406" t="inlineStr">
        <is>
          <t>False, False</t>
        </is>
      </c>
      <c r="E1406" t="b">
        <v>0</v>
      </c>
      <c r="F1406" t="b">
        <v>0</v>
      </c>
      <c r="G1406" t="b">
        <v>0</v>
      </c>
      <c r="H1406" t="inlineStr">
        <is>
          <t>https://www.topuniversities.com/sites/default/files/Webp.net-resizeimage-99-90x90.jpg</t>
        </is>
      </c>
      <c r="I1406" t="inlineStr">
        <is>
          <t>/universities/california-state-university-long-beach</t>
        </is>
      </c>
      <c r="J1406" t="inlineStr">
        <is>
          <t>3996308</t>
        </is>
      </c>
      <c r="K1406" t="inlineStr">
        <is>
          <t>3738806</t>
        </is>
      </c>
      <c r="L1406" t="inlineStr">
        <is>
          <t>40812</t>
        </is>
      </c>
      <c r="M1406" t="n">
        <v>0</v>
      </c>
      <c r="N1406" t="inlineStr">
        <is>
          <t>1401+</t>
        </is>
      </c>
      <c r="O1406" t="inlineStr"/>
      <c r="P1406" t="b">
        <v>0</v>
      </c>
      <c r="Q1406" t="b">
        <v>0</v>
      </c>
      <c r="R1406" t="n">
        <v>0</v>
      </c>
      <c r="S1406" t="inlineStr">
        <is>
          <t>601+</t>
        </is>
      </c>
      <c r="T1406" t="n">
        <v>3.7</v>
      </c>
      <c r="U1406" t="inlineStr">
        <is>
          <t>701+</t>
        </is>
      </c>
      <c r="V1406" t="n">
        <v>2.9</v>
      </c>
      <c r="W1406" t="inlineStr">
        <is>
          <t>701+</t>
        </is>
      </c>
      <c r="X1406" t="n">
        <v>4.8</v>
      </c>
      <c r="Y1406" t="inlineStr">
        <is>
          <t>601+</t>
        </is>
      </c>
      <c r="Z1406" t="n">
        <v>4.1</v>
      </c>
      <c r="AA1406" t="inlineStr">
        <is>
          <t>701+</t>
        </is>
      </c>
      <c r="AB1406" t="n">
        <v>1.7</v>
      </c>
      <c r="AC1406" t="inlineStr">
        <is>
          <t>701+</t>
        </is>
      </c>
      <c r="AD1406" t="n">
        <v>3.4</v>
      </c>
      <c r="AE1406" t="inlineStr">
        <is>
          <t>701+</t>
        </is>
      </c>
      <c r="AF1406" t="n">
        <v>16.4</v>
      </c>
      <c r="AG1406" t="inlineStr">
        <is>
          <t>701+</t>
        </is>
      </c>
      <c r="AH1406" t="n">
        <v>2.6</v>
      </c>
      <c r="AI1406" t="inlineStr">
        <is>
          <t>701+</t>
        </is>
      </c>
      <c r="AJ1406" t="n">
        <v>1</v>
      </c>
      <c r="AK1406" t="inlineStr"/>
      <c r="AL1406" t="inlineStr"/>
      <c r="AM1406" t="inlineStr"/>
      <c r="AN1406" t="inlineStr"/>
      <c r="AO1406" t="inlineStr"/>
      <c r="AP1406" t="inlineStr">
        <is>
          <t>{"Research &amp; Discovery": [{"indicator_id": "76", "indicator_name": "Academic Reputation", "rank": "601+", "score": "3.7"}, {"indicator_id": "73", "indicator_name": "Citations per Faculty", "rank": "701+", "score": "2.9"}], "Learning Experience": [{"indicator_id": "36", "indicator_name": "Faculty Student Ratio", "rank": "701+", "score": "4.8"}], "Employability": [{"indicator_id": "77", "indicator_name": "Employer Reputation", "rank": "601+", "score": "4.1"}, {"indicator_id": "3819456", "indicator_name": "Employment Outcomes", "rank": "701+", "score": "1.7"}], "Global Engagement": [{"indicator_id": "14", "indicator_name": "International Student Ratio", "rank": "701+", "score": "3.4"}, {"indicator_id": "15", "indicator_name": "International Research Network", "rank": "701+", "score": "16.4"}, {"indicator_id": "18", "indicator_name": "International Faculty Ratio", "rank": "701+", "score": "2.6"}], "Sustainability": [{"indicator_id": "3897497", "indicator_name": "Sustainability Score", "rank": "701+", "score": "1"}]}</t>
        </is>
      </c>
      <c r="AQ140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07">
      <c r="A1407" t="n">
        <v>1406</v>
      </c>
      <c r="B1407" t="inlineStr"/>
      <c r="C1407" t="inlineStr">
        <is>
          <t>Don State Technical University</t>
        </is>
      </c>
      <c r="D1407" t="inlineStr">
        <is>
          <t>Rostov-on-Don, Russia</t>
        </is>
      </c>
      <c r="E1407" t="inlineStr">
        <is>
          <t>Russia</t>
        </is>
      </c>
      <c r="F1407" t="inlineStr">
        <is>
          <t>Rostov-on-Don</t>
        </is>
      </c>
      <c r="G1407" t="inlineStr">
        <is>
          <t>Europe</t>
        </is>
      </c>
      <c r="H1407" t="inlineStr">
        <is>
          <t>https://www.topuniversities.com/sites/default/files/-don-state-technical-university_592560cf2aeae70239af5995_medium.jpg</t>
        </is>
      </c>
      <c r="I1407" t="inlineStr">
        <is>
          <t>/universities/don-state-technical-university</t>
        </is>
      </c>
      <c r="J1407" t="inlineStr">
        <is>
          <t>3996353</t>
        </is>
      </c>
      <c r="K1407" t="inlineStr">
        <is>
          <t>295959</t>
        </is>
      </c>
      <c r="L1407" t="inlineStr">
        <is>
          <t>22426</t>
        </is>
      </c>
      <c r="M1407" t="n">
        <v>0</v>
      </c>
      <c r="N1407" t="inlineStr">
        <is>
          <t>1401+</t>
        </is>
      </c>
      <c r="O1407" t="inlineStr"/>
      <c r="P1407" t="b">
        <v>0</v>
      </c>
      <c r="Q1407" t="b">
        <v>1</v>
      </c>
      <c r="R1407" t="n">
        <v>0</v>
      </c>
      <c r="S1407" t="inlineStr">
        <is>
          <t>601+</t>
        </is>
      </c>
      <c r="T1407" t="n">
        <v>3.5</v>
      </c>
      <c r="U1407" t="inlineStr">
        <is>
          <t>701+</t>
        </is>
      </c>
      <c r="V1407" t="n">
        <v>1.4</v>
      </c>
      <c r="W1407" t="inlineStr">
        <is>
          <t>701+</t>
        </is>
      </c>
      <c r="X1407" t="n">
        <v>12.8</v>
      </c>
      <c r="Y1407" t="inlineStr">
        <is>
          <t>601+</t>
        </is>
      </c>
      <c r="Z1407" t="n">
        <v>3.5</v>
      </c>
      <c r="AA1407" t="inlineStr">
        <is>
          <t>701+</t>
        </is>
      </c>
      <c r="AB1407" t="n">
        <v>1.9</v>
      </c>
      <c r="AC1407" t="inlineStr">
        <is>
          <t>626</t>
        </is>
      </c>
      <c r="AD1407" t="n">
        <v>14.9</v>
      </c>
      <c r="AE1407" t="inlineStr">
        <is>
          <t>701+</t>
        </is>
      </c>
      <c r="AF1407" t="n">
        <v>11.4</v>
      </c>
      <c r="AG1407" t="inlineStr">
        <is>
          <t>701+</t>
        </is>
      </c>
      <c r="AH1407" t="n">
        <v>1.6</v>
      </c>
      <c r="AI1407" t="inlineStr">
        <is>
          <t>701+</t>
        </is>
      </c>
      <c r="AJ1407" t="n">
        <v>1</v>
      </c>
      <c r="AK1407" t="inlineStr"/>
      <c r="AL1407" t="inlineStr"/>
      <c r="AM1407" t="inlineStr"/>
      <c r="AN1407" t="inlineStr"/>
      <c r="AO1407" t="inlineStr"/>
      <c r="AP1407" t="inlineStr">
        <is>
          <t>{"Research &amp; Discovery": [{"indicator_id": "76", "indicator_name": "Academic Reputation", "rank": "601+", "score": "3.5"}, {"indicator_id": "73", "indicator_name": "Citations per Faculty", "rank": "701+", "score": "1.4"}], "Learning Experience": [{"indicator_id": "36", "indicator_name": "Faculty Student Ratio", "rank": "701+", "score": "12.8"}], "Employability": [{"indicator_id": "77", "indicator_name": "Employer Reputation", "rank": "601+", "score": "3.5"}, {"indicator_id": "3819456", "indicator_name": "Employment Outcomes", "rank": "701+", "score": "1.9"}], "Global Engagement": [{"indicator_id": "14", "indicator_name": "International Student Ratio", "rank": "626", "score": "14.9"}, {"indicator_id": "15", "indicator_name": "International Research Network", "rank": "701+", "score": "11.4"}, {"indicator_id": "18", "indicator_name": "International Faculty Ratio", "rank": "701+", "score": "1.6"}], "Sustainability": [{"indicator_id": "3897497", "indicator_name": "Sustainability Score", "rank": "701+", "score": "1"}]}</t>
        </is>
      </c>
      <c r="AQ140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08">
      <c r="A1408" t="n">
        <v>1407</v>
      </c>
      <c r="B1408" t="inlineStr"/>
      <c r="C1408" t="inlineStr">
        <is>
          <t xml:space="preserve">East West University </t>
        </is>
      </c>
      <c r="D1408" t="inlineStr">
        <is>
          <t>Dhaka, Bangladesh</t>
        </is>
      </c>
      <c r="E1408" t="inlineStr">
        <is>
          <t>Bangladesh</t>
        </is>
      </c>
      <c r="F1408" t="inlineStr">
        <is>
          <t>Dhaka</t>
        </is>
      </c>
      <c r="G1408" t="inlineStr">
        <is>
          <t>Asia</t>
        </is>
      </c>
      <c r="H1408" t="inlineStr">
        <is>
          <t>https://www.topuniversities.com/sites/default/files/east-west-university-_592560cf2aeae70239af4ddb_medium.jpg</t>
        </is>
      </c>
      <c r="I1408" t="inlineStr">
        <is>
          <t>/universities/east-west-university</t>
        </is>
      </c>
      <c r="J1408" t="inlineStr">
        <is>
          <t>3996362</t>
        </is>
      </c>
      <c r="K1408" t="inlineStr">
        <is>
          <t>297033</t>
        </is>
      </c>
      <c r="L1408" t="inlineStr">
        <is>
          <t>856</t>
        </is>
      </c>
      <c r="M1408" t="n">
        <v>0</v>
      </c>
      <c r="N1408" t="inlineStr">
        <is>
          <t>1401+</t>
        </is>
      </c>
      <c r="O1408" t="inlineStr"/>
      <c r="P1408" t="b">
        <v>0</v>
      </c>
      <c r="Q1408" t="b">
        <v>0</v>
      </c>
      <c r="R1408" t="n">
        <v>0</v>
      </c>
      <c r="S1408" t="inlineStr">
        <is>
          <t>601+</t>
        </is>
      </c>
      <c r="T1408" t="n">
        <v>6.8</v>
      </c>
      <c r="U1408" t="inlineStr">
        <is>
          <t>701+</t>
        </is>
      </c>
      <c r="V1408" t="n">
        <v>2.4</v>
      </c>
      <c r="W1408" t="inlineStr">
        <is>
          <t>701+</t>
        </is>
      </c>
      <c r="X1408" t="n">
        <v>2.8</v>
      </c>
      <c r="Y1408" t="inlineStr">
        <is>
          <t>601+</t>
        </is>
      </c>
      <c r="Z1408" t="n">
        <v>12.8</v>
      </c>
      <c r="AA1408" t="inlineStr">
        <is>
          <t>701+</t>
        </is>
      </c>
      <c r="AB1408" t="n">
        <v>3.9</v>
      </c>
      <c r="AC1408" t="inlineStr">
        <is>
          <t>701+</t>
        </is>
      </c>
      <c r="AD1408" t="n">
        <v>1</v>
      </c>
      <c r="AE1408" t="inlineStr">
        <is>
          <t>701+</t>
        </is>
      </c>
      <c r="AF1408" t="n">
        <v>7.4</v>
      </c>
      <c r="AG1408" t="inlineStr">
        <is>
          <t>701+</t>
        </is>
      </c>
      <c r="AH1408" t="n">
        <v>1.4</v>
      </c>
      <c r="AI1408" t="inlineStr">
        <is>
          <t>701+</t>
        </is>
      </c>
      <c r="AJ1408" t="n">
        <v>1.1</v>
      </c>
      <c r="AK1408" t="inlineStr"/>
      <c r="AL1408" t="inlineStr"/>
      <c r="AM1408" t="inlineStr"/>
      <c r="AN1408" t="inlineStr"/>
      <c r="AO1408" t="inlineStr"/>
      <c r="AP1408" t="inlineStr">
        <is>
          <t>{"Research &amp; Discovery": [{"indicator_id": "76", "indicator_name": "Academic Reputation", "rank": "601+", "score": "6.8"}, {"indicator_id": "73", "indicator_name": "Citations per Faculty", "rank": "701+", "score": "2.4"}], "Learning Experience": [{"indicator_id": "36", "indicator_name": "Faculty Student Ratio", "rank": "701+", "score": "2.8"}], "Employability": [{"indicator_id": "77", "indicator_name": "Employer Reputation", "rank": "601+", "score": "12.8"}, {"indicator_id": "3819456", "indicator_name": "Employment Outcomes", "rank": "701+", "score": "3.9"}], "Global Engagement": [{"indicator_id": "14", "indicator_name": "International Student Ratio", "rank": "701+", "score": "1"}, {"indicator_id": "15", "indicator_name": "International Research Network", "rank": "701+", "score": "7.4"}, {"indicator_id": "18", "indicator_name": "International Faculty Ratio", "rank": "701+", "score": "1.4"}], "Sustainability": [{"indicator_id": "3897497", "indicator_name": "Sustainability Score", "rank": "701+", "score": "1.1"}]}</t>
        </is>
      </c>
      <c r="AQ140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09">
      <c r="A1409" t="n">
        <v>1408</v>
      </c>
      <c r="B1409" t="inlineStr"/>
      <c r="C1409" t="inlineStr">
        <is>
          <t>Fundación Universidad de Bogotá Jorge Tadeo Lozano</t>
        </is>
      </c>
      <c r="D1409" t="inlineStr">
        <is>
          <t>Bogotá, Colombia</t>
        </is>
      </c>
      <c r="E1409" t="inlineStr">
        <is>
          <t>Colombia</t>
        </is>
      </c>
      <c r="F1409" t="inlineStr">
        <is>
          <t>Bogotá</t>
        </is>
      </c>
      <c r="G1409" t="inlineStr">
        <is>
          <t>Latin America</t>
        </is>
      </c>
      <c r="H1409" t="inlineStr">
        <is>
          <t>https://www.topuniversities.com/sites/default/files/fundacin-universidad-de-bogot-jorge-tadeo-lozano_592560cf2aeae70239af5482_medium.jpg</t>
        </is>
      </c>
      <c r="I1409" t="inlineStr">
        <is>
          <t>/universities/fundacion-universidad-de-bogota-jorge-tadeo-lozano</t>
        </is>
      </c>
      <c r="J1409" t="inlineStr">
        <is>
          <t>3996381</t>
        </is>
      </c>
      <c r="K1409" t="inlineStr">
        <is>
          <t>293369</t>
        </is>
      </c>
      <c r="L1409" t="inlineStr">
        <is>
          <t>2559</t>
        </is>
      </c>
      <c r="M1409" t="n">
        <v>0</v>
      </c>
      <c r="N1409" t="inlineStr">
        <is>
          <t>1401+</t>
        </is>
      </c>
      <c r="O1409" t="inlineStr"/>
      <c r="P1409" t="b">
        <v>0</v>
      </c>
      <c r="Q1409" t="b">
        <v>0</v>
      </c>
      <c r="R1409" t="n">
        <v>0</v>
      </c>
      <c r="S1409" t="inlineStr">
        <is>
          <t>601+</t>
        </is>
      </c>
      <c r="T1409" t="n">
        <v>5.2</v>
      </c>
      <c r="U1409" t="inlineStr">
        <is>
          <t>701+</t>
        </is>
      </c>
      <c r="V1409" t="n">
        <v>1.7</v>
      </c>
      <c r="W1409" t="inlineStr">
        <is>
          <t>701+</t>
        </is>
      </c>
      <c r="X1409" t="n">
        <v>10.2</v>
      </c>
      <c r="Y1409" t="inlineStr">
        <is>
          <t>601+</t>
        </is>
      </c>
      <c r="Z1409" t="n">
        <v>3.3</v>
      </c>
      <c r="AA1409" t="inlineStr">
        <is>
          <t>701+</t>
        </is>
      </c>
      <c r="AB1409" t="n">
        <v>12.1</v>
      </c>
      <c r="AC1409" t="inlineStr">
        <is>
          <t>701+</t>
        </is>
      </c>
      <c r="AD1409" t="n">
        <v>1.2</v>
      </c>
      <c r="AE1409" t="inlineStr">
        <is>
          <t>701+</t>
        </is>
      </c>
      <c r="AF1409" t="n">
        <v>5.9</v>
      </c>
      <c r="AG1409" t="inlineStr">
        <is>
          <t>701+</t>
        </is>
      </c>
      <c r="AH1409" t="n">
        <v>3.2</v>
      </c>
      <c r="AI1409" t="inlineStr">
        <is>
          <t>701+</t>
        </is>
      </c>
      <c r="AJ1409" t="n">
        <v>1</v>
      </c>
      <c r="AK1409" t="inlineStr"/>
      <c r="AL1409" t="inlineStr"/>
      <c r="AM1409" t="inlineStr"/>
      <c r="AN1409" t="inlineStr"/>
      <c r="AO1409" t="inlineStr"/>
      <c r="AP1409" t="inlineStr">
        <is>
          <t>{"Research &amp; Discovery": [{"indicator_id": "76", "indicator_name": "Academic Reputation", "rank": "601+", "score": "5.2"}, {"indicator_id": "73", "indicator_name": "Citations per Faculty", "rank": "701+", "score": "1.7"}], "Learning Experience": [{"indicator_id": "36", "indicator_name": "Faculty Student Ratio", "rank": "701+", "score": "10.2"}], "Employability": [{"indicator_id": "77", "indicator_name": "Employer Reputation", "rank": "601+", "score": "3.3"}, {"indicator_id": "3819456", "indicator_name": "Employment Outcomes", "rank": "701+", "score": "12.1"}], "Global Engagement": [{"indicator_id": "14", "indicator_name": "International Student Ratio", "rank": "701+", "score": "1.2"}, {"indicator_id": "15", "indicator_name": "International Research Network", "rank": "701+", "score": "5.9"}, {"indicator_id": "18", "indicator_name": "International Faculty Ratio", "rank": "701+", "score": "3.2"}], "Sustainability": [{"indicator_id": "3897497", "indicator_name": "Sustainability Score", "rank": "701+", "score": "1"}]}</t>
        </is>
      </c>
      <c r="AQ140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10">
      <c r="A1410" t="n">
        <v>1409</v>
      </c>
      <c r="B1410" t="inlineStr"/>
      <c r="C1410" t="inlineStr">
        <is>
          <t>Humboldt State University</t>
        </is>
      </c>
      <c r="D1410" t="inlineStr">
        <is>
          <t>Arcata, United States</t>
        </is>
      </c>
      <c r="E1410" t="inlineStr">
        <is>
          <t>United States</t>
        </is>
      </c>
      <c r="F1410" t="inlineStr">
        <is>
          <t>Arcata</t>
        </is>
      </c>
      <c r="G1410" t="inlineStr">
        <is>
          <t>North America</t>
        </is>
      </c>
      <c r="H1410" t="inlineStr">
        <is>
          <t>https://www.topuniversities.com/sites/default/files/humboldt-state-university_592560cf2aeae70239af537a_medium.jpg</t>
        </is>
      </c>
      <c r="I1410" t="inlineStr">
        <is>
          <t>/universities/humboldt-state-university</t>
        </is>
      </c>
      <c r="J1410" t="inlineStr">
        <is>
          <t>3996411</t>
        </is>
      </c>
      <c r="K1410" t="inlineStr">
        <is>
          <t>295254</t>
        </is>
      </c>
      <c r="L1410" t="inlineStr">
        <is>
          <t>2294</t>
        </is>
      </c>
      <c r="M1410" t="n">
        <v>0</v>
      </c>
      <c r="N1410" t="inlineStr">
        <is>
          <t>1401+</t>
        </is>
      </c>
      <c r="O1410" t="inlineStr"/>
      <c r="P1410" t="b">
        <v>0</v>
      </c>
      <c r="Q1410" t="b">
        <v>0</v>
      </c>
      <c r="R1410" t="n">
        <v>0</v>
      </c>
      <c r="S1410" t="inlineStr">
        <is>
          <t>601+</t>
        </is>
      </c>
      <c r="T1410" t="n">
        <v>3</v>
      </c>
      <c r="U1410" t="inlineStr">
        <is>
          <t>701+</t>
        </is>
      </c>
      <c r="V1410" t="n">
        <v>3.7</v>
      </c>
      <c r="W1410" t="inlineStr">
        <is>
          <t>701+</t>
        </is>
      </c>
      <c r="X1410" t="n">
        <v>9.699999999999999</v>
      </c>
      <c r="Y1410" t="inlineStr">
        <is>
          <t>601+</t>
        </is>
      </c>
      <c r="Z1410" t="n">
        <v>2.5</v>
      </c>
      <c r="AA1410" t="inlineStr">
        <is>
          <t>701+</t>
        </is>
      </c>
      <c r="AB1410" t="n">
        <v>3.1</v>
      </c>
      <c r="AC1410" t="inlineStr">
        <is>
          <t>701+</t>
        </is>
      </c>
      <c r="AD1410" t="n">
        <v>1.2</v>
      </c>
      <c r="AE1410" t="inlineStr">
        <is>
          <t>701+</t>
        </is>
      </c>
      <c r="AF1410" t="n">
        <v>9.9</v>
      </c>
      <c r="AG1410" t="inlineStr">
        <is>
          <t>701+</t>
        </is>
      </c>
      <c r="AH1410" t="n">
        <v>2.9</v>
      </c>
      <c r="AI1410" t="inlineStr">
        <is>
          <t>701+</t>
        </is>
      </c>
      <c r="AJ1410" t="n">
        <v>1</v>
      </c>
      <c r="AK1410" t="inlineStr"/>
      <c r="AL1410" t="inlineStr"/>
      <c r="AM1410" t="inlineStr"/>
      <c r="AN1410" t="inlineStr"/>
      <c r="AO1410" t="inlineStr"/>
      <c r="AP1410" t="inlineStr">
        <is>
          <t>{"Research &amp; Discovery": [{"indicator_id": "76", "indicator_name": "Academic Reputation", "rank": "601+", "score": "3"}, {"indicator_id": "73", "indicator_name": "Citations per Faculty", "rank": "701+", "score": "3.7"}], "Learning Experience": [{"indicator_id": "36", "indicator_name": "Faculty Student Ratio", "rank": "701+", "score": "9.7"}], "Employability": [{"indicator_id": "77", "indicator_name": "Employer Reputation", "rank": "601+", "score": "2.5"}, {"indicator_id": "3819456", "indicator_name": "Employment Outcomes", "rank": "701+", "score": "3.1"}], "Global Engagement": [{"indicator_id": "14", "indicator_name": "International Student Ratio", "rank": "701+", "score": "1.2"}, {"indicator_id": "15", "indicator_name": "International Research Network", "rank": "701+", "score": "9.9"}, {"indicator_id": "18", "indicator_name": "International Faculty Ratio", "rank": "701+", "score": "2.9"}], "Sustainability": [{"indicator_id": "3897497", "indicator_name": "Sustainability Score", "rank": "701+", "score": "1"}]}</t>
        </is>
      </c>
      <c r="AQ141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11">
      <c r="A1411" t="n">
        <v>1410</v>
      </c>
      <c r="B1411" t="inlineStr"/>
      <c r="C1411" t="inlineStr">
        <is>
          <t>Illinois State University</t>
        </is>
      </c>
      <c r="D1411" t="inlineStr">
        <is>
          <t>Normal, United States</t>
        </is>
      </c>
      <c r="E1411" t="inlineStr">
        <is>
          <t>United States</t>
        </is>
      </c>
      <c r="F1411" t="inlineStr">
        <is>
          <t>Normal</t>
        </is>
      </c>
      <c r="G1411" t="inlineStr">
        <is>
          <t>North America</t>
        </is>
      </c>
      <c r="H1411" t="inlineStr">
        <is>
          <t>https://www.topuniversities.com/sites/default/files/illinois-state-university_592560cf2aeae70239af5372_medium.jpg</t>
        </is>
      </c>
      <c r="I1411" t="inlineStr">
        <is>
          <t>/universities/illinois-state-university</t>
        </is>
      </c>
      <c r="J1411" t="inlineStr">
        <is>
          <t>3996420</t>
        </is>
      </c>
      <c r="K1411" t="inlineStr">
        <is>
          <t>295247</t>
        </is>
      </c>
      <c r="L1411" t="inlineStr">
        <is>
          <t>2287</t>
        </is>
      </c>
      <c r="M1411" t="n">
        <v>0</v>
      </c>
      <c r="N1411" t="inlineStr">
        <is>
          <t>1401+</t>
        </is>
      </c>
      <c r="O1411" t="inlineStr"/>
      <c r="P1411" t="b">
        <v>0</v>
      </c>
      <c r="Q1411" t="b">
        <v>0</v>
      </c>
      <c r="R1411" t="n">
        <v>0</v>
      </c>
      <c r="S1411" t="inlineStr">
        <is>
          <t>601+</t>
        </is>
      </c>
      <c r="T1411" t="n">
        <v>3.4</v>
      </c>
      <c r="U1411" t="inlineStr">
        <is>
          <t>701+</t>
        </is>
      </c>
      <c r="V1411" t="n">
        <v>4.1</v>
      </c>
      <c r="W1411" t="inlineStr">
        <is>
          <t>701+</t>
        </is>
      </c>
      <c r="X1411" t="n">
        <v>5.6</v>
      </c>
      <c r="Y1411" t="inlineStr">
        <is>
          <t>601+</t>
        </is>
      </c>
      <c r="Z1411" t="n">
        <v>2.8</v>
      </c>
      <c r="AA1411" t="inlineStr">
        <is>
          <t>701+</t>
        </is>
      </c>
      <c r="AB1411" t="n">
        <v>7.6</v>
      </c>
      <c r="AC1411" t="inlineStr">
        <is>
          <t>701+</t>
        </is>
      </c>
      <c r="AD1411" t="n">
        <v>3.1</v>
      </c>
      <c r="AE1411" t="inlineStr">
        <is>
          <t>701+</t>
        </is>
      </c>
      <c r="AF1411" t="n">
        <v>20</v>
      </c>
      <c r="AG1411" t="inlineStr">
        <is>
          <t>701+</t>
        </is>
      </c>
      <c r="AH1411" t="n">
        <v>4.7</v>
      </c>
      <c r="AI1411" t="inlineStr">
        <is>
          <t>701+</t>
        </is>
      </c>
      <c r="AJ1411" t="n">
        <v>1.1</v>
      </c>
      <c r="AK1411" t="inlineStr"/>
      <c r="AL1411" t="inlineStr"/>
      <c r="AM1411" t="inlineStr"/>
      <c r="AN1411" t="inlineStr"/>
      <c r="AO1411" t="inlineStr"/>
      <c r="AP1411" t="inlineStr">
        <is>
          <t>{"Research &amp; Discovery": [{"indicator_id": "76", "indicator_name": "Academic Reputation", "rank": "601+", "score": "3.4"}, {"indicator_id": "73", "indicator_name": "Citations per Faculty", "rank": "701+", "score": "4.1"}], "Learning Experience": [{"indicator_id": "36", "indicator_name": "Faculty Student Ratio", "rank": "701+", "score": "5.6"}], "Employability": [{"indicator_id": "77", "indicator_name": "Employer Reputation", "rank": "601+", "score": "2.8"}, {"indicator_id": "3819456", "indicator_name": "Employment Outcomes", "rank": "701+", "score": "7.6"}], "Global Engagement": [{"indicator_id": "14", "indicator_name": "International Student Ratio", "rank": "701+", "score": "3.1"}, {"indicator_id": "15", "indicator_name": "International Research Network", "rank": "701+", "score": "20"}, {"indicator_id": "18", "indicator_name": "International Faculty Ratio", "rank": "701+", "score": "4.7"}], "Sustainability": [{"indicator_id": "3897497", "indicator_name": "Sustainability Score", "rank": "701+", "score": "1.1"}]}</t>
        </is>
      </c>
      <c r="AQ141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12">
      <c r="A1412" t="n">
        <v>1411</v>
      </c>
      <c r="B1412" t="inlineStr"/>
      <c r="C1412" t="inlineStr">
        <is>
          <t>Indian Institute of Information Technology, Allahabad</t>
        </is>
      </c>
      <c r="D1412" t="inlineStr">
        <is>
          <t>Prayagraj, India</t>
        </is>
      </c>
      <c r="E1412" t="inlineStr">
        <is>
          <t>India</t>
        </is>
      </c>
      <c r="F1412" t="inlineStr">
        <is>
          <t>Prayagraj</t>
        </is>
      </c>
      <c r="G1412" t="inlineStr">
        <is>
          <t>Asia</t>
        </is>
      </c>
      <c r="H1412" t="inlineStr">
        <is>
          <t>https://www.topuniversities.com/sites/default/files/indian-institute-of-information-technology-iiit-allahabad_592560cf2aeae70239af4e0f_medium.jpg</t>
        </is>
      </c>
      <c r="I1412" t="inlineStr">
        <is>
          <t>/universities/indian-institute-information-technology-allahabad</t>
        </is>
      </c>
      <c r="J1412" t="inlineStr">
        <is>
          <t>3996423</t>
        </is>
      </c>
      <c r="K1412" t="inlineStr">
        <is>
          <t>297319</t>
        </is>
      </c>
      <c r="L1412" t="inlineStr">
        <is>
          <t>907</t>
        </is>
      </c>
      <c r="M1412" t="n">
        <v>0</v>
      </c>
      <c r="N1412" t="inlineStr">
        <is>
          <t>1401+</t>
        </is>
      </c>
      <c r="O1412" t="inlineStr"/>
      <c r="P1412" t="b">
        <v>0</v>
      </c>
      <c r="Q1412" t="b">
        <v>0</v>
      </c>
      <c r="R1412" t="n">
        <v>0</v>
      </c>
      <c r="S1412" t="inlineStr">
        <is>
          <t>601+</t>
        </is>
      </c>
      <c r="T1412" t="n">
        <v>4.1</v>
      </c>
      <c r="U1412" t="inlineStr">
        <is>
          <t>701+</t>
        </is>
      </c>
      <c r="V1412" t="n">
        <v>10.7</v>
      </c>
      <c r="W1412" t="inlineStr">
        <is>
          <t>701+</t>
        </is>
      </c>
      <c r="X1412" t="n">
        <v>2</v>
      </c>
      <c r="Y1412" t="inlineStr">
        <is>
          <t>601+</t>
        </is>
      </c>
      <c r="Z1412" t="n">
        <v>4.4</v>
      </c>
      <c r="AA1412" t="inlineStr">
        <is>
          <t>701+</t>
        </is>
      </c>
      <c r="AB1412" t="n">
        <v>2.1</v>
      </c>
      <c r="AC1412" t="inlineStr">
        <is>
          <t>701+</t>
        </is>
      </c>
      <c r="AD1412" t="n">
        <v>2.1</v>
      </c>
      <c r="AE1412" t="inlineStr">
        <is>
          <t>701+</t>
        </is>
      </c>
      <c r="AF1412" t="n">
        <v>2.6</v>
      </c>
      <c r="AG1412" t="inlineStr">
        <is>
          <t>n/a</t>
        </is>
      </c>
      <c r="AH1412" t="inlineStr"/>
      <c r="AI1412" t="inlineStr">
        <is>
          <t>701+</t>
        </is>
      </c>
      <c r="AJ1412" t="n">
        <v>1</v>
      </c>
      <c r="AK1412" t="inlineStr"/>
      <c r="AL1412" t="inlineStr"/>
      <c r="AM1412" t="inlineStr"/>
      <c r="AN1412" t="inlineStr"/>
      <c r="AO1412" t="inlineStr"/>
      <c r="AP1412" t="inlineStr">
        <is>
          <t>{"Research &amp; Discovery": [{"indicator_id": "76", "indicator_name": "Academic Reputation", "rank": "601+", "score": "4.1"}, {"indicator_id": "73", "indicator_name": "Citations per Faculty", "rank": "701+", "score": "10.7"}], "Learning Experience": [{"indicator_id": "36", "indicator_name": "Faculty Student Ratio", "rank": "701+", "score": "2"}], "Employability": [{"indicator_id": "77", "indicator_name": "Employer Reputation", "rank": "601+", "score": "4.4"}, {"indicator_id": "3819456", "indicator_name": "Employment Outcomes", "rank": "701+", "score": "2.1"}], "Global Engagement": [{"indicator_id": "14", "indicator_name": "International Student Ratio", "rank": "701+", "score": "2.1"}, {"indicator_id": "15", "indicator_name": "International Research Network", "rank": "701+", "score": "2.6"}, {"indicator_id": "18", "indicator_name": "International Faculty Ratio", "rank": "n/a", "score": "n/a"}], "Sustainability": [{"indicator_id": "3897497", "indicator_name": "Sustainability Score", "rank": "701+", "score": "1"}]}</t>
        </is>
      </c>
      <c r="AQ141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13">
      <c r="A1413" t="n">
        <v>1412</v>
      </c>
      <c r="B1413" t="inlineStr"/>
      <c r="C1413" t="inlineStr">
        <is>
          <t>Indiana State University</t>
        </is>
      </c>
      <c r="D1413" t="inlineStr">
        <is>
          <t>Terre Haute, United States</t>
        </is>
      </c>
      <c r="E1413" t="inlineStr">
        <is>
          <t>United States</t>
        </is>
      </c>
      <c r="F1413" t="inlineStr">
        <is>
          <t>Terre Haute</t>
        </is>
      </c>
      <c r="G1413" t="inlineStr">
        <is>
          <t>North America</t>
        </is>
      </c>
      <c r="H1413" t="inlineStr">
        <is>
          <t>https://www.topuniversities.com/sites/default/files/Webp.net-resizeimage-2021-05-14T141731.257-90x90.jpg</t>
        </is>
      </c>
      <c r="I1413" t="inlineStr">
        <is>
          <t>/universities/indiana-state-university</t>
        </is>
      </c>
      <c r="J1413" t="inlineStr">
        <is>
          <t>3996428</t>
        </is>
      </c>
      <c r="K1413" t="inlineStr">
        <is>
          <t>297439</t>
        </is>
      </c>
      <c r="L1413" t="inlineStr">
        <is>
          <t>1805</t>
        </is>
      </c>
      <c r="M1413" t="n">
        <v>0</v>
      </c>
      <c r="N1413" t="inlineStr">
        <is>
          <t>1401+</t>
        </is>
      </c>
      <c r="O1413" t="inlineStr"/>
      <c r="P1413" t="b">
        <v>0</v>
      </c>
      <c r="Q1413" t="b">
        <v>0</v>
      </c>
      <c r="R1413" t="n">
        <v>0</v>
      </c>
      <c r="S1413" t="inlineStr">
        <is>
          <t>601+</t>
        </is>
      </c>
      <c r="T1413" t="n">
        <v>6.2</v>
      </c>
      <c r="U1413" t="inlineStr">
        <is>
          <t>701+</t>
        </is>
      </c>
      <c r="V1413" t="n">
        <v>3</v>
      </c>
      <c r="W1413" t="inlineStr">
        <is>
          <t>701+</t>
        </is>
      </c>
      <c r="X1413" t="n">
        <v>8.5</v>
      </c>
      <c r="Y1413" t="inlineStr">
        <is>
          <t>601+</t>
        </is>
      </c>
      <c r="Z1413" t="n">
        <v>4.4</v>
      </c>
      <c r="AA1413" t="inlineStr">
        <is>
          <t>701+</t>
        </is>
      </c>
      <c r="AB1413" t="n">
        <v>6.8</v>
      </c>
      <c r="AC1413" t="inlineStr">
        <is>
          <t>701+</t>
        </is>
      </c>
      <c r="AD1413" t="n">
        <v>2.2</v>
      </c>
      <c r="AE1413" t="inlineStr">
        <is>
          <t>701+</t>
        </is>
      </c>
      <c r="AF1413" t="n">
        <v>4.2</v>
      </c>
      <c r="AG1413" t="inlineStr">
        <is>
          <t>701+</t>
        </is>
      </c>
      <c r="AH1413" t="n">
        <v>1.7</v>
      </c>
      <c r="AI1413" t="inlineStr">
        <is>
          <t>701+</t>
        </is>
      </c>
      <c r="AJ1413" t="n">
        <v>1</v>
      </c>
      <c r="AK1413" t="inlineStr"/>
      <c r="AL1413" t="inlineStr"/>
      <c r="AM1413" t="inlineStr"/>
      <c r="AN1413" t="inlineStr"/>
      <c r="AO1413" t="inlineStr"/>
      <c r="AP1413" t="inlineStr">
        <is>
          <t>{"Research &amp; Discovery": [{"indicator_id": "76", "indicator_name": "Academic Reputation", "rank": "601+", "score": "6.2"}, {"indicator_id": "73", "indicator_name": "Citations per Faculty", "rank": "701+", "score": "3"}], "Learning Experience": [{"indicator_id": "36", "indicator_name": "Faculty Student Ratio", "rank": "701+", "score": "8.5"}], "Employability": [{"indicator_id": "77", "indicator_name": "Employer Reputation", "rank": "601+", "score": "4.4"}, {"indicator_id": "3819456", "indicator_name": "Employment Outcomes", "rank": "701+", "score": "6.8"}], "Global Engagement": [{"indicator_id": "14", "indicator_name": "International Student Ratio", "rank": "701+", "score": "2.2"}, {"indicator_id": "15", "indicator_name": "International Research Network", "rank": "701+", "score": "4.2"}, {"indicator_id": "18", "indicator_name": "International Faculty Ratio", "rank": "701+", "score": "1.7"}], "Sustainability": [{"indicator_id": "3897497", "indicator_name": "Sustainability Score", "rank": "701+", "score": "1"}]}</t>
        </is>
      </c>
      <c r="AQ141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14">
      <c r="A1414" t="n">
        <v>1413</v>
      </c>
      <c r="B1414" t="inlineStr"/>
      <c r="C1414" t="inlineStr">
        <is>
          <t>IUBATInternational University of Business Agriculture and Technology</t>
        </is>
      </c>
      <c r="D1414" t="inlineStr">
        <is>
          <t>Dhaka, Bangladesh</t>
        </is>
      </c>
      <c r="E1414" t="inlineStr">
        <is>
          <t>Bangladesh</t>
        </is>
      </c>
      <c r="F1414" t="inlineStr">
        <is>
          <t>Dhaka</t>
        </is>
      </c>
      <c r="G1414" t="inlineStr">
        <is>
          <t>Asia</t>
        </is>
      </c>
      <c r="H1414" t="inlineStr">
        <is>
          <t>https://www.topuniversities.com/sites/default/files/220130080739am554263IUBAT-LOGO-01-90x90.jpg</t>
        </is>
      </c>
      <c r="I1414" t="inlineStr">
        <is>
          <t>/universities/iubatinternational-university-business-agriculture-technology</t>
        </is>
      </c>
      <c r="J1414" t="inlineStr">
        <is>
          <t>3996436</t>
        </is>
      </c>
      <c r="K1414" t="inlineStr">
        <is>
          <t>3935147</t>
        </is>
      </c>
      <c r="L1414" t="inlineStr">
        <is>
          <t>48699</t>
        </is>
      </c>
      <c r="M1414" t="n">
        <v>0</v>
      </c>
      <c r="N1414" t="inlineStr">
        <is>
          <t>1401+</t>
        </is>
      </c>
      <c r="O1414" t="inlineStr"/>
      <c r="P1414" t="b">
        <v>0</v>
      </c>
      <c r="Q1414" t="b">
        <v>0</v>
      </c>
      <c r="R1414" t="n">
        <v>0</v>
      </c>
      <c r="S1414" t="inlineStr">
        <is>
          <t>601+</t>
        </is>
      </c>
      <c r="T1414" t="n">
        <v>6.6</v>
      </c>
      <c r="U1414" t="inlineStr">
        <is>
          <t>701+</t>
        </is>
      </c>
      <c r="V1414" t="n">
        <v>2.3</v>
      </c>
      <c r="W1414" t="inlineStr">
        <is>
          <t>701+</t>
        </is>
      </c>
      <c r="X1414" t="n">
        <v>2.6</v>
      </c>
      <c r="Y1414" t="inlineStr">
        <is>
          <t>601+</t>
        </is>
      </c>
      <c r="Z1414" t="n">
        <v>4.1</v>
      </c>
      <c r="AA1414" t="inlineStr">
        <is>
          <t>701+</t>
        </is>
      </c>
      <c r="AB1414" t="n">
        <v>3.8</v>
      </c>
      <c r="AC1414" t="inlineStr">
        <is>
          <t>701+</t>
        </is>
      </c>
      <c r="AD1414" t="n">
        <v>1.3</v>
      </c>
      <c r="AE1414" t="inlineStr">
        <is>
          <t>701+</t>
        </is>
      </c>
      <c r="AF1414" t="n">
        <v>8.6</v>
      </c>
      <c r="AG1414" t="inlineStr">
        <is>
          <t>701+</t>
        </is>
      </c>
      <c r="AH1414" t="n">
        <v>1.4</v>
      </c>
      <c r="AI1414" t="inlineStr">
        <is>
          <t>701+</t>
        </is>
      </c>
      <c r="AJ1414" t="n">
        <v>1</v>
      </c>
      <c r="AK1414" t="inlineStr"/>
      <c r="AL1414" t="inlineStr"/>
      <c r="AM1414" t="inlineStr"/>
      <c r="AN1414" t="inlineStr"/>
      <c r="AO1414" t="inlineStr"/>
      <c r="AP1414" t="inlineStr">
        <is>
          <t>{"Research &amp; Discovery": [{"indicator_id": "76", "indicator_name": "Academic Reputation", "rank": "601+", "score": "6.6"}, {"indicator_id": "73", "indicator_name": "Citations per Faculty", "rank": "701+", "score": "2.3"}], "Learning Experience": [{"indicator_id": "36", "indicator_name": "Faculty Student Ratio", "rank": "701+", "score": "2.6"}], "Employability": [{"indicator_id": "77", "indicator_name": "Employer Reputation", "rank": "601+", "score": "4.1"}, {"indicator_id": "3819456", "indicator_name": "Employment Outcomes", "rank": "701+", "score": "3.8"}], "Global Engagement": [{"indicator_id": "14", "indicator_name": "International Student Ratio", "rank": "701+", "score": "1.3"}, {"indicator_id": "15", "indicator_name": "International Research Network", "rank": "701+", "score": "8.6"}, {"indicator_id": "18", "indicator_name": "International Faculty Ratio", "rank": "701+", "score": "1.4"}], "Sustainability": [{"indicator_id": "3897497", "indicator_name": "Sustainability Score", "rank": "701+", "score": "1"}]}</t>
        </is>
      </c>
      <c r="AQ141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15">
      <c r="A1415" t="n">
        <v>1414</v>
      </c>
      <c r="B1415" t="inlineStr"/>
      <c r="C1415" t="inlineStr">
        <is>
          <t>Irkutsk State University</t>
        </is>
      </c>
      <c r="D1415" t="inlineStr">
        <is>
          <t>Irkutsk, Russia</t>
        </is>
      </c>
      <c r="E1415" t="inlineStr">
        <is>
          <t>Russia</t>
        </is>
      </c>
      <c r="F1415" t="inlineStr">
        <is>
          <t>Irkutsk</t>
        </is>
      </c>
      <c r="G1415" t="inlineStr">
        <is>
          <t>Europe</t>
        </is>
      </c>
      <c r="H1415" t="inlineStr">
        <is>
          <t>https://www.topuniversities.com/sites/default/files/irkutsk-state-university_592560cf2aeae70239af5064_medium.jpg</t>
        </is>
      </c>
      <c r="I1415" t="inlineStr">
        <is>
          <t>/universities/irkutsk-state-university</t>
        </is>
      </c>
      <c r="J1415" t="inlineStr">
        <is>
          <t>3996438</t>
        </is>
      </c>
      <c r="K1415" t="inlineStr">
        <is>
          <t>296466</t>
        </is>
      </c>
      <c r="L1415" t="inlineStr">
        <is>
          <t>1505</t>
        </is>
      </c>
      <c r="M1415" t="n">
        <v>0</v>
      </c>
      <c r="N1415" t="inlineStr">
        <is>
          <t>1401+</t>
        </is>
      </c>
      <c r="O1415" t="inlineStr"/>
      <c r="P1415" t="b">
        <v>0</v>
      </c>
      <c r="Q1415" t="b">
        <v>1</v>
      </c>
      <c r="R1415" t="n">
        <v>0</v>
      </c>
      <c r="S1415" t="inlineStr">
        <is>
          <t>601+</t>
        </is>
      </c>
      <c r="T1415" t="n">
        <v>3.3</v>
      </c>
      <c r="U1415" t="inlineStr">
        <is>
          <t>701+</t>
        </is>
      </c>
      <c r="V1415" t="n">
        <v>1.3</v>
      </c>
      <c r="W1415" t="inlineStr">
        <is>
          <t>701+</t>
        </is>
      </c>
      <c r="X1415" t="n">
        <v>14.1</v>
      </c>
      <c r="Y1415" t="inlineStr">
        <is>
          <t>601+</t>
        </is>
      </c>
      <c r="Z1415" t="n">
        <v>1.8</v>
      </c>
      <c r="AA1415" t="inlineStr">
        <is>
          <t>701+</t>
        </is>
      </c>
      <c r="AB1415" t="n">
        <v>5.2</v>
      </c>
      <c r="AC1415" t="inlineStr">
        <is>
          <t>701+</t>
        </is>
      </c>
      <c r="AD1415" t="n">
        <v>3.8</v>
      </c>
      <c r="AE1415" t="inlineStr">
        <is>
          <t>701+</t>
        </is>
      </c>
      <c r="AF1415" t="n">
        <v>26.4</v>
      </c>
      <c r="AG1415" t="inlineStr">
        <is>
          <t>701+</t>
        </is>
      </c>
      <c r="AH1415" t="n">
        <v>1.9</v>
      </c>
      <c r="AI1415" t="inlineStr">
        <is>
          <t>701+</t>
        </is>
      </c>
      <c r="AJ1415" t="n">
        <v>1.2</v>
      </c>
      <c r="AK1415" t="inlineStr"/>
      <c r="AL1415" t="inlineStr"/>
      <c r="AM1415" t="inlineStr"/>
      <c r="AN1415" t="inlineStr"/>
      <c r="AO1415" t="inlineStr"/>
      <c r="AP1415" t="inlineStr">
        <is>
          <t>{"Research &amp; Discovery": [{"indicator_id": "76", "indicator_name": "Academic Reputation", "rank": "601+", "score": "3.3"}, {"indicator_id": "73", "indicator_name": "Citations per Faculty", "rank": "701+", "score": "1.3"}], "Learning Experience": [{"indicator_id": "36", "indicator_name": "Faculty Student Ratio", "rank": "701+", "score": "14.1"}], "Employability": [{"indicator_id": "77", "indicator_name": "Employer Reputation", "rank": "601+", "score": "1.8"}, {"indicator_id": "3819456", "indicator_name": "Employment Outcomes", "rank": "701+", "score": "5.2"}], "Global Engagement": [{"indicator_id": "14", "indicator_name": "International Student Ratio", "rank": "701+", "score": "3.8"}, {"indicator_id": "15", "indicator_name": "International Research Network", "rank": "701+", "score": "26.4"}, {"indicator_id": "18", "indicator_name": "International Faculty Ratio", "rank": "701+", "score": "1.9"}], "Sustainability": [{"indicator_id": "3897497", "indicator_name": "Sustainability Score", "rank": "701+", "score": "1.2"}]}</t>
        </is>
      </c>
      <c r="AQ141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16">
      <c r="A1416" t="n">
        <v>1415</v>
      </c>
      <c r="B1416" t="inlineStr"/>
      <c r="C1416" t="inlineStr">
        <is>
          <t>Korkyt Ata Kyzylorda University</t>
        </is>
      </c>
      <c r="D1416" t="inlineStr">
        <is>
          <t>Kyzylorda, Kazakhstan</t>
        </is>
      </c>
      <c r="E1416" t="inlineStr">
        <is>
          <t>Kazakhstan</t>
        </is>
      </c>
      <c r="F1416" t="inlineStr">
        <is>
          <t>Kyzylorda</t>
        </is>
      </c>
      <c r="G1416" t="inlineStr">
        <is>
          <t>Asia</t>
        </is>
      </c>
      <c r="H1416" t="inlineStr">
        <is>
          <t>https://www.topuniversities.com/sites/default/files/230630124404pm923301LOGO-Korkyt-ata-univer-90x90.jpg</t>
        </is>
      </c>
      <c r="I1416" t="inlineStr">
        <is>
          <t>/universities/korkyt-ata-kyzylorda-university</t>
        </is>
      </c>
      <c r="J1416" t="inlineStr">
        <is>
          <t>3996479</t>
        </is>
      </c>
      <c r="K1416" t="inlineStr">
        <is>
          <t>295966</t>
        </is>
      </c>
      <c r="L1416" t="inlineStr">
        <is>
          <t>22195</t>
        </is>
      </c>
      <c r="M1416" t="n">
        <v>0</v>
      </c>
      <c r="N1416" t="inlineStr">
        <is>
          <t>1401+</t>
        </is>
      </c>
      <c r="O1416" t="inlineStr"/>
      <c r="P1416" t="b">
        <v>0</v>
      </c>
      <c r="Q1416" t="b">
        <v>0</v>
      </c>
      <c r="R1416" t="n">
        <v>0</v>
      </c>
      <c r="S1416" t="inlineStr">
        <is>
          <t>601+</t>
        </is>
      </c>
      <c r="T1416" t="n">
        <v>7</v>
      </c>
      <c r="U1416" t="inlineStr">
        <is>
          <t>701+</t>
        </is>
      </c>
      <c r="V1416" t="n">
        <v>1</v>
      </c>
      <c r="W1416" t="inlineStr">
        <is>
          <t>701+</t>
        </is>
      </c>
      <c r="X1416" t="n">
        <v>5.7</v>
      </c>
      <c r="Y1416" t="inlineStr">
        <is>
          <t>601+</t>
        </is>
      </c>
      <c r="Z1416" t="n">
        <v>7.9</v>
      </c>
      <c r="AA1416" t="inlineStr">
        <is>
          <t>701+</t>
        </is>
      </c>
      <c r="AB1416" t="n">
        <v>3.3</v>
      </c>
      <c r="AC1416" t="inlineStr">
        <is>
          <t>701+</t>
        </is>
      </c>
      <c r="AD1416" t="n">
        <v>1.2</v>
      </c>
      <c r="AE1416" t="inlineStr">
        <is>
          <t>701+</t>
        </is>
      </c>
      <c r="AF1416" t="n">
        <v>1</v>
      </c>
      <c r="AG1416" t="inlineStr">
        <is>
          <t>701+</t>
        </is>
      </c>
      <c r="AH1416" t="n">
        <v>3.4</v>
      </c>
      <c r="AI1416" t="inlineStr">
        <is>
          <t>701+</t>
        </is>
      </c>
      <c r="AJ1416" t="n">
        <v>1.1</v>
      </c>
      <c r="AK1416" t="inlineStr"/>
      <c r="AL1416" t="inlineStr"/>
      <c r="AM1416" t="inlineStr"/>
      <c r="AN1416" t="inlineStr"/>
      <c r="AO1416" t="inlineStr"/>
      <c r="AP1416" t="inlineStr">
        <is>
          <t>{"Research &amp; Discovery": [{"indicator_id": "76", "indicator_name": "Academic Reputation", "rank": "601+", "score": "7"}, {"indicator_id": "73", "indicator_name": "Citations per Faculty", "rank": "701+", "score": "1"}], "Learning Experience": [{"indicator_id": "36", "indicator_name": "Faculty Student Ratio", "rank": "701+", "score": "5.7"}], "Employability": [{"indicator_id": "77", "indicator_name": "Employer Reputation", "rank": "601+", "score": "7.9"}, {"indicator_id": "3819456", "indicator_name": "Employment Outcomes", "rank": "701+", "score": "3.3"}], "Global Engagement": [{"indicator_id": "14", "indicator_name": "International Student Ratio", "rank": "701+", "score": "1.2"}, {"indicator_id": "15", "indicator_name": "International Research Network", "rank": "701+", "score": "1"}, {"indicator_id": "18", "indicator_name": "International Faculty Ratio", "rank": "701+", "score": "3.4"}], "Sustainability": [{"indicator_id": "3897497", "indicator_name": "Sustainability Score", "rank": "701+", "score": "1.1"}]}</t>
        </is>
      </c>
      <c r="AQ141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17">
      <c r="A1417" t="n">
        <v>1416</v>
      </c>
      <c r="B1417" t="inlineStr"/>
      <c r="C1417" t="inlineStr">
        <is>
          <t>Kwansei Gakuin University</t>
        </is>
      </c>
      <c r="D1417" t="inlineStr">
        <is>
          <t>Nishinomiya City, Japan</t>
        </is>
      </c>
      <c r="E1417" t="inlineStr">
        <is>
          <t>Japan</t>
        </is>
      </c>
      <c r="F1417" t="inlineStr">
        <is>
          <t>Nishinomiya City</t>
        </is>
      </c>
      <c r="G1417" t="inlineStr">
        <is>
          <t>Asia</t>
        </is>
      </c>
      <c r="H1417" t="inlineStr">
        <is>
          <t>https://www.topuniversities.com/sites/default/files/kwansei-gakuin-university-_592560cf2aeae70239af4e7b_medium.jpg</t>
        </is>
      </c>
      <c r="I1417" t="inlineStr">
        <is>
          <t>/universities/kwansei-gakuin-university</t>
        </is>
      </c>
      <c r="J1417" t="inlineStr">
        <is>
          <t>3996482</t>
        </is>
      </c>
      <c r="K1417" t="inlineStr">
        <is>
          <t>297333</t>
        </is>
      </c>
      <c r="L1417" t="inlineStr">
        <is>
          <t>1016</t>
        </is>
      </c>
      <c r="M1417" t="n">
        <v>0</v>
      </c>
      <c r="N1417" t="inlineStr">
        <is>
          <t>1401+</t>
        </is>
      </c>
      <c r="O1417" t="inlineStr"/>
      <c r="P1417" t="b">
        <v>0</v>
      </c>
      <c r="Q1417" t="b">
        <v>0</v>
      </c>
      <c r="R1417" t="n">
        <v>0</v>
      </c>
      <c r="S1417" t="inlineStr">
        <is>
          <t>601+</t>
        </is>
      </c>
      <c r="T1417" t="n">
        <v>4.1</v>
      </c>
      <c r="U1417" t="inlineStr">
        <is>
          <t>701+</t>
        </is>
      </c>
      <c r="V1417" t="n">
        <v>2.4</v>
      </c>
      <c r="W1417" t="inlineStr">
        <is>
          <t>701+</t>
        </is>
      </c>
      <c r="X1417" t="n">
        <v>5</v>
      </c>
      <c r="Y1417" t="inlineStr">
        <is>
          <t>601+</t>
        </is>
      </c>
      <c r="Z1417" t="n">
        <v>5.1</v>
      </c>
      <c r="AA1417" t="inlineStr">
        <is>
          <t>701+</t>
        </is>
      </c>
      <c r="AB1417" t="n">
        <v>7.7</v>
      </c>
      <c r="AC1417" t="inlineStr">
        <is>
          <t>701+</t>
        </is>
      </c>
      <c r="AD1417" t="n">
        <v>3.4</v>
      </c>
      <c r="AE1417" t="inlineStr">
        <is>
          <t>701+</t>
        </is>
      </c>
      <c r="AF1417" t="n">
        <v>13</v>
      </c>
      <c r="AG1417" t="inlineStr">
        <is>
          <t>570</t>
        </is>
      </c>
      <c r="AH1417" t="n">
        <v>21.9</v>
      </c>
      <c r="AI1417" t="inlineStr">
        <is>
          <t>701+</t>
        </is>
      </c>
      <c r="AJ1417" t="n">
        <v>1</v>
      </c>
      <c r="AK1417" t="inlineStr"/>
      <c r="AL1417" t="inlineStr"/>
      <c r="AM1417" t="inlineStr"/>
      <c r="AN1417" t="inlineStr"/>
      <c r="AO1417" t="inlineStr"/>
      <c r="AP1417" t="inlineStr">
        <is>
          <t>{"Research &amp; Discovery": [{"indicator_id": "76", "indicator_name": "Academic Reputation", "rank": "601+", "score": "4.1"}, {"indicator_id": "73", "indicator_name": "Citations per Faculty", "rank": "701+", "score": "2.4"}], "Learning Experience": [{"indicator_id": "36", "indicator_name": "Faculty Student Ratio", "rank": "701+", "score": "5"}], "Employability": [{"indicator_id": "77", "indicator_name": "Employer Reputation", "rank": "601+", "score": "5.1"}, {"indicator_id": "3819456", "indicator_name": "Employment Outcomes", "rank": "701+", "score": "7.7"}], "Global Engagement": [{"indicator_id": "14", "indicator_name": "International Student Ratio", "rank": "701+", "score": "3.4"}, {"indicator_id": "15", "indicator_name": "International Research Network", "rank": "701+", "score": "13"}, {"indicator_id": "18", "indicator_name": "International Faculty Ratio", "rank": "570", "score": "21.9"}], "Sustainability": [{"indicator_id": "3897497", "indicator_name": "Sustainability Score", "rank": "701+", "score": "1"}]}</t>
        </is>
      </c>
      <c r="AQ141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18">
      <c r="A1418" t="n">
        <v>1417</v>
      </c>
      <c r="B1418" t="inlineStr"/>
      <c r="C1418" t="inlineStr">
        <is>
          <t>Lucian Blaga University of Sibiu</t>
        </is>
      </c>
      <c r="D1418" t="inlineStr">
        <is>
          <t>Sibiu, Romania</t>
        </is>
      </c>
      <c r="E1418" t="inlineStr">
        <is>
          <t>Romania</t>
        </is>
      </c>
      <c r="F1418" t="inlineStr">
        <is>
          <t>Sibiu</t>
        </is>
      </c>
      <c r="G1418" t="inlineStr">
        <is>
          <t>Europe</t>
        </is>
      </c>
      <c r="H1418" t="inlineStr">
        <is>
          <t>https://www.topuniversities.com/sites/default/files/lucian-blaga-university-of-sibiu_592560cf2aeae70239af5058_medium.jpg</t>
        </is>
      </c>
      <c r="I1418" t="inlineStr">
        <is>
          <t>/universities/lucian-blaga-university-sibiu</t>
        </is>
      </c>
      <c r="J1418" t="inlineStr">
        <is>
          <t>3996501</t>
        </is>
      </c>
      <c r="K1418" t="inlineStr">
        <is>
          <t>296477</t>
        </is>
      </c>
      <c r="L1418" t="inlineStr">
        <is>
          <t>1492</t>
        </is>
      </c>
      <c r="M1418" t="n">
        <v>0</v>
      </c>
      <c r="N1418" t="inlineStr">
        <is>
          <t>1401+</t>
        </is>
      </c>
      <c r="O1418" t="inlineStr"/>
      <c r="P1418" t="b">
        <v>0</v>
      </c>
      <c r="Q1418" t="b">
        <v>0</v>
      </c>
      <c r="R1418" t="n">
        <v>0</v>
      </c>
      <c r="S1418" t="inlineStr">
        <is>
          <t>601+</t>
        </is>
      </c>
      <c r="T1418" t="n">
        <v>3.6</v>
      </c>
      <c r="U1418" t="inlineStr">
        <is>
          <t>701+</t>
        </is>
      </c>
      <c r="V1418" t="n">
        <v>1.9</v>
      </c>
      <c r="W1418" t="inlineStr">
        <is>
          <t>701+</t>
        </is>
      </c>
      <c r="X1418" t="n">
        <v>8.5</v>
      </c>
      <c r="Y1418" t="inlineStr">
        <is>
          <t>601+</t>
        </is>
      </c>
      <c r="Z1418" t="n">
        <v>3.2</v>
      </c>
      <c r="AA1418" t="inlineStr">
        <is>
          <t>701+</t>
        </is>
      </c>
      <c r="AB1418" t="n">
        <v>4.1</v>
      </c>
      <c r="AC1418" t="inlineStr">
        <is>
          <t>701+</t>
        </is>
      </c>
      <c r="AD1418" t="n">
        <v>2.9</v>
      </c>
      <c r="AE1418" t="inlineStr">
        <is>
          <t>701+</t>
        </is>
      </c>
      <c r="AF1418" t="n">
        <v>17</v>
      </c>
      <c r="AG1418" t="inlineStr">
        <is>
          <t>687</t>
        </is>
      </c>
      <c r="AH1418" t="n">
        <v>13.9</v>
      </c>
      <c r="AI1418" t="inlineStr">
        <is>
          <t>701+</t>
        </is>
      </c>
      <c r="AJ1418" t="n">
        <v>1.2</v>
      </c>
      <c r="AK1418" t="inlineStr"/>
      <c r="AL1418" t="inlineStr"/>
      <c r="AM1418" t="inlineStr"/>
      <c r="AN1418" t="inlineStr"/>
      <c r="AO1418" t="inlineStr"/>
      <c r="AP1418" t="inlineStr">
        <is>
          <t>{"Research &amp; Discovery": [{"indicator_id": "76", "indicator_name": "Academic Reputation", "rank": "601+", "score": "3.6"}, {"indicator_id": "73", "indicator_name": "Citations per Faculty", "rank": "701+", "score": "1.9"}], "Learning Experience": [{"indicator_id": "36", "indicator_name": "Faculty Student Ratio", "rank": "701+", "score": "8.5"}], "Employability": [{"indicator_id": "77", "indicator_name": "Employer Reputation", "rank": "601+", "score": "3.2"}, {"indicator_id": "3819456", "indicator_name": "Employment Outcomes", "rank": "701+", "score": "4.1"}], "Global Engagement": [{"indicator_id": "14", "indicator_name": "International Student Ratio", "rank": "701+", "score": "2.9"}, {"indicator_id": "15", "indicator_name": "International Research Network", "rank": "701+", "score": "17"}, {"indicator_id": "18", "indicator_name": "International Faculty Ratio", "rank": "687", "score": "13.9"}], "Sustainability": [{"indicator_id": "3897497", "indicator_name": "Sustainability Score", "rank": "701+", "score": "1.2"}]}</t>
        </is>
      </c>
      <c r="AQ141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19">
      <c r="A1419" t="n">
        <v>1418</v>
      </c>
      <c r="B1419" t="inlineStr"/>
      <c r="C1419" t="inlineStr">
        <is>
          <t>Dulaty University (Taraz University named after M.Kh.Dulaty)</t>
        </is>
      </c>
      <c r="D1419" t="inlineStr">
        <is>
          <t>Taraz, Kazakhstan</t>
        </is>
      </c>
      <c r="E1419" t="inlineStr">
        <is>
          <t>Kazakhstan</t>
        </is>
      </c>
      <c r="F1419" t="inlineStr">
        <is>
          <t>Taraz</t>
        </is>
      </c>
      <c r="G1419" t="inlineStr">
        <is>
          <t>Asia</t>
        </is>
      </c>
      <c r="H1419" t="inlineStr">
        <is>
          <t>https://www.topuniversities.com/sites/default/files/m.kh.dulaty-taraz-regional-university_592560e29988f300e232108f_medium.jpg</t>
        </is>
      </c>
      <c r="I1419" t="inlineStr">
        <is>
          <t>/universities/dulaty-university-taraz-university-named-after-mkhdulaty</t>
        </is>
      </c>
      <c r="J1419" t="inlineStr">
        <is>
          <t>3996503</t>
        </is>
      </c>
      <c r="K1419" t="inlineStr">
        <is>
          <t>295780</t>
        </is>
      </c>
      <c r="L1419" t="inlineStr">
        <is>
          <t>23181</t>
        </is>
      </c>
      <c r="M1419" t="n">
        <v>0</v>
      </c>
      <c r="N1419" t="inlineStr">
        <is>
          <t>1401+</t>
        </is>
      </c>
      <c r="O1419" t="inlineStr">
        <is>
          <t>3</t>
        </is>
      </c>
      <c r="P1419" t="b">
        <v>0</v>
      </c>
      <c r="Q1419" t="b">
        <v>0</v>
      </c>
      <c r="R1419" t="n">
        <v>0</v>
      </c>
      <c r="S1419" t="inlineStr">
        <is>
          <t>601+</t>
        </is>
      </c>
      <c r="T1419" t="n">
        <v>7.6</v>
      </c>
      <c r="U1419" t="inlineStr">
        <is>
          <t>701+</t>
        </is>
      </c>
      <c r="V1419" t="n">
        <v>1</v>
      </c>
      <c r="W1419" t="inlineStr">
        <is>
          <t>701+</t>
        </is>
      </c>
      <c r="X1419" t="n">
        <v>12</v>
      </c>
      <c r="Y1419" t="inlineStr">
        <is>
          <t>601+</t>
        </is>
      </c>
      <c r="Z1419" t="n">
        <v>2.7</v>
      </c>
      <c r="AA1419" t="inlineStr">
        <is>
          <t>701+</t>
        </is>
      </c>
      <c r="AB1419" t="n">
        <v>3.1</v>
      </c>
      <c r="AC1419" t="inlineStr">
        <is>
          <t>701+</t>
        </is>
      </c>
      <c r="AD1419" t="n">
        <v>6.7</v>
      </c>
      <c r="AE1419" t="inlineStr">
        <is>
          <t>701+</t>
        </is>
      </c>
      <c r="AF1419" t="n">
        <v>2.6</v>
      </c>
      <c r="AG1419" t="inlineStr">
        <is>
          <t>701+</t>
        </is>
      </c>
      <c r="AH1419" t="n">
        <v>1.1</v>
      </c>
      <c r="AI1419" t="inlineStr">
        <is>
          <t>701+</t>
        </is>
      </c>
      <c r="AJ1419" t="n">
        <v>1.1</v>
      </c>
      <c r="AK1419" t="inlineStr"/>
      <c r="AL1419" t="inlineStr"/>
      <c r="AM1419" t="inlineStr"/>
      <c r="AN1419" t="inlineStr"/>
      <c r="AO1419" t="inlineStr"/>
      <c r="AP1419" t="inlineStr">
        <is>
          <t>{"Research &amp; Discovery": [{"indicator_id": "76", "indicator_name": "Academic Reputation", "rank": "601+", "score": "7.6"}, {"indicator_id": "73", "indicator_name": "Citations per Faculty", "rank": "701+", "score": "1"}], "Learning Experience": [{"indicator_id": "36", "indicator_name": "Faculty Student Ratio", "rank": "701+", "score": "12"}], "Employability": [{"indicator_id": "77", "indicator_name": "Employer Reputation", "rank": "601+", "score": "2.7"}, {"indicator_id": "3819456", "indicator_name": "Employment Outcomes", "rank": "701+", "score": "3.1"}], "Global Engagement": [{"indicator_id": "14", "indicator_name": "International Student Ratio", "rank": "701+", "score": "6.7"}, {"indicator_id": "15", "indicator_name": "International Research Network", "rank": "701+", "score": "2.6"}, {"indicator_id": "18", "indicator_name": "International Faculty Ratio", "rank": "701+", "score": "1.1"}], "Sustainability": [{"indicator_id": "3897497", "indicator_name": "Sustainability Score", "rank": "701+", "score": "1.1"}]}</t>
        </is>
      </c>
      <c r="AQ141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20">
      <c r="A1420" t="n">
        <v>1419</v>
      </c>
      <c r="B1420" t="inlineStr"/>
      <c r="C1420" t="inlineStr">
        <is>
          <t>MIREA - Russian Technological University</t>
        </is>
      </c>
      <c r="D1420" t="inlineStr">
        <is>
          <t>Moscow, Russia</t>
        </is>
      </c>
      <c r="E1420" t="inlineStr">
        <is>
          <t>Russia</t>
        </is>
      </c>
      <c r="F1420" t="inlineStr">
        <is>
          <t>Moscow</t>
        </is>
      </c>
      <c r="G1420" t="inlineStr">
        <is>
          <t>Europe</t>
        </is>
      </c>
      <c r="H1420" t="inlineStr">
        <is>
          <t>https://www.topuniversities.com/sites/default/files/mirea-russian-technological-university_592560cf2aeae70239af59e6_medium.jpg</t>
        </is>
      </c>
      <c r="I1420" t="inlineStr">
        <is>
          <t>/universities/mirea-russian-technological-university</t>
        </is>
      </c>
      <c r="J1420" t="inlineStr">
        <is>
          <t>3996505</t>
        </is>
      </c>
      <c r="K1420" t="inlineStr">
        <is>
          <t>295687</t>
        </is>
      </c>
      <c r="L1420" t="inlineStr">
        <is>
          <t>23645</t>
        </is>
      </c>
      <c r="M1420" t="n">
        <v>0</v>
      </c>
      <c r="N1420" t="inlineStr">
        <is>
          <t>1401+</t>
        </is>
      </c>
      <c r="O1420" t="inlineStr"/>
      <c r="P1420" t="b">
        <v>0</v>
      </c>
      <c r="Q1420" t="b">
        <v>1</v>
      </c>
      <c r="R1420" t="n">
        <v>0</v>
      </c>
      <c r="S1420" t="inlineStr">
        <is>
          <t>601+</t>
        </is>
      </c>
      <c r="T1420" t="n">
        <v>5.5</v>
      </c>
      <c r="U1420" t="inlineStr">
        <is>
          <t>701+</t>
        </is>
      </c>
      <c r="V1420" t="n">
        <v>1.4</v>
      </c>
      <c r="W1420" t="inlineStr">
        <is>
          <t>701+</t>
        </is>
      </c>
      <c r="X1420" t="n">
        <v>6.6</v>
      </c>
      <c r="Y1420" t="inlineStr">
        <is>
          <t>601+</t>
        </is>
      </c>
      <c r="Z1420" t="n">
        <v>7</v>
      </c>
      <c r="AA1420" t="inlineStr">
        <is>
          <t>701+</t>
        </is>
      </c>
      <c r="AB1420" t="n">
        <v>5.2</v>
      </c>
      <c r="AC1420" t="inlineStr">
        <is>
          <t>701+</t>
        </is>
      </c>
      <c r="AD1420" t="n">
        <v>3.3</v>
      </c>
      <c r="AE1420" t="inlineStr">
        <is>
          <t>701+</t>
        </is>
      </c>
      <c r="AF1420" t="n">
        <v>9.5</v>
      </c>
      <c r="AG1420" t="inlineStr">
        <is>
          <t>701+</t>
        </is>
      </c>
      <c r="AH1420" t="n">
        <v>1.3</v>
      </c>
      <c r="AI1420" t="inlineStr">
        <is>
          <t>701+</t>
        </is>
      </c>
      <c r="AJ1420" t="n">
        <v>1</v>
      </c>
      <c r="AK1420" t="inlineStr"/>
      <c r="AL1420" t="inlineStr"/>
      <c r="AM1420" t="inlineStr"/>
      <c r="AN1420" t="inlineStr"/>
      <c r="AO1420" t="inlineStr"/>
      <c r="AP1420" t="inlineStr">
        <is>
          <t>{"Research &amp; Discovery": [{"indicator_id": "76", "indicator_name": "Academic Reputation", "rank": "601+", "score": "5.5"}, {"indicator_id": "73", "indicator_name": "Citations per Faculty", "rank": "701+", "score": "1.4"}], "Learning Experience": [{"indicator_id": "36", "indicator_name": "Faculty Student Ratio", "rank": "701+", "score": "6.6"}], "Employability": [{"indicator_id": "77", "indicator_name": "Employer Reputation", "rank": "601+", "score": "7"}, {"indicator_id": "3819456", "indicator_name": "Employment Outcomes", "rank": "701+", "score": "5.2"}], "Global Engagement": [{"indicator_id": "14", "indicator_name": "International Student Ratio", "rank": "701+", "score": "3.3"}, {"indicator_id": "15", "indicator_name": "International Research Network", "rank": "701+", "score": "9.5"}, {"indicator_id": "18", "indicator_name": "International Faculty Ratio", "rank": "701+", "score": "1.3"}], "Sustainability": [{"indicator_id": "3897497", "indicator_name": "Sustainability Score", "rank": "701+", "score": "1"}]}</t>
        </is>
      </c>
      <c r="AQ142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21">
      <c r="A1421" t="n">
        <v>1420</v>
      </c>
      <c r="B1421" t="inlineStr"/>
      <c r="C1421" t="inlineStr">
        <is>
          <t>Moscow City University</t>
        </is>
      </c>
      <c r="D1421" t="inlineStr">
        <is>
          <t>Moscow, Russia</t>
        </is>
      </c>
      <c r="E1421" t="inlineStr">
        <is>
          <t>Russia</t>
        </is>
      </c>
      <c r="F1421" t="inlineStr">
        <is>
          <t>Moscow</t>
        </is>
      </c>
      <c r="G1421" t="inlineStr">
        <is>
          <t>Europe</t>
        </is>
      </c>
      <c r="H1421" t="inlineStr">
        <is>
          <t>https://www.topuniversities.com/sites/default/files/moscow-city-university_592560cf2aeae70239af5abd_medium.jpg</t>
        </is>
      </c>
      <c r="I1421" t="inlineStr">
        <is>
          <t>/universities/moscow-city-university</t>
        </is>
      </c>
      <c r="J1421" t="inlineStr">
        <is>
          <t>3996524</t>
        </is>
      </c>
      <c r="K1421" t="inlineStr">
        <is>
          <t>371288</t>
        </is>
      </c>
      <c r="L1421" t="inlineStr">
        <is>
          <t>30297</t>
        </is>
      </c>
      <c r="M1421" t="n">
        <v>0</v>
      </c>
      <c r="N1421" t="inlineStr">
        <is>
          <t>1401+</t>
        </is>
      </c>
      <c r="O1421" t="inlineStr"/>
      <c r="P1421" t="b">
        <v>0</v>
      </c>
      <c r="Q1421" t="b">
        <v>1</v>
      </c>
      <c r="R1421" t="n">
        <v>0</v>
      </c>
      <c r="S1421" t="inlineStr">
        <is>
          <t>601+</t>
        </is>
      </c>
      <c r="T1421" t="n">
        <v>7.1</v>
      </c>
      <c r="U1421" t="inlineStr">
        <is>
          <t>701+</t>
        </is>
      </c>
      <c r="V1421" t="n">
        <v>1.1</v>
      </c>
      <c r="W1421" t="inlineStr">
        <is>
          <t>701+</t>
        </is>
      </c>
      <c r="X1421" t="n">
        <v>10.7</v>
      </c>
      <c r="Y1421" t="inlineStr">
        <is>
          <t>601+</t>
        </is>
      </c>
      <c r="Z1421" t="n">
        <v>1.9</v>
      </c>
      <c r="AA1421" t="inlineStr">
        <is>
          <t>701+</t>
        </is>
      </c>
      <c r="AB1421" t="n">
        <v>1.9</v>
      </c>
      <c r="AC1421" t="inlineStr">
        <is>
          <t>701+</t>
        </is>
      </c>
      <c r="AD1421" t="n">
        <v>3.3</v>
      </c>
      <c r="AE1421" t="inlineStr">
        <is>
          <t>701+</t>
        </is>
      </c>
      <c r="AF1421" t="n">
        <v>2.5</v>
      </c>
      <c r="AG1421" t="inlineStr">
        <is>
          <t>701+</t>
        </is>
      </c>
      <c r="AH1421" t="n">
        <v>2.7</v>
      </c>
      <c r="AI1421" t="inlineStr">
        <is>
          <t>701+</t>
        </is>
      </c>
      <c r="AJ1421" t="n">
        <v>1</v>
      </c>
      <c r="AK1421" t="inlineStr"/>
      <c r="AL1421" t="inlineStr"/>
      <c r="AM1421" t="inlineStr"/>
      <c r="AN1421" t="inlineStr"/>
      <c r="AO1421" t="inlineStr"/>
      <c r="AP1421" t="inlineStr">
        <is>
          <t>{"Research &amp; Discovery": [{"indicator_id": "76", "indicator_name": "Academic Reputation", "rank": "601+", "score": "7.1"}, {"indicator_id": "73", "indicator_name": "Citations per Faculty", "rank": "701+", "score": "1.1"}], "Learning Experience": [{"indicator_id": "36", "indicator_name": "Faculty Student Ratio", "rank": "701+", "score": "10.7"}], "Employability": [{"indicator_id": "77", "indicator_name": "Employer Reputation", "rank": "601+", "score": "1.9"}, {"indicator_id": "3819456", "indicator_name": "Employment Outcomes", "rank": "701+", "score": "1.9"}], "Global Engagement": [{"indicator_id": "14", "indicator_name": "International Student Ratio", "rank": "701+", "score": "3.3"}, {"indicator_id": "15", "indicator_name": "International Research Network", "rank": "701+", "score": "2.5"}, {"indicator_id": "18", "indicator_name": "International Faculty Ratio", "rank": "701+", "score": "2.7"}], "Sustainability": [{"indicator_id": "3897497", "indicator_name": "Sustainability Score", "rank": "701+", "score": "1"}]}</t>
        </is>
      </c>
      <c r="AQ142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22">
      <c r="A1422" t="n">
        <v>1421</v>
      </c>
      <c r="B1422" t="inlineStr"/>
      <c r="C1422" t="inlineStr">
        <is>
          <t xml:space="preserve">Naresuan University </t>
        </is>
      </c>
      <c r="D1422" t="inlineStr">
        <is>
          <t>Phitsanulok, Thailand</t>
        </is>
      </c>
      <c r="E1422" t="inlineStr">
        <is>
          <t>Thailand</t>
        </is>
      </c>
      <c r="F1422" t="inlineStr">
        <is>
          <t>Phitsanulok</t>
        </is>
      </c>
      <c r="G1422" t="inlineStr">
        <is>
          <t>Asia</t>
        </is>
      </c>
      <c r="H1422" t="inlineStr">
        <is>
          <t>https://www.topuniversities.com/sites/default/files/naresuan-university-_592560cf2aeae70239af4f2d_medium.jpg</t>
        </is>
      </c>
      <c r="I1422" t="inlineStr">
        <is>
          <t>/universities/naresuan-university</t>
        </is>
      </c>
      <c r="J1422" t="inlineStr">
        <is>
          <t>3996538</t>
        </is>
      </c>
      <c r="K1422" t="inlineStr">
        <is>
          <t>294707</t>
        </is>
      </c>
      <c r="L1422" t="inlineStr">
        <is>
          <t>1192</t>
        </is>
      </c>
      <c r="M1422" t="n">
        <v>0</v>
      </c>
      <c r="N1422" t="inlineStr">
        <is>
          <t>1401+</t>
        </is>
      </c>
      <c r="O1422" t="inlineStr"/>
      <c r="P1422" t="b">
        <v>0</v>
      </c>
      <c r="Q1422" t="b">
        <v>0</v>
      </c>
      <c r="R1422" t="n">
        <v>0</v>
      </c>
      <c r="S1422" t="inlineStr">
        <is>
          <t>601+</t>
        </is>
      </c>
      <c r="T1422" t="n">
        <v>6.6</v>
      </c>
      <c r="U1422" t="inlineStr">
        <is>
          <t>701+</t>
        </is>
      </c>
      <c r="V1422" t="n">
        <v>1.9</v>
      </c>
      <c r="W1422" t="inlineStr">
        <is>
          <t>701+</t>
        </is>
      </c>
      <c r="X1422" t="n">
        <v>6.6</v>
      </c>
      <c r="Y1422" t="inlineStr">
        <is>
          <t>601+</t>
        </is>
      </c>
      <c r="Z1422" t="n">
        <v>2.8</v>
      </c>
      <c r="AA1422" t="inlineStr">
        <is>
          <t>701+</t>
        </is>
      </c>
      <c r="AB1422" t="n">
        <v>2.5</v>
      </c>
      <c r="AC1422" t="inlineStr">
        <is>
          <t>701+</t>
        </is>
      </c>
      <c r="AD1422" t="n">
        <v>1.2</v>
      </c>
      <c r="AE1422" t="inlineStr">
        <is>
          <t>701+</t>
        </is>
      </c>
      <c r="AF1422" t="n">
        <v>10.1</v>
      </c>
      <c r="AG1422" t="inlineStr">
        <is>
          <t>701+</t>
        </is>
      </c>
      <c r="AH1422" t="n">
        <v>7.3</v>
      </c>
      <c r="AI1422" t="inlineStr">
        <is>
          <t>701+</t>
        </is>
      </c>
      <c r="AJ1422" t="n">
        <v>1.7</v>
      </c>
      <c r="AK1422" t="inlineStr"/>
      <c r="AL1422" t="inlineStr"/>
      <c r="AM1422" t="inlineStr"/>
      <c r="AN1422" t="inlineStr"/>
      <c r="AO1422" t="inlineStr"/>
      <c r="AP1422" t="inlineStr">
        <is>
          <t>{"Research &amp; Discovery": [{"indicator_id": "76", "indicator_name": "Academic Reputation", "rank": "601+", "score": "6.6"}, {"indicator_id": "73", "indicator_name": "Citations per Faculty", "rank": "701+", "score": "1.9"}], "Learning Experience": [{"indicator_id": "36", "indicator_name": "Faculty Student Ratio", "rank": "701+", "score": "6.6"}], "Employability": [{"indicator_id": "77", "indicator_name": "Employer Reputation", "rank": "601+", "score": "2.8"}, {"indicator_id": "3819456", "indicator_name": "Employment Outcomes", "rank": "701+", "score": "2.5"}], "Global Engagement": [{"indicator_id": "14", "indicator_name": "International Student Ratio", "rank": "701+", "score": "1.2"}, {"indicator_id": "15", "indicator_name": "International Research Network", "rank": "701+", "score": "10.1"}, {"indicator_id": "18", "indicator_name": "International Faculty Ratio", "rank": "701+", "score": "7.3"}], "Sustainability": [{"indicator_id": "3897497", "indicator_name": "Sustainability Score", "rank": "701+", "score": "1.7"}]}</t>
        </is>
      </c>
      <c r="AQ142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23">
      <c r="A1423" t="n">
        <v>1422</v>
      </c>
      <c r="B1423" t="inlineStr"/>
      <c r="C1423" t="inlineStr">
        <is>
          <t>National University of Life and Environmental sciences of Ukraine</t>
        </is>
      </c>
      <c r="D1423" t="inlineStr">
        <is>
          <t>Kyiv, Ukraine</t>
        </is>
      </c>
      <c r="E1423" t="inlineStr">
        <is>
          <t>Ukraine</t>
        </is>
      </c>
      <c r="F1423" t="inlineStr">
        <is>
          <t>Kyiv</t>
        </is>
      </c>
      <c r="G1423" t="inlineStr">
        <is>
          <t>Europe</t>
        </is>
      </c>
      <c r="H1423" t="inlineStr">
        <is>
          <t>https://www.topuniversities.com/sites/default/files/national-university-of-life-and-environmental-sciences-of-ukraine_592560cf2aeae70239af5804_medium.jpg</t>
        </is>
      </c>
      <c r="I1423" t="inlineStr">
        <is>
          <t>/universities/national-university-life-environmental-sciences-ukraine</t>
        </is>
      </c>
      <c r="J1423" t="inlineStr">
        <is>
          <t>3996552</t>
        </is>
      </c>
      <c r="K1423" t="inlineStr">
        <is>
          <t>294097</t>
        </is>
      </c>
      <c r="L1423" t="inlineStr">
        <is>
          <t>14939</t>
        </is>
      </c>
      <c r="M1423" t="n">
        <v>0</v>
      </c>
      <c r="N1423" t="inlineStr">
        <is>
          <t>1401+</t>
        </is>
      </c>
      <c r="O1423" t="inlineStr"/>
      <c r="P1423" t="b">
        <v>0</v>
      </c>
      <c r="Q1423" t="b">
        <v>0</v>
      </c>
      <c r="R1423" t="n">
        <v>0</v>
      </c>
      <c r="S1423" t="inlineStr">
        <is>
          <t>601+</t>
        </is>
      </c>
      <c r="T1423" t="n">
        <v>5.8</v>
      </c>
      <c r="U1423" t="inlineStr">
        <is>
          <t>701+</t>
        </is>
      </c>
      <c r="V1423" t="n">
        <v>1.4</v>
      </c>
      <c r="W1423" t="inlineStr">
        <is>
          <t>701+</t>
        </is>
      </c>
      <c r="X1423" t="n">
        <v>15.8</v>
      </c>
      <c r="Y1423" t="inlineStr">
        <is>
          <t>601+</t>
        </is>
      </c>
      <c r="Z1423" t="n">
        <v>3.9</v>
      </c>
      <c r="AA1423" t="inlineStr">
        <is>
          <t>701+</t>
        </is>
      </c>
      <c r="AB1423" t="n">
        <v>3.7</v>
      </c>
      <c r="AC1423" t="inlineStr">
        <is>
          <t>701+</t>
        </is>
      </c>
      <c r="AD1423" t="n">
        <v>1.2</v>
      </c>
      <c r="AE1423" t="inlineStr">
        <is>
          <t>701+</t>
        </is>
      </c>
      <c r="AF1423" t="n">
        <v>20</v>
      </c>
      <c r="AG1423" t="inlineStr">
        <is>
          <t>701+</t>
        </is>
      </c>
      <c r="AH1423" t="n">
        <v>1.2</v>
      </c>
      <c r="AI1423" t="inlineStr">
        <is>
          <t>701+</t>
        </is>
      </c>
      <c r="AJ1423" t="n">
        <v>1</v>
      </c>
      <c r="AK1423" t="inlineStr"/>
      <c r="AL1423" t="inlineStr"/>
      <c r="AM1423" t="inlineStr"/>
      <c r="AN1423" t="inlineStr"/>
      <c r="AO1423" t="inlineStr"/>
      <c r="AP1423" t="inlineStr">
        <is>
          <t>{"Research &amp; Discovery": [{"indicator_id": "76", "indicator_name": "Academic Reputation", "rank": "601+", "score": "5.8"}, {"indicator_id": "73", "indicator_name": "Citations per Faculty", "rank": "701+", "score": "1.4"}], "Learning Experience": [{"indicator_id": "36", "indicator_name": "Faculty Student Ratio", "rank": "701+", "score": "15.8"}], "Employability": [{"indicator_id": "77", "indicator_name": "Employer Reputation", "rank": "601+", "score": "3.9"}, {"indicator_id": "3819456", "indicator_name": "Employment Outcomes", "rank": "701+", "score": "3.7"}], "Global Engagement": [{"indicator_id": "14", "indicator_name": "International Student Ratio", "rank": "701+", "score": "1.2"}, {"indicator_id": "15", "indicator_name": "International Research Network", "rank": "701+", "score": "20"}, {"indicator_id": "18", "indicator_name": "International Faculty Ratio", "rank": "701+", "score": "1.2"}], "Sustainability": [{"indicator_id": "3897497", "indicator_name": "Sustainability Score", "rank": "701+", "score": "1"}]}</t>
        </is>
      </c>
      <c r="AQ142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24">
      <c r="A1424" t="n">
        <v>1423</v>
      </c>
      <c r="B1424" t="inlineStr"/>
      <c r="C1424" t="inlineStr">
        <is>
          <t>National University of Modern Languages (NUML)</t>
        </is>
      </c>
      <c r="D1424" t="inlineStr">
        <is>
          <t>Islamabad, Pakistan</t>
        </is>
      </c>
      <c r="E1424" t="inlineStr">
        <is>
          <t>Pakistan</t>
        </is>
      </c>
      <c r="F1424" t="inlineStr">
        <is>
          <t>Islamabad</t>
        </is>
      </c>
      <c r="G1424" t="inlineStr">
        <is>
          <t>Asia</t>
        </is>
      </c>
      <c r="H1424" t="inlineStr">
        <is>
          <t>https://www.topuniversities.com/sites/default/files/national-university-of-modern-languages-numl-islamabad_592560cf2aeae70239af4d84_medium.jpg</t>
        </is>
      </c>
      <c r="I1424" t="inlineStr">
        <is>
          <t>/universities/national-university-modern-languages-numl</t>
        </is>
      </c>
      <c r="J1424" t="inlineStr">
        <is>
          <t>3996553</t>
        </is>
      </c>
      <c r="K1424" t="inlineStr">
        <is>
          <t>297062</t>
        </is>
      </c>
      <c r="L1424" t="inlineStr">
        <is>
          <t>768</t>
        </is>
      </c>
      <c r="M1424" t="n">
        <v>0</v>
      </c>
      <c r="N1424" t="inlineStr">
        <is>
          <t>1401+</t>
        </is>
      </c>
      <c r="O1424" t="inlineStr"/>
      <c r="P1424" t="b">
        <v>0</v>
      </c>
      <c r="Q1424" t="b">
        <v>0</v>
      </c>
      <c r="R1424" t="n">
        <v>0</v>
      </c>
      <c r="S1424" t="inlineStr">
        <is>
          <t>601+</t>
        </is>
      </c>
      <c r="T1424" t="n">
        <v>7</v>
      </c>
      <c r="U1424" t="inlineStr">
        <is>
          <t>701+</t>
        </is>
      </c>
      <c r="V1424" t="n">
        <v>1.5</v>
      </c>
      <c r="W1424" t="inlineStr">
        <is>
          <t>701+</t>
        </is>
      </c>
      <c r="X1424" t="n">
        <v>5.2</v>
      </c>
      <c r="Y1424" t="inlineStr">
        <is>
          <t>601+</t>
        </is>
      </c>
      <c r="Z1424" t="n">
        <v>7.3</v>
      </c>
      <c r="AA1424" t="inlineStr">
        <is>
          <t>701+</t>
        </is>
      </c>
      <c r="AB1424" t="n">
        <v>2.6</v>
      </c>
      <c r="AC1424" t="inlineStr">
        <is>
          <t>701+</t>
        </is>
      </c>
      <c r="AD1424" t="n">
        <v>1.2</v>
      </c>
      <c r="AE1424" t="inlineStr">
        <is>
          <t>701+</t>
        </is>
      </c>
      <c r="AF1424" t="n">
        <v>8.1</v>
      </c>
      <c r="AG1424" t="inlineStr">
        <is>
          <t>701+</t>
        </is>
      </c>
      <c r="AH1424" t="n">
        <v>3.4</v>
      </c>
      <c r="AI1424" t="inlineStr">
        <is>
          <t>701+</t>
        </is>
      </c>
      <c r="AJ1424" t="n">
        <v>1.2</v>
      </c>
      <c r="AK1424" t="inlineStr"/>
      <c r="AL1424" t="inlineStr"/>
      <c r="AM1424" t="inlineStr"/>
      <c r="AN1424" t="inlineStr"/>
      <c r="AO1424" t="inlineStr"/>
      <c r="AP1424" t="inlineStr">
        <is>
          <t>{"Research &amp; Discovery": [{"indicator_id": "76", "indicator_name": "Academic Reputation", "rank": "601+", "score": "7"}, {"indicator_id": "73", "indicator_name": "Citations per Faculty", "rank": "701+", "score": "1.5"}], "Learning Experience": [{"indicator_id": "36", "indicator_name": "Faculty Student Ratio", "rank": "701+", "score": "5.2"}], "Employability": [{"indicator_id": "77", "indicator_name": "Employer Reputation", "rank": "601+", "score": "7.3"}, {"indicator_id": "3819456", "indicator_name": "Employment Outcomes", "rank": "701+", "score": "2.6"}], "Global Engagement": [{"indicator_id": "14", "indicator_name": "International Student Ratio", "rank": "701+", "score": "1.2"}, {"indicator_id": "15", "indicator_name": "International Research Network", "rank": "701+", "score": "8.1"}, {"indicator_id": "18", "indicator_name": "International Faculty Ratio", "rank": "701+", "score": "3.4"}], "Sustainability": [{"indicator_id": "3897497", "indicator_name": "Sustainability Score", "rank": "701+", "score": "1.2"}]}</t>
        </is>
      </c>
      <c r="AQ142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25">
      <c r="A1425" t="n">
        <v>1424</v>
      </c>
      <c r="B1425" t="inlineStr"/>
      <c r="C1425" t="inlineStr">
        <is>
          <t>Nova Southeastern University</t>
        </is>
      </c>
      <c r="D1425" t="inlineStr">
        <is>
          <t>Fort Lauderdale, United States</t>
        </is>
      </c>
      <c r="E1425" t="inlineStr">
        <is>
          <t>United States</t>
        </is>
      </c>
      <c r="F1425" t="inlineStr">
        <is>
          <t>Fort Lauderdale</t>
        </is>
      </c>
      <c r="G1425" t="inlineStr">
        <is>
          <t>North America</t>
        </is>
      </c>
      <c r="H1425" t="inlineStr">
        <is>
          <t>https://www.topuniversities.com/sites/default/files/nova-southeastern-university_592560cf2aeae70239af4c5a_medium.jpg</t>
        </is>
      </c>
      <c r="I1425" t="inlineStr">
        <is>
          <t>/universities/nova-southeastern-university</t>
        </is>
      </c>
      <c r="J1425" t="inlineStr">
        <is>
          <t>3996567</t>
        </is>
      </c>
      <c r="K1425" t="inlineStr">
        <is>
          <t>294751</t>
        </is>
      </c>
      <c r="L1425" t="inlineStr">
        <is>
          <t>461</t>
        </is>
      </c>
      <c r="M1425" t="n">
        <v>0</v>
      </c>
      <c r="N1425" t="inlineStr">
        <is>
          <t>1401+</t>
        </is>
      </c>
      <c r="O1425" t="inlineStr"/>
      <c r="P1425" t="b">
        <v>0</v>
      </c>
      <c r="Q1425" t="b">
        <v>0</v>
      </c>
      <c r="R1425" t="n">
        <v>0</v>
      </c>
      <c r="S1425" t="inlineStr">
        <is>
          <t>601+</t>
        </is>
      </c>
      <c r="T1425" t="n">
        <v>2.7</v>
      </c>
      <c r="U1425" t="inlineStr">
        <is>
          <t>701+</t>
        </is>
      </c>
      <c r="V1425" t="n">
        <v>2.8</v>
      </c>
      <c r="W1425" t="inlineStr">
        <is>
          <t>701+</t>
        </is>
      </c>
      <c r="X1425" t="n">
        <v>11.6</v>
      </c>
      <c r="Y1425" t="inlineStr">
        <is>
          <t>601+</t>
        </is>
      </c>
      <c r="Z1425" t="n">
        <v>3.5</v>
      </c>
      <c r="AA1425" t="inlineStr">
        <is>
          <t>701+</t>
        </is>
      </c>
      <c r="AB1425" t="n">
        <v>8.9</v>
      </c>
      <c r="AC1425" t="inlineStr">
        <is>
          <t>701+</t>
        </is>
      </c>
      <c r="AD1425" t="n">
        <v>3.9</v>
      </c>
      <c r="AE1425" t="inlineStr">
        <is>
          <t>701+</t>
        </is>
      </c>
      <c r="AF1425" t="n">
        <v>13.2</v>
      </c>
      <c r="AG1425" t="inlineStr">
        <is>
          <t>701+</t>
        </is>
      </c>
      <c r="AH1425" t="n">
        <v>4.7</v>
      </c>
      <c r="AI1425" t="inlineStr">
        <is>
          <t>701+</t>
        </is>
      </c>
      <c r="AJ1425" t="n">
        <v>1.2</v>
      </c>
      <c r="AK1425" t="inlineStr"/>
      <c r="AL1425" t="inlineStr"/>
      <c r="AM1425" t="inlineStr"/>
      <c r="AN1425" t="inlineStr"/>
      <c r="AO1425" t="inlineStr"/>
      <c r="AP1425" t="inlineStr">
        <is>
          <t>{"Research &amp; Discovery": [{"indicator_id": "76", "indicator_name": "Academic Reputation", "rank": "601+", "score": "2.7"}, {"indicator_id": "73", "indicator_name": "Citations per Faculty", "rank": "701+", "score": "2.8"}], "Learning Experience": [{"indicator_id": "36", "indicator_name": "Faculty Student Ratio", "rank": "701+", "score": "11.6"}], "Employability": [{"indicator_id": "77", "indicator_name": "Employer Reputation", "rank": "601+", "score": "3.5"}, {"indicator_id": "3819456", "indicator_name": "Employment Outcomes", "rank": "701+", "score": "8.9"}], "Global Engagement": [{"indicator_id": "14", "indicator_name": "International Student Ratio", "rank": "701+", "score": "3.9"}, {"indicator_id": "15", "indicator_name": "International Research Network", "rank": "701+", "score": "13.2"}, {"indicator_id": "18", "indicator_name": "International Faculty Ratio", "rank": "701+", "score": "4.7"}], "Sustainability": [{"indicator_id": "3897497", "indicator_name": "Sustainability Score", "rank": "701+", "score": "1.2"}]}</t>
        </is>
      </c>
      <c r="AQ142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26">
      <c r="A1426" t="n">
        <v>1425</v>
      </c>
      <c r="B1426" t="inlineStr"/>
      <c r="C1426" t="inlineStr">
        <is>
          <t>Pontifícia Universidade Católica de Campinas</t>
        </is>
      </c>
      <c r="D1426" t="inlineStr">
        <is>
          <t>Campinas, Brazil</t>
        </is>
      </c>
      <c r="E1426" t="inlineStr">
        <is>
          <t>Brazil</t>
        </is>
      </c>
      <c r="F1426" t="inlineStr">
        <is>
          <t>Campinas</t>
        </is>
      </c>
      <c r="G1426" t="inlineStr">
        <is>
          <t>Latin America</t>
        </is>
      </c>
      <c r="H1426" t="inlineStr">
        <is>
          <t>https://www.topuniversities.com/sites/default/files/pontifcia-universidade-catlica-de-campinas_592560cf2aeae70239af548b_medium.jpg</t>
        </is>
      </c>
      <c r="I1426" t="inlineStr">
        <is>
          <t>/universities/pontificia-universidade-catolica-de-campinas</t>
        </is>
      </c>
      <c r="J1426" t="inlineStr">
        <is>
          <t>3996588</t>
        </is>
      </c>
      <c r="K1426" t="inlineStr">
        <is>
          <t>293378</t>
        </is>
      </c>
      <c r="L1426" t="inlineStr">
        <is>
          <t>2568</t>
        </is>
      </c>
      <c r="M1426" t="n">
        <v>0</v>
      </c>
      <c r="N1426" t="inlineStr">
        <is>
          <t>1401+</t>
        </is>
      </c>
      <c r="O1426" t="inlineStr"/>
      <c r="P1426" t="b">
        <v>0</v>
      </c>
      <c r="Q1426" t="b">
        <v>0</v>
      </c>
      <c r="R1426" t="n">
        <v>0</v>
      </c>
      <c r="S1426" t="inlineStr">
        <is>
          <t>601+</t>
        </is>
      </c>
      <c r="T1426" t="n">
        <v>4.2</v>
      </c>
      <c r="U1426" t="inlineStr">
        <is>
          <t>701+</t>
        </is>
      </c>
      <c r="V1426" t="n">
        <v>2</v>
      </c>
      <c r="W1426" t="inlineStr">
        <is>
          <t>701+</t>
        </is>
      </c>
      <c r="X1426" t="n">
        <v>7</v>
      </c>
      <c r="Y1426" t="inlineStr">
        <is>
          <t>601+</t>
        </is>
      </c>
      <c r="Z1426" t="n">
        <v>3.8</v>
      </c>
      <c r="AA1426" t="inlineStr">
        <is>
          <t>701+</t>
        </is>
      </c>
      <c r="AB1426" t="n">
        <v>1.9</v>
      </c>
      <c r="AC1426" t="inlineStr">
        <is>
          <t>701+</t>
        </is>
      </c>
      <c r="AD1426" t="n">
        <v>1.2</v>
      </c>
      <c r="AE1426" t="inlineStr">
        <is>
          <t>701+</t>
        </is>
      </c>
      <c r="AF1426" t="n">
        <v>2.3</v>
      </c>
      <c r="AG1426" t="inlineStr">
        <is>
          <t>701+</t>
        </is>
      </c>
      <c r="AH1426" t="n">
        <v>1.8</v>
      </c>
      <c r="AI1426" t="inlineStr">
        <is>
          <t>701+</t>
        </is>
      </c>
      <c r="AJ1426" t="n">
        <v>1</v>
      </c>
      <c r="AK1426" t="inlineStr"/>
      <c r="AL1426" t="inlineStr"/>
      <c r="AM1426" t="inlineStr"/>
      <c r="AN1426" t="inlineStr"/>
      <c r="AO1426" t="inlineStr"/>
      <c r="AP1426" t="inlineStr">
        <is>
          <t>{"Research &amp; Discovery": [{"indicator_id": "76", "indicator_name": "Academic Reputation", "rank": "601+", "score": "4.2"}, {"indicator_id": "73", "indicator_name": "Citations per Faculty", "rank": "701+", "score": "2"}], "Learning Experience": [{"indicator_id": "36", "indicator_name": "Faculty Student Ratio", "rank": "701+", "score": "7"}], "Employability": [{"indicator_id": "77", "indicator_name": "Employer Reputation", "rank": "601+", "score": "3.8"}, {"indicator_id": "3819456", "indicator_name": "Employment Outcomes", "rank": "701+", "score": "1.9"}], "Global Engagement": [{"indicator_id": "14", "indicator_name": "International Student Ratio", "rank": "701+", "score": "1.2"}, {"indicator_id": "15", "indicator_name": "International Research Network", "rank": "701+", "score": "2.3"}, {"indicator_id": "18", "indicator_name": "International Faculty Ratio", "rank": "701+", "score": "1.8"}], "Sustainability": [{"indicator_id": "3897497", "indicator_name": "Sustainability Score", "rank": "701+", "score": "1"}]}</t>
        </is>
      </c>
      <c r="AQ142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27">
      <c r="A1427" t="n">
        <v>1426</v>
      </c>
      <c r="B1427" t="inlineStr"/>
      <c r="C1427" t="inlineStr">
        <is>
          <t>Pontifícia Universidade Católica de Minas Gerais</t>
        </is>
      </c>
      <c r="D1427" t="inlineStr">
        <is>
          <t>Belo Horizonte, Brazil</t>
        </is>
      </c>
      <c r="E1427" t="inlineStr">
        <is>
          <t>Brazil</t>
        </is>
      </c>
      <c r="F1427" t="inlineStr">
        <is>
          <t>Belo Horizonte</t>
        </is>
      </c>
      <c r="G1427" t="inlineStr">
        <is>
          <t>Latin America</t>
        </is>
      </c>
      <c r="H1427" t="inlineStr">
        <is>
          <t>https://www.topuniversities.com/sites/default/files/pontifcia-universidade-catlica-do-minas-gerais_592560cf2aeae70239af548c_medium.jpg</t>
        </is>
      </c>
      <c r="I1427" t="inlineStr">
        <is>
          <t>/universities/pontificia-universidade-catolica-de-minas-gerais</t>
        </is>
      </c>
      <c r="J1427" t="inlineStr">
        <is>
          <t>3996589</t>
        </is>
      </c>
      <c r="K1427" t="inlineStr">
        <is>
          <t>293379</t>
        </is>
      </c>
      <c r="L1427" t="inlineStr">
        <is>
          <t>2569</t>
        </is>
      </c>
      <c r="M1427" t="n">
        <v>0</v>
      </c>
      <c r="N1427" t="inlineStr">
        <is>
          <t>1401+</t>
        </is>
      </c>
      <c r="O1427" t="inlineStr"/>
      <c r="P1427" t="b">
        <v>0</v>
      </c>
      <c r="Q1427" t="b">
        <v>0</v>
      </c>
      <c r="R1427" t="n">
        <v>0</v>
      </c>
      <c r="S1427" t="inlineStr">
        <is>
          <t>601+</t>
        </is>
      </c>
      <c r="T1427" t="n">
        <v>4.9</v>
      </c>
      <c r="U1427" t="inlineStr">
        <is>
          <t>701+</t>
        </is>
      </c>
      <c r="V1427" t="n">
        <v>1.5</v>
      </c>
      <c r="W1427" t="inlineStr">
        <is>
          <t>701+</t>
        </is>
      </c>
      <c r="X1427" t="n">
        <v>1.9</v>
      </c>
      <c r="Y1427" t="inlineStr">
        <is>
          <t>601+</t>
        </is>
      </c>
      <c r="Z1427" t="n">
        <v>4.6</v>
      </c>
      <c r="AA1427" t="inlineStr">
        <is>
          <t>701+</t>
        </is>
      </c>
      <c r="AB1427" t="n">
        <v>9.4</v>
      </c>
      <c r="AC1427" t="inlineStr">
        <is>
          <t>701+</t>
        </is>
      </c>
      <c r="AD1427" t="n">
        <v>1.1</v>
      </c>
      <c r="AE1427" t="inlineStr">
        <is>
          <t>701+</t>
        </is>
      </c>
      <c r="AF1427" t="n">
        <v>8.300000000000001</v>
      </c>
      <c r="AG1427" t="inlineStr">
        <is>
          <t>701+</t>
        </is>
      </c>
      <c r="AH1427" t="n">
        <v>1.9</v>
      </c>
      <c r="AI1427" t="inlineStr">
        <is>
          <t>701+</t>
        </is>
      </c>
      <c r="AJ1427" t="n">
        <v>1</v>
      </c>
      <c r="AK1427" t="inlineStr"/>
      <c r="AL1427" t="inlineStr"/>
      <c r="AM1427" t="inlineStr"/>
      <c r="AN1427" t="inlineStr"/>
      <c r="AO1427" t="inlineStr"/>
      <c r="AP1427" t="inlineStr">
        <is>
          <t>{"Research &amp; Discovery": [{"indicator_id": "76", "indicator_name": "Academic Reputation", "rank": "601+", "score": "4.9"}, {"indicator_id": "73", "indicator_name": "Citations per Faculty", "rank": "701+", "score": "1.5"}], "Learning Experience": [{"indicator_id": "36", "indicator_name": "Faculty Student Ratio", "rank": "701+", "score": "1.9"}], "Employability": [{"indicator_id": "77", "indicator_name": "Employer Reputation", "rank": "601+", "score": "4.6"}, {"indicator_id": "3819456", "indicator_name": "Employment Outcomes", "rank": "701+", "score": "9.4"}], "Global Engagement": [{"indicator_id": "14", "indicator_name": "International Student Ratio", "rank": "701+", "score": "1.1"}, {"indicator_id": "15", "indicator_name": "International Research Network", "rank": "701+", "score": "8.3"}, {"indicator_id": "18", "indicator_name": "International Faculty Ratio", "rank": "701+", "score": "1.9"}], "Sustainability": [{"indicator_id": "3897497", "indicator_name": "Sustainability Score", "rank": "701+", "score": "1"}]}</t>
        </is>
      </c>
      <c r="AQ142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28">
      <c r="A1428" t="n">
        <v>1427</v>
      </c>
      <c r="B1428" t="inlineStr"/>
      <c r="C1428" t="inlineStr">
        <is>
          <t>Pontifícia Universidade Católica do Paraná</t>
        </is>
      </c>
      <c r="D1428" t="inlineStr">
        <is>
          <t>Curitiba, Brazil</t>
        </is>
      </c>
      <c r="E1428" t="inlineStr">
        <is>
          <t>Brazil</t>
        </is>
      </c>
      <c r="F1428" t="inlineStr">
        <is>
          <t>Curitiba</t>
        </is>
      </c>
      <c r="G1428" t="inlineStr">
        <is>
          <t>Latin America</t>
        </is>
      </c>
      <c r="H1428" t="inlineStr">
        <is>
          <t>https://www.topuniversities.com/sites/default/files/pontifcia-universidade-catlica-do-paran_592560cf2aeae70239af548d_medium.jpg</t>
        </is>
      </c>
      <c r="I1428" t="inlineStr">
        <is>
          <t>/universities/pontificia-universidade-catolica-do-parana</t>
        </is>
      </c>
      <c r="J1428" t="inlineStr">
        <is>
          <t>3996591</t>
        </is>
      </c>
      <c r="K1428" t="inlineStr">
        <is>
          <t>293380</t>
        </is>
      </c>
      <c r="L1428" t="inlineStr">
        <is>
          <t>2570</t>
        </is>
      </c>
      <c r="M1428" t="n">
        <v>0</v>
      </c>
      <c r="N1428" t="inlineStr">
        <is>
          <t>1401+</t>
        </is>
      </c>
      <c r="O1428" t="inlineStr"/>
      <c r="P1428" t="b">
        <v>0</v>
      </c>
      <c r="Q1428" t="b">
        <v>0</v>
      </c>
      <c r="R1428" t="n">
        <v>0</v>
      </c>
      <c r="S1428" t="inlineStr">
        <is>
          <t>601+</t>
        </is>
      </c>
      <c r="T1428" t="n">
        <v>4.1</v>
      </c>
      <c r="U1428" t="inlineStr">
        <is>
          <t>701+</t>
        </is>
      </c>
      <c r="V1428" t="n">
        <v>3.9</v>
      </c>
      <c r="W1428" t="inlineStr">
        <is>
          <t>701+</t>
        </is>
      </c>
      <c r="X1428" t="n">
        <v>7.6</v>
      </c>
      <c r="Y1428" t="inlineStr">
        <is>
          <t>601+</t>
        </is>
      </c>
      <c r="Z1428" t="n">
        <v>2.9</v>
      </c>
      <c r="AA1428" t="inlineStr">
        <is>
          <t>701+</t>
        </is>
      </c>
      <c r="AB1428" t="n">
        <v>3.9</v>
      </c>
      <c r="AC1428" t="inlineStr">
        <is>
          <t>701+</t>
        </is>
      </c>
      <c r="AD1428" t="n">
        <v>1.3</v>
      </c>
      <c r="AE1428" t="inlineStr">
        <is>
          <t>701+</t>
        </is>
      </c>
      <c r="AF1428" t="n">
        <v>28.9</v>
      </c>
      <c r="AG1428" t="inlineStr">
        <is>
          <t>701+</t>
        </is>
      </c>
      <c r="AH1428" t="n">
        <v>1.8</v>
      </c>
      <c r="AI1428" t="inlineStr">
        <is>
          <t>701+</t>
        </is>
      </c>
      <c r="AJ1428" t="n">
        <v>1.4</v>
      </c>
      <c r="AK1428" t="inlineStr"/>
      <c r="AL1428" t="inlineStr"/>
      <c r="AM1428" t="inlineStr"/>
      <c r="AN1428" t="inlineStr"/>
      <c r="AO1428" t="inlineStr"/>
      <c r="AP1428" t="inlineStr">
        <is>
          <t>{"Research &amp; Discovery": [{"indicator_id": "76", "indicator_name": "Academic Reputation", "rank": "601+", "score": "4.1"}, {"indicator_id": "73", "indicator_name": "Citations per Faculty", "rank": "701+", "score": "3.9"}], "Learning Experience": [{"indicator_id": "36", "indicator_name": "Faculty Student Ratio", "rank": "701+", "score": "7.6"}], "Employability": [{"indicator_id": "77", "indicator_name": "Employer Reputation", "rank": "601+", "score": "2.9"}, {"indicator_id": "3819456", "indicator_name": "Employment Outcomes", "rank": "701+", "score": "3.9"}], "Global Engagement": [{"indicator_id": "14", "indicator_name": "International Student Ratio", "rank": "701+", "score": "1.3"}, {"indicator_id": "15", "indicator_name": "International Research Network", "rank": "701+", "score": "28.9"}, {"indicator_id": "18", "indicator_name": "International Faculty Ratio", "rank": "701+", "score": "1.8"}], "Sustainability": [{"indicator_id": "3897497", "indicator_name": "Sustainability Score", "rank": "701+", "score": "1.4"}]}</t>
        </is>
      </c>
      <c r="AQ142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29">
      <c r="A1429" t="n">
        <v>1428</v>
      </c>
      <c r="B1429" t="inlineStr"/>
      <c r="C1429" t="inlineStr">
        <is>
          <t>Russian State Agrarian University - Moscow Timiryazev Agricultural Academy</t>
        </is>
      </c>
      <c r="D1429" t="inlineStr">
        <is>
          <t>Moscow, Russia</t>
        </is>
      </c>
      <c r="E1429" t="inlineStr">
        <is>
          <t>Russia</t>
        </is>
      </c>
      <c r="F1429" t="inlineStr">
        <is>
          <t>Moscow</t>
        </is>
      </c>
      <c r="G1429" t="inlineStr">
        <is>
          <t>Europe</t>
        </is>
      </c>
      <c r="H1429" t="inlineStr">
        <is>
          <t>https://www.topuniversities.com/sites/default/files/russian-state-agrarian-university-moscow-timiryazev-agricultural-academy_592560cf2aeae70239af5805_medium.jpg</t>
        </is>
      </c>
      <c r="I1429" t="inlineStr">
        <is>
          <t>/universities/russian-state-agrarian-university-moscow-timiryazev-agricultural-academy</t>
        </is>
      </c>
      <c r="J1429" t="inlineStr">
        <is>
          <t>3996610</t>
        </is>
      </c>
      <c r="K1429" t="inlineStr">
        <is>
          <t>294099</t>
        </is>
      </c>
      <c r="L1429" t="inlineStr">
        <is>
          <t>14940</t>
        </is>
      </c>
      <c r="M1429" t="n">
        <v>0</v>
      </c>
      <c r="N1429" t="inlineStr">
        <is>
          <t>1401+</t>
        </is>
      </c>
      <c r="O1429" t="inlineStr"/>
      <c r="P1429" t="b">
        <v>0</v>
      </c>
      <c r="Q1429" t="b">
        <v>1</v>
      </c>
      <c r="R1429" t="n">
        <v>0</v>
      </c>
      <c r="S1429" t="inlineStr">
        <is>
          <t>601+</t>
        </is>
      </c>
      <c r="T1429" t="n">
        <v>7</v>
      </c>
      <c r="U1429" t="inlineStr">
        <is>
          <t>701+</t>
        </is>
      </c>
      <c r="V1429" t="n">
        <v>1.3</v>
      </c>
      <c r="W1429" t="inlineStr">
        <is>
          <t>701+</t>
        </is>
      </c>
      <c r="X1429" t="n">
        <v>6.4</v>
      </c>
      <c r="Y1429" t="inlineStr">
        <is>
          <t>601+</t>
        </is>
      </c>
      <c r="Z1429" t="n">
        <v>4.1</v>
      </c>
      <c r="AA1429" t="inlineStr">
        <is>
          <t>701+</t>
        </is>
      </c>
      <c r="AB1429" t="n">
        <v>5.6</v>
      </c>
      <c r="AC1429" t="inlineStr">
        <is>
          <t>701+</t>
        </is>
      </c>
      <c r="AD1429" t="n">
        <v>4.4</v>
      </c>
      <c r="AE1429" t="inlineStr">
        <is>
          <t>701+</t>
        </is>
      </c>
      <c r="AF1429" t="n">
        <v>9</v>
      </c>
      <c r="AG1429" t="inlineStr">
        <is>
          <t>701+</t>
        </is>
      </c>
      <c r="AH1429" t="n">
        <v>1.9</v>
      </c>
      <c r="AI1429" t="inlineStr">
        <is>
          <t>701+</t>
        </is>
      </c>
      <c r="AJ1429" t="n">
        <v>1.2</v>
      </c>
      <c r="AK1429" t="inlineStr"/>
      <c r="AL1429" t="inlineStr"/>
      <c r="AM1429" t="inlineStr"/>
      <c r="AN1429" t="inlineStr"/>
      <c r="AO1429" t="inlineStr"/>
      <c r="AP1429" t="inlineStr">
        <is>
          <t>{"Research &amp; Discovery": [{"indicator_id": "76", "indicator_name": "Academic Reputation", "rank": "601+", "score": "7"}, {"indicator_id": "73", "indicator_name": "Citations per Faculty", "rank": "701+", "score": "1.3"}], "Learning Experience": [{"indicator_id": "36", "indicator_name": "Faculty Student Ratio", "rank": "701+", "score": "6.4"}], "Employability": [{"indicator_id": "77", "indicator_name": "Employer Reputation", "rank": "601+", "score": "4.1"}, {"indicator_id": "3819456", "indicator_name": "Employment Outcomes", "rank": "701+", "score": "5.6"}], "Global Engagement": [{"indicator_id": "14", "indicator_name": "International Student Ratio", "rank": "701+", "score": "4.4"}, {"indicator_id": "15", "indicator_name": "International Research Network", "rank": "701+", "score": "9"}, {"indicator_id": "18", "indicator_name": "International Faculty Ratio", "rank": "701+", "score": "1.9"}], "Sustainability": [{"indicator_id": "3897497", "indicator_name": "Sustainability Score", "rank": "701+", "score": "1.2"}]}</t>
        </is>
      </c>
      <c r="AQ142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30">
      <c r="A1430" t="n">
        <v>1429</v>
      </c>
      <c r="B1430" t="inlineStr"/>
      <c r="C1430" t="inlineStr">
        <is>
          <t xml:space="preserve">Russian State University for the Humanities </t>
        </is>
      </c>
      <c r="D1430" t="inlineStr">
        <is>
          <t>Moscow, Russia</t>
        </is>
      </c>
      <c r="E1430" t="inlineStr">
        <is>
          <t>Russia</t>
        </is>
      </c>
      <c r="F1430" t="inlineStr">
        <is>
          <t>Moscow</t>
        </is>
      </c>
      <c r="G1430" t="inlineStr">
        <is>
          <t>Europe</t>
        </is>
      </c>
      <c r="H1430" t="inlineStr">
        <is>
          <t>https://www.topuniversities.com/sites/default/files/russian-state-university-for-the-humanities-_592560cf2aeae70239af594b_medium.jpg</t>
        </is>
      </c>
      <c r="I1430" t="inlineStr">
        <is>
          <t>/universities/russian-state-university-humanities</t>
        </is>
      </c>
      <c r="J1430" t="inlineStr">
        <is>
          <t>3996611</t>
        </is>
      </c>
      <c r="K1430" t="inlineStr">
        <is>
          <t>296016</t>
        </is>
      </c>
      <c r="L1430" t="inlineStr">
        <is>
          <t>20826</t>
        </is>
      </c>
      <c r="M1430" t="n">
        <v>0</v>
      </c>
      <c r="N1430" t="inlineStr">
        <is>
          <t>1401+</t>
        </is>
      </c>
      <c r="O1430" t="inlineStr"/>
      <c r="P1430" t="b">
        <v>0</v>
      </c>
      <c r="Q1430" t="b">
        <v>1</v>
      </c>
      <c r="R1430" t="n">
        <v>0</v>
      </c>
      <c r="S1430" t="inlineStr">
        <is>
          <t>601+</t>
        </is>
      </c>
      <c r="T1430" t="n">
        <v>5.1</v>
      </c>
      <c r="U1430" t="inlineStr">
        <is>
          <t>701+</t>
        </is>
      </c>
      <c r="V1430" t="n">
        <v>1.2</v>
      </c>
      <c r="W1430" t="inlineStr">
        <is>
          <t>701+</t>
        </is>
      </c>
      <c r="X1430" t="n">
        <v>14.2</v>
      </c>
      <c r="Y1430" t="inlineStr">
        <is>
          <t>601+</t>
        </is>
      </c>
      <c r="Z1430" t="n">
        <v>2.6</v>
      </c>
      <c r="AA1430" t="inlineStr">
        <is>
          <t>701+</t>
        </is>
      </c>
      <c r="AB1430" t="n">
        <v>3.3</v>
      </c>
      <c r="AC1430" t="inlineStr">
        <is>
          <t>701+</t>
        </is>
      </c>
      <c r="AD1430" t="n">
        <v>4</v>
      </c>
      <c r="AE1430" t="inlineStr">
        <is>
          <t>701+</t>
        </is>
      </c>
      <c r="AF1430" t="n">
        <v>7.5</v>
      </c>
      <c r="AG1430" t="inlineStr">
        <is>
          <t>701+</t>
        </is>
      </c>
      <c r="AH1430" t="n">
        <v>1.8</v>
      </c>
      <c r="AI1430" t="inlineStr">
        <is>
          <t>701+</t>
        </is>
      </c>
      <c r="AJ1430" t="n">
        <v>1</v>
      </c>
      <c r="AK1430" t="inlineStr"/>
      <c r="AL1430" t="inlineStr"/>
      <c r="AM1430" t="inlineStr"/>
      <c r="AN1430" t="inlineStr"/>
      <c r="AO1430" t="inlineStr"/>
      <c r="AP1430" t="inlineStr">
        <is>
          <t>{"Research &amp; Discovery": [{"indicator_id": "76", "indicator_name": "Academic Reputation", "rank": "601+", "score": "5.1"}, {"indicator_id": "73", "indicator_name": "Citations per Faculty", "rank": "701+", "score": "1.2"}], "Learning Experience": [{"indicator_id": "36", "indicator_name": "Faculty Student Ratio", "rank": "701+", "score": "14.2"}], "Employability": [{"indicator_id": "77", "indicator_name": "Employer Reputation", "rank": "601+", "score": "2.6"}, {"indicator_id": "3819456", "indicator_name": "Employment Outcomes", "rank": "701+", "score": "3.3"}], "Global Engagement": [{"indicator_id": "14", "indicator_name": "International Student Ratio", "rank": "701+", "score": "4"}, {"indicator_id": "15", "indicator_name": "International Research Network", "rank": "701+", "score": "7.5"}, {"indicator_id": "18", "indicator_name": "International Faculty Ratio", "rank": "701+", "score": "1.8"}], "Sustainability": [{"indicator_id": "3897497", "indicator_name": "Sustainability Score", "rank": "701+", "score": "1"}]}</t>
        </is>
      </c>
      <c r="AQ143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31">
      <c r="A1431" t="n">
        <v>1430</v>
      </c>
      <c r="B1431" t="inlineStr"/>
      <c r="C1431" t="inlineStr">
        <is>
          <t>Sakarya University</t>
        </is>
      </c>
      <c r="D1431" t="inlineStr">
        <is>
          <t>Adapazari, Türkiye</t>
        </is>
      </c>
      <c r="E1431" t="inlineStr">
        <is>
          <t>Türkiye</t>
        </is>
      </c>
      <c r="F1431" t="inlineStr">
        <is>
          <t>Adapazari</t>
        </is>
      </c>
      <c r="G1431" t="inlineStr">
        <is>
          <t>Asia</t>
        </is>
      </c>
      <c r="H1431" t="inlineStr">
        <is>
          <t>https://www.topuniversities.com/sites/default/files/241119124435pm785538dikeylogo-90x90.jpg</t>
        </is>
      </c>
      <c r="I1431" t="inlineStr">
        <is>
          <t>/universities/sakarya-university</t>
        </is>
      </c>
      <c r="J1431" t="inlineStr">
        <is>
          <t>3996619</t>
        </is>
      </c>
      <c r="K1431" t="inlineStr">
        <is>
          <t>888041</t>
        </is>
      </c>
      <c r="L1431" t="inlineStr">
        <is>
          <t>30073</t>
        </is>
      </c>
      <c r="M1431" t="n">
        <v>0</v>
      </c>
      <c r="N1431" t="inlineStr">
        <is>
          <t>1401+</t>
        </is>
      </c>
      <c r="O1431" t="inlineStr"/>
      <c r="P1431" t="b">
        <v>0</v>
      </c>
      <c r="Q1431" t="b">
        <v>0</v>
      </c>
      <c r="R1431" t="n">
        <v>0</v>
      </c>
      <c r="S1431" t="inlineStr">
        <is>
          <t>601+</t>
        </is>
      </c>
      <c r="T1431" t="n">
        <v>4.6</v>
      </c>
      <c r="U1431" t="inlineStr">
        <is>
          <t>701+</t>
        </is>
      </c>
      <c r="V1431" t="n">
        <v>3.3</v>
      </c>
      <c r="W1431" t="inlineStr">
        <is>
          <t>701+</t>
        </is>
      </c>
      <c r="X1431" t="n">
        <v>3.1</v>
      </c>
      <c r="Y1431" t="inlineStr">
        <is>
          <t>601+</t>
        </is>
      </c>
      <c r="Z1431" t="n">
        <v>3.1</v>
      </c>
      <c r="AA1431" t="inlineStr">
        <is>
          <t>701+</t>
        </is>
      </c>
      <c r="AB1431" t="n">
        <v>1.9</v>
      </c>
      <c r="AC1431" t="inlineStr">
        <is>
          <t>691</t>
        </is>
      </c>
      <c r="AD1431" t="n">
        <v>11.3</v>
      </c>
      <c r="AE1431" t="inlineStr">
        <is>
          <t>701+</t>
        </is>
      </c>
      <c r="AF1431" t="n">
        <v>27.6</v>
      </c>
      <c r="AG1431" t="inlineStr">
        <is>
          <t>701+</t>
        </is>
      </c>
      <c r="AH1431" t="n">
        <v>1.4</v>
      </c>
      <c r="AI1431" t="inlineStr">
        <is>
          <t>701+</t>
        </is>
      </c>
      <c r="AJ1431" t="n">
        <v>2.7</v>
      </c>
      <c r="AK1431" t="inlineStr"/>
      <c r="AL1431" t="inlineStr"/>
      <c r="AM1431" t="inlineStr"/>
      <c r="AN1431" t="inlineStr"/>
      <c r="AO1431" t="inlineStr"/>
      <c r="AP1431" t="inlineStr">
        <is>
          <t>{"Research &amp; Discovery": [{"indicator_id": "76", "indicator_name": "Academic Reputation", "rank": "601+", "score": "4.6"}, {"indicator_id": "73", "indicator_name": "Citations per Faculty", "rank": "701+", "score": "3.3"}], "Learning Experience": [{"indicator_id": "36", "indicator_name": "Faculty Student Ratio", "rank": "701+", "score": "3.1"}], "Employability": [{"indicator_id": "77", "indicator_name": "Employer Reputation", "rank": "601+", "score": "3.1"}, {"indicator_id": "3819456", "indicator_name": "Employment Outcomes", "rank": "701+", "score": "1.9"}], "Global Engagement": [{"indicator_id": "14", "indicator_name": "International Student Ratio", "rank": "691", "score": "11.3"}, {"indicator_id": "15", "indicator_name": "International Research Network", "rank": "701+", "score": "27.6"}, {"indicator_id": "18", "indicator_name": "International Faculty Ratio", "rank": "701+", "score": "1.4"}], "Sustainability": [{"indicator_id": "3897497", "indicator_name": "Sustainability Score", "rank": "701+", "score": "2.7"}]}</t>
        </is>
      </c>
      <c r="AQ143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32">
      <c r="A1432" t="n">
        <v>1431</v>
      </c>
      <c r="B1432" t="inlineStr"/>
      <c r="C1432" t="inlineStr">
        <is>
          <t>Shanghai Normal University</t>
        </is>
      </c>
      <c r="D1432" t="inlineStr">
        <is>
          <t>Shanghai, China (Mainland)</t>
        </is>
      </c>
      <c r="E1432" t="inlineStr">
        <is>
          <t>China (Mainland)</t>
        </is>
      </c>
      <c r="F1432" t="inlineStr">
        <is>
          <t>Shanghai</t>
        </is>
      </c>
      <c r="G1432" t="inlineStr">
        <is>
          <t>Asia</t>
        </is>
      </c>
      <c r="H1432" t="inlineStr">
        <is>
          <t>https://www.topuniversities.com/sites/default/files/shanghai-normal-university_592560cf2aeae70239af5295_medium.jpg</t>
        </is>
      </c>
      <c r="I1432" t="inlineStr">
        <is>
          <t>/universities/shanghai-normal-university</t>
        </is>
      </c>
      <c r="J1432" t="inlineStr">
        <is>
          <t>3996634</t>
        </is>
      </c>
      <c r="K1432" t="inlineStr">
        <is>
          <t>295035</t>
        </is>
      </c>
      <c r="L1432" t="inlineStr">
        <is>
          <t>2065</t>
        </is>
      </c>
      <c r="M1432" t="n">
        <v>0</v>
      </c>
      <c r="N1432" t="inlineStr">
        <is>
          <t>1401+</t>
        </is>
      </c>
      <c r="O1432" t="inlineStr"/>
      <c r="P1432" t="b">
        <v>0</v>
      </c>
      <c r="Q1432" t="b">
        <v>0</v>
      </c>
      <c r="R1432" t="n">
        <v>0</v>
      </c>
      <c r="S1432" t="inlineStr">
        <is>
          <t>601+</t>
        </is>
      </c>
      <c r="T1432" t="n">
        <v>5</v>
      </c>
      <c r="U1432" t="inlineStr">
        <is>
          <t>701+</t>
        </is>
      </c>
      <c r="V1432" t="n">
        <v>4.3</v>
      </c>
      <c r="W1432" t="inlineStr">
        <is>
          <t>701+</t>
        </is>
      </c>
      <c r="X1432" t="n">
        <v>10.9</v>
      </c>
      <c r="Y1432" t="inlineStr">
        <is>
          <t>601+</t>
        </is>
      </c>
      <c r="Z1432" t="n">
        <v>1.6</v>
      </c>
      <c r="AA1432" t="inlineStr">
        <is>
          <t>701+</t>
        </is>
      </c>
      <c r="AB1432" t="n">
        <v>1.5</v>
      </c>
      <c r="AC1432" t="inlineStr">
        <is>
          <t>701+</t>
        </is>
      </c>
      <c r="AD1432" t="n">
        <v>1.6</v>
      </c>
      <c r="AE1432" t="inlineStr">
        <is>
          <t>701+</t>
        </is>
      </c>
      <c r="AF1432" t="n">
        <v>26.5</v>
      </c>
      <c r="AG1432" t="inlineStr">
        <is>
          <t>701+</t>
        </is>
      </c>
      <c r="AH1432" t="n">
        <v>4.5</v>
      </c>
      <c r="AI1432" t="inlineStr">
        <is>
          <t>701+</t>
        </is>
      </c>
      <c r="AJ1432" t="n">
        <v>1.3</v>
      </c>
      <c r="AK1432" t="inlineStr"/>
      <c r="AL1432" t="inlineStr"/>
      <c r="AM1432" t="inlineStr"/>
      <c r="AN1432" t="inlineStr"/>
      <c r="AO1432" t="inlineStr"/>
      <c r="AP1432" t="inlineStr">
        <is>
          <t>{"Research &amp; Discovery": [{"indicator_id": "76", "indicator_name": "Academic Reputation", "rank": "601+", "score": "5"}, {"indicator_id": "73", "indicator_name": "Citations per Faculty", "rank": "701+", "score": "4.3"}], "Learning Experience": [{"indicator_id": "36", "indicator_name": "Faculty Student Ratio", "rank": "701+", "score": "10.9"}], "Employability": [{"indicator_id": "77", "indicator_name": "Employer Reputation", "rank": "601+", "score": "1.6"}, {"indicator_id": "3819456", "indicator_name": "Employment Outcomes", "rank": "701+", "score": "1.5"}], "Global Engagement": [{"indicator_id": "14", "indicator_name": "International Student Ratio", "rank": "701+", "score": "1.6"}, {"indicator_id": "15", "indicator_name": "International Research Network", "rank": "701+", "score": "26.5"}, {"indicator_id": "18", "indicator_name": "International Faculty Ratio", "rank": "701+", "score": "4.5"}], "Sustainability": [{"indicator_id": "3897497", "indicator_name": "Sustainability Score", "rank": "701+", "score": "1.3"}]}</t>
        </is>
      </c>
      <c r="AQ143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33">
      <c r="A1433" t="n">
        <v>1432</v>
      </c>
      <c r="B1433" t="inlineStr"/>
      <c r="C1433" t="inlineStr">
        <is>
          <t>Shibaura Institute of Technology</t>
        </is>
      </c>
      <c r="D1433" t="inlineStr">
        <is>
          <t>Koto City, Japan</t>
        </is>
      </c>
      <c r="E1433" t="inlineStr">
        <is>
          <t>Japan</t>
        </is>
      </c>
      <c r="F1433" t="inlineStr">
        <is>
          <t>Koto City</t>
        </is>
      </c>
      <c r="G1433" t="inlineStr">
        <is>
          <t>Asia</t>
        </is>
      </c>
      <c r="H1433" t="inlineStr">
        <is>
          <t>https://www.topuniversities.com/sites/default/files/shibaura-institute-of-technology_592560e89988f300e2322188_medium.jpg</t>
        </is>
      </c>
      <c r="I1433" t="inlineStr">
        <is>
          <t>/universities/shibaura-institute-technology</t>
        </is>
      </c>
      <c r="J1433" t="inlineStr">
        <is>
          <t>3996639</t>
        </is>
      </c>
      <c r="K1433" t="inlineStr">
        <is>
          <t>309732</t>
        </is>
      </c>
      <c r="L1433" t="inlineStr">
        <is>
          <t>28910</t>
        </is>
      </c>
      <c r="M1433" t="n">
        <v>0</v>
      </c>
      <c r="N1433" t="inlineStr">
        <is>
          <t>1401+</t>
        </is>
      </c>
      <c r="O1433" t="inlineStr"/>
      <c r="P1433" t="b">
        <v>0</v>
      </c>
      <c r="Q1433" t="b">
        <v>0</v>
      </c>
      <c r="R1433" t="n">
        <v>0</v>
      </c>
      <c r="S1433" t="inlineStr">
        <is>
          <t>601+</t>
        </is>
      </c>
      <c r="T1433" t="n">
        <v>4.5</v>
      </c>
      <c r="U1433" t="inlineStr">
        <is>
          <t>701+</t>
        </is>
      </c>
      <c r="V1433" t="n">
        <v>5.1</v>
      </c>
      <c r="W1433" t="inlineStr">
        <is>
          <t>701+</t>
        </is>
      </c>
      <c r="X1433" t="n">
        <v>3.1</v>
      </c>
      <c r="Y1433" t="inlineStr">
        <is>
          <t>601+</t>
        </is>
      </c>
      <c r="Z1433" t="n">
        <v>2.5</v>
      </c>
      <c r="AA1433" t="inlineStr">
        <is>
          <t>701+</t>
        </is>
      </c>
      <c r="AB1433" t="n">
        <v>1.8</v>
      </c>
      <c r="AC1433" t="inlineStr">
        <is>
          <t>701+</t>
        </is>
      </c>
      <c r="AD1433" t="n">
        <v>8.699999999999999</v>
      </c>
      <c r="AE1433" t="inlineStr">
        <is>
          <t>701+</t>
        </is>
      </c>
      <c r="AF1433" t="n">
        <v>14.5</v>
      </c>
      <c r="AG1433" t="inlineStr">
        <is>
          <t>701+</t>
        </is>
      </c>
      <c r="AH1433" t="n">
        <v>13</v>
      </c>
      <c r="AI1433" t="inlineStr">
        <is>
          <t>701+</t>
        </is>
      </c>
      <c r="AJ1433" t="n">
        <v>1</v>
      </c>
      <c r="AK1433" t="inlineStr"/>
      <c r="AL1433" t="inlineStr"/>
      <c r="AM1433" t="inlineStr"/>
      <c r="AN1433" t="inlineStr"/>
      <c r="AO1433" t="inlineStr"/>
      <c r="AP1433" t="inlineStr">
        <is>
          <t>{"Research &amp; Discovery": [{"indicator_id": "76", "indicator_name": "Academic Reputation", "rank": "601+", "score": "4.5"}, {"indicator_id": "73", "indicator_name": "Citations per Faculty", "rank": "701+", "score": "5.1"}], "Learning Experience": [{"indicator_id": "36", "indicator_name": "Faculty Student Ratio", "rank": "701+", "score": "3.1"}], "Employability": [{"indicator_id": "77", "indicator_name": "Employer Reputation", "rank": "601+", "score": "2.5"}, {"indicator_id": "3819456", "indicator_name": "Employment Outcomes", "rank": "701+", "score": "1.8"}], "Global Engagement": [{"indicator_id": "14", "indicator_name": "International Student Ratio", "rank": "701+", "score": "8.7"}, {"indicator_id": "15", "indicator_name": "International Research Network", "rank": "701+", "score": "14.5"}, {"indicator_id": "18", "indicator_name": "International Faculty Ratio", "rank": "701+", "score": "13"}], "Sustainability": [{"indicator_id": "3897497", "indicator_name": "Sustainability Score", "rank": "701+", "score": "1"}]}</t>
        </is>
      </c>
      <c r="AQ143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34">
      <c r="A1434" t="n">
        <v>1433</v>
      </c>
      <c r="B1434" t="inlineStr"/>
      <c r="C1434" t="inlineStr">
        <is>
          <t xml:space="preserve">Silpakorn University </t>
        </is>
      </c>
      <c r="D1434" t="inlineStr">
        <is>
          <t>Bangkok, Thailand</t>
        </is>
      </c>
      <c r="E1434" t="inlineStr">
        <is>
          <t>Thailand</t>
        </is>
      </c>
      <c r="F1434" t="inlineStr">
        <is>
          <t>Bangkok</t>
        </is>
      </c>
      <c r="G1434" t="inlineStr">
        <is>
          <t>Asia</t>
        </is>
      </c>
      <c r="H1434" t="inlineStr">
        <is>
          <t>https://www.topuniversities.com/sites/default/files/silpakorn-university-_592560cf2aeae70239af4f2e_medium.jpg</t>
        </is>
      </c>
      <c r="I1434" t="inlineStr">
        <is>
          <t>/universities/silpakorn-university</t>
        </is>
      </c>
      <c r="J1434" t="inlineStr">
        <is>
          <t>3996646</t>
        </is>
      </c>
      <c r="K1434" t="inlineStr">
        <is>
          <t>294716</t>
        </is>
      </c>
      <c r="L1434" t="inlineStr">
        <is>
          <t>1194</t>
        </is>
      </c>
      <c r="M1434" t="n">
        <v>0</v>
      </c>
      <c r="N1434" t="inlineStr">
        <is>
          <t>1401+</t>
        </is>
      </c>
      <c r="O1434" t="inlineStr"/>
      <c r="P1434" t="b">
        <v>0</v>
      </c>
      <c r="Q1434" t="b">
        <v>0</v>
      </c>
      <c r="R1434" t="n">
        <v>0</v>
      </c>
      <c r="S1434" t="inlineStr">
        <is>
          <t>601+</t>
        </is>
      </c>
      <c r="T1434" t="n">
        <v>6.3</v>
      </c>
      <c r="U1434" t="inlineStr">
        <is>
          <t>701+</t>
        </is>
      </c>
      <c r="V1434" t="n">
        <v>2.8</v>
      </c>
      <c r="W1434" t="inlineStr">
        <is>
          <t>701+</t>
        </is>
      </c>
      <c r="X1434" t="n">
        <v>4.4</v>
      </c>
      <c r="Y1434" t="inlineStr">
        <is>
          <t>601+</t>
        </is>
      </c>
      <c r="Z1434" t="n">
        <v>5.4</v>
      </c>
      <c r="AA1434" t="inlineStr">
        <is>
          <t>701+</t>
        </is>
      </c>
      <c r="AB1434" t="n">
        <v>2.5</v>
      </c>
      <c r="AC1434" t="inlineStr">
        <is>
          <t>701+</t>
        </is>
      </c>
      <c r="AD1434" t="n">
        <v>1.2</v>
      </c>
      <c r="AE1434" t="inlineStr">
        <is>
          <t>701+</t>
        </is>
      </c>
      <c r="AF1434" t="n">
        <v>24.7</v>
      </c>
      <c r="AG1434" t="inlineStr">
        <is>
          <t>701+</t>
        </is>
      </c>
      <c r="AH1434" t="n">
        <v>4.3</v>
      </c>
      <c r="AI1434" t="inlineStr">
        <is>
          <t>701+</t>
        </is>
      </c>
      <c r="AJ1434" t="n">
        <v>1</v>
      </c>
      <c r="AK1434" t="inlineStr"/>
      <c r="AL1434" t="inlineStr"/>
      <c r="AM1434" t="inlineStr"/>
      <c r="AN1434" t="inlineStr"/>
      <c r="AO1434" t="inlineStr"/>
      <c r="AP1434" t="inlineStr">
        <is>
          <t>{"Research &amp; Discovery": [{"indicator_id": "76", "indicator_name": "Academic Reputation", "rank": "601+", "score": "6.3"}, {"indicator_id": "73", "indicator_name": "Citations per Faculty", "rank": "701+", "score": "2.8"}], "Learning Experience": [{"indicator_id": "36", "indicator_name": "Faculty Student Ratio", "rank": "701+", "score": "4.4"}], "Employability": [{"indicator_id": "77", "indicator_name": "Employer Reputation", "rank": "601+", "score": "5.4"}, {"indicator_id": "3819456", "indicator_name": "Employment Outcomes", "rank": "701+", "score": "2.5"}], "Global Engagement": [{"indicator_id": "14", "indicator_name": "International Student Ratio", "rank": "701+", "score": "1.2"}, {"indicator_id": "15", "indicator_name": "International Research Network", "rank": "701+", "score": "24.7"}, {"indicator_id": "18", "indicator_name": "International Faculty Ratio", "rank": "701+", "score": "4.3"}], "Sustainability": [{"indicator_id": "3897497", "indicator_name": "Sustainability Score", "rank": "701+", "score": "1"}]}</t>
        </is>
      </c>
      <c r="AQ143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35">
      <c r="A1435" t="n">
        <v>1434</v>
      </c>
      <c r="B1435" t="inlineStr"/>
      <c r="C1435" t="inlineStr">
        <is>
          <t>Soochow University (Taiwan)</t>
        </is>
      </c>
      <c r="D1435" t="inlineStr">
        <is>
          <t>Taipei City, Taiwan</t>
        </is>
      </c>
      <c r="E1435" t="inlineStr">
        <is>
          <t>Taiwan</t>
        </is>
      </c>
      <c r="F1435" t="inlineStr">
        <is>
          <t>Taipei City</t>
        </is>
      </c>
      <c r="G1435" t="inlineStr">
        <is>
          <t>Asia</t>
        </is>
      </c>
      <c r="H1435" t="inlineStr">
        <is>
          <t>https://www.topuniversities.com/sites/default/files/soochow-university-taiwan_1995_medium.jpg</t>
        </is>
      </c>
      <c r="I1435" t="inlineStr">
        <is>
          <t>/universities/soochow-university-taiwan</t>
        </is>
      </c>
      <c r="J1435" t="inlineStr">
        <is>
          <t>3996654</t>
        </is>
      </c>
      <c r="K1435" t="inlineStr">
        <is>
          <t>294965</t>
        </is>
      </c>
      <c r="L1435" t="inlineStr">
        <is>
          <t>1995</t>
        </is>
      </c>
      <c r="M1435" t="n">
        <v>0</v>
      </c>
      <c r="N1435" t="inlineStr">
        <is>
          <t>1401+</t>
        </is>
      </c>
      <c r="O1435" t="inlineStr"/>
      <c r="P1435" t="b">
        <v>0</v>
      </c>
      <c r="Q1435" t="b">
        <v>0</v>
      </c>
      <c r="R1435" t="n">
        <v>0</v>
      </c>
      <c r="S1435" t="inlineStr">
        <is>
          <t>601+</t>
        </is>
      </c>
      <c r="T1435" t="n">
        <v>4.7</v>
      </c>
      <c r="U1435" t="inlineStr">
        <is>
          <t>701+</t>
        </is>
      </c>
      <c r="V1435" t="n">
        <v>1.8</v>
      </c>
      <c r="W1435" t="inlineStr">
        <is>
          <t>701+</t>
        </is>
      </c>
      <c r="X1435" t="n">
        <v>4.1</v>
      </c>
      <c r="Y1435" t="inlineStr">
        <is>
          <t>601+</t>
        </is>
      </c>
      <c r="Z1435" t="n">
        <v>5.3</v>
      </c>
      <c r="AA1435" t="inlineStr">
        <is>
          <t>701+</t>
        </is>
      </c>
      <c r="AB1435" t="n">
        <v>3.2</v>
      </c>
      <c r="AC1435" t="inlineStr">
        <is>
          <t>701+</t>
        </is>
      </c>
      <c r="AD1435" t="n">
        <v>2.9</v>
      </c>
      <c r="AE1435" t="inlineStr">
        <is>
          <t>701+</t>
        </is>
      </c>
      <c r="AF1435" t="n">
        <v>3.4</v>
      </c>
      <c r="AG1435" t="inlineStr">
        <is>
          <t>701+</t>
        </is>
      </c>
      <c r="AH1435" t="n">
        <v>3.8</v>
      </c>
      <c r="AI1435" t="inlineStr">
        <is>
          <t>701+</t>
        </is>
      </c>
      <c r="AJ1435" t="n">
        <v>1.8</v>
      </c>
      <c r="AK1435" t="inlineStr"/>
      <c r="AL1435" t="inlineStr"/>
      <c r="AM1435" t="inlineStr"/>
      <c r="AN1435" t="inlineStr"/>
      <c r="AO1435" t="inlineStr"/>
      <c r="AP1435" t="inlineStr">
        <is>
          <t>{"Research &amp; Discovery": [{"indicator_id": "76", "indicator_name": "Academic Reputation", "rank": "601+", "score": "4.7"}, {"indicator_id": "73", "indicator_name": "Citations per Faculty", "rank": "701+", "score": "1.8"}], "Learning Experience": [{"indicator_id": "36", "indicator_name": "Faculty Student Ratio", "rank": "701+", "score": "4.1"}], "Employability": [{"indicator_id": "77", "indicator_name": "Employer Reputation", "rank": "601+", "score": "5.3"}, {"indicator_id": "3819456", "indicator_name": "Employment Outcomes", "rank": "701+", "score": "3.2"}], "Global Engagement": [{"indicator_id": "14", "indicator_name": "International Student Ratio", "rank": "701+", "score": "2.9"}, {"indicator_id": "15", "indicator_name": "International Research Network", "rank": "701+", "score": "3.4"}, {"indicator_id": "18", "indicator_name": "International Faculty Ratio", "rank": "701+", "score": "3.8"}], "Sustainability": [{"indicator_id": "3897497", "indicator_name": "Sustainability Score", "rank": "701+", "score": "1.8"}]}</t>
        </is>
      </c>
      <c r="AQ143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36">
      <c r="A1436" t="n">
        <v>1435</v>
      </c>
      <c r="B1436" t="inlineStr"/>
      <c r="C1436" t="inlineStr">
        <is>
          <t>Soongsil University</t>
        </is>
      </c>
      <c r="D1436" t="inlineStr">
        <is>
          <t>Seoul, South Korea</t>
        </is>
      </c>
      <c r="E1436" t="inlineStr">
        <is>
          <t>South Korea</t>
        </is>
      </c>
      <c r="F1436" t="inlineStr">
        <is>
          <t>Seoul</t>
        </is>
      </c>
      <c r="G1436" t="inlineStr">
        <is>
          <t>Asia</t>
        </is>
      </c>
      <c r="H1436" t="inlineStr">
        <is>
          <t>https://www.topuniversities.com/sites/default/files/soongsil-university-_592560cf2aeae70239af4ed1_medium.jpg</t>
        </is>
      </c>
      <c r="I1436" t="inlineStr">
        <is>
          <t>/universities/soongsil-university</t>
        </is>
      </c>
      <c r="J1436" t="inlineStr">
        <is>
          <t>3996657</t>
        </is>
      </c>
      <c r="K1436" t="inlineStr">
        <is>
          <t>297172</t>
        </is>
      </c>
      <c r="L1436" t="inlineStr">
        <is>
          <t>1102</t>
        </is>
      </c>
      <c r="M1436" t="n">
        <v>0</v>
      </c>
      <c r="N1436" t="inlineStr">
        <is>
          <t>1401+</t>
        </is>
      </c>
      <c r="O1436" t="inlineStr"/>
      <c r="P1436" t="b">
        <v>0</v>
      </c>
      <c r="Q1436" t="b">
        <v>0</v>
      </c>
      <c r="R1436" t="n">
        <v>0</v>
      </c>
      <c r="S1436" t="inlineStr">
        <is>
          <t>601+</t>
        </is>
      </c>
      <c r="T1436" t="n">
        <v>3.5</v>
      </c>
      <c r="U1436" t="inlineStr">
        <is>
          <t>701+</t>
        </is>
      </c>
      <c r="V1436" t="n">
        <v>4.5</v>
      </c>
      <c r="W1436" t="inlineStr">
        <is>
          <t>701+</t>
        </is>
      </c>
      <c r="X1436" t="n">
        <v>8.300000000000001</v>
      </c>
      <c r="Y1436" t="inlineStr">
        <is>
          <t>601+</t>
        </is>
      </c>
      <c r="Z1436" t="n">
        <v>6</v>
      </c>
      <c r="AA1436" t="inlineStr">
        <is>
          <t>701+</t>
        </is>
      </c>
      <c r="AB1436" t="n">
        <v>2.8</v>
      </c>
      <c r="AC1436" t="inlineStr">
        <is>
          <t>693</t>
        </is>
      </c>
      <c r="AD1436" t="n">
        <v>11.2</v>
      </c>
      <c r="AE1436" t="inlineStr">
        <is>
          <t>701+</t>
        </is>
      </c>
      <c r="AF1436" t="n">
        <v>14.9</v>
      </c>
      <c r="AG1436" t="inlineStr">
        <is>
          <t>701+</t>
        </is>
      </c>
      <c r="AH1436" t="n">
        <v>5.2</v>
      </c>
      <c r="AI1436" t="inlineStr">
        <is>
          <t>701+</t>
        </is>
      </c>
      <c r="AJ1436" t="n">
        <v>1</v>
      </c>
      <c r="AK1436" t="inlineStr"/>
      <c r="AL1436" t="inlineStr"/>
      <c r="AM1436" t="inlineStr"/>
      <c r="AN1436" t="inlineStr"/>
      <c r="AO1436" t="inlineStr"/>
      <c r="AP1436" t="inlineStr">
        <is>
          <t>{"Research &amp; Discovery": [{"indicator_id": "76", "indicator_name": "Academic Reputation", "rank": "601+", "score": "3.5"}, {"indicator_id": "73", "indicator_name": "Citations per Faculty", "rank": "701+", "score": "4.5"}], "Learning Experience": [{"indicator_id": "36", "indicator_name": "Faculty Student Ratio", "rank": "701+", "score": "8.3"}], "Employability": [{"indicator_id": "77", "indicator_name": "Employer Reputation", "rank": "601+", "score": "6"}, {"indicator_id": "3819456", "indicator_name": "Employment Outcomes", "rank": "701+", "score": "2.8"}], "Global Engagement": [{"indicator_id": "14", "indicator_name": "International Student Ratio", "rank": "693", "score": "11.2"}, {"indicator_id": "15", "indicator_name": "International Research Network", "rank": "701+", "score": "14.9"}, {"indicator_id": "18", "indicator_name": "International Faculty Ratio", "rank": "701+", "score": "5.2"}], "Sustainability": [{"indicator_id": "3897497", "indicator_name": "Sustainability Score", "rank": "701+", "score": "1"}]}</t>
        </is>
      </c>
      <c r="AQ143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37">
      <c r="A1437" t="n">
        <v>1436</v>
      </c>
      <c r="B1437" t="inlineStr"/>
      <c r="C1437" t="inlineStr">
        <is>
          <t>Stamford University Bangladesh</t>
        </is>
      </c>
      <c r="D1437" t="inlineStr">
        <is>
          <t>Dhaka, Bangladesh</t>
        </is>
      </c>
      <c r="E1437" t="inlineStr">
        <is>
          <t>Bangladesh</t>
        </is>
      </c>
      <c r="F1437" t="inlineStr">
        <is>
          <t>Dhaka</t>
        </is>
      </c>
      <c r="G1437" t="inlineStr">
        <is>
          <t>Asia</t>
        </is>
      </c>
      <c r="H1437" t="inlineStr">
        <is>
          <t>https://www.topuniversities.com/sites/default/files/231107032056pm584051download-90x90.jpg</t>
        </is>
      </c>
      <c r="I1437" t="inlineStr">
        <is>
          <t>/universities/stamford-university-bangladesh</t>
        </is>
      </c>
      <c r="J1437" t="inlineStr">
        <is>
          <t>3996668</t>
        </is>
      </c>
      <c r="K1437" t="inlineStr">
        <is>
          <t>297025</t>
        </is>
      </c>
      <c r="L1437" t="inlineStr">
        <is>
          <t>866</t>
        </is>
      </c>
      <c r="M1437" t="n">
        <v>0</v>
      </c>
      <c r="N1437" t="inlineStr">
        <is>
          <t>1401+</t>
        </is>
      </c>
      <c r="O1437" t="inlineStr"/>
      <c r="P1437" t="b">
        <v>0</v>
      </c>
      <c r="Q1437" t="b">
        <v>0</v>
      </c>
      <c r="R1437" t="n">
        <v>0</v>
      </c>
      <c r="S1437" t="inlineStr">
        <is>
          <t>601+</t>
        </is>
      </c>
      <c r="T1437" t="n">
        <v>9.699999999999999</v>
      </c>
      <c r="U1437" t="inlineStr">
        <is>
          <t>701+</t>
        </is>
      </c>
      <c r="V1437" t="n">
        <v>1.4</v>
      </c>
      <c r="W1437" t="inlineStr">
        <is>
          <t>701+</t>
        </is>
      </c>
      <c r="X1437" t="n">
        <v>1.2</v>
      </c>
      <c r="Y1437" t="inlineStr">
        <is>
          <t>601+</t>
        </is>
      </c>
      <c r="Z1437" t="n">
        <v>4.6</v>
      </c>
      <c r="AA1437" t="inlineStr">
        <is>
          <t>701+</t>
        </is>
      </c>
      <c r="AB1437" t="n">
        <v>3.6</v>
      </c>
      <c r="AC1437" t="inlineStr">
        <is>
          <t>n/a</t>
        </is>
      </c>
      <c r="AD1437" t="inlineStr"/>
      <c r="AE1437" t="inlineStr">
        <is>
          <t>701+</t>
        </is>
      </c>
      <c r="AF1437" t="n">
        <v>2.2</v>
      </c>
      <c r="AG1437" t="inlineStr">
        <is>
          <t>n/a</t>
        </is>
      </c>
      <c r="AH1437" t="inlineStr"/>
      <c r="AI1437" t="inlineStr">
        <is>
          <t>701+</t>
        </is>
      </c>
      <c r="AJ1437" t="n">
        <v>1</v>
      </c>
      <c r="AK1437" t="inlineStr"/>
      <c r="AL1437" t="inlineStr"/>
      <c r="AM1437" t="inlineStr"/>
      <c r="AN1437" t="inlineStr"/>
      <c r="AO1437" t="inlineStr"/>
      <c r="AP1437" t="inlineStr">
        <is>
          <t>{"Research &amp; Discovery": [{"indicator_id": "76", "indicator_name": "Academic Reputation", "rank": "601+", "score": "9.7"}, {"indicator_id": "73", "indicator_name": "Citations per Faculty", "rank": "701+", "score": "1.4"}], "Learning Experience": [{"indicator_id": "36", "indicator_name": "Faculty Student Ratio", "rank": "701+", "score": "1.2"}], "Employability": [{"indicator_id": "77", "indicator_name": "Employer Reputation", "rank": "601+", "score": "4.6"}, {"indicator_id": "3819456", "indicator_name": "Employment Outcomes", "rank": "701+", "score": "3.6"}], "Global Engagement": [{"indicator_id": "14", "indicator_name": "International Student Ratio", "rank": "n/a", "score": "n/a"}, {"indicator_id": "15", "indicator_name": "International Research Network", "rank": "701+", "score": "2.2"}, {"indicator_id": "18", "indicator_name": "International Faculty Ratio", "rank": "n/a", "score": "n/a"}], "Sustainability": [{"indicator_id": "3897497", "indicator_name": "Sustainability Score", "rank": "701+", "score": "1"}]}</t>
        </is>
      </c>
      <c r="AQ143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38">
      <c r="A1438" t="n">
        <v>1437</v>
      </c>
      <c r="B1438" t="inlineStr"/>
      <c r="C1438" t="inlineStr">
        <is>
          <t>State University of Malang (Universitas Negeri Malang)</t>
        </is>
      </c>
      <c r="D1438" t="inlineStr">
        <is>
          <t>Malang, Indonesia</t>
        </is>
      </c>
      <c r="E1438" t="inlineStr">
        <is>
          <t>Indonesia</t>
        </is>
      </c>
      <c r="F1438" t="inlineStr">
        <is>
          <t>Malang</t>
        </is>
      </c>
      <c r="G1438" t="inlineStr">
        <is>
          <t>Asia</t>
        </is>
      </c>
      <c r="H1438" t="inlineStr">
        <is>
          <t>https://www.topuniversities.com/sites/default/files/state-university-of-malang_592560cf2aeae70239af4e47_medium.jpg</t>
        </is>
      </c>
      <c r="I1438" t="inlineStr">
        <is>
          <t>/universities/state-university-malang-universitas-negeri-malang</t>
        </is>
      </c>
      <c r="J1438" t="inlineStr">
        <is>
          <t>3996669</t>
        </is>
      </c>
      <c r="K1438" t="inlineStr">
        <is>
          <t>296936</t>
        </is>
      </c>
      <c r="L1438" t="inlineStr">
        <is>
          <t>963</t>
        </is>
      </c>
      <c r="M1438" t="n">
        <v>0</v>
      </c>
      <c r="N1438" t="inlineStr">
        <is>
          <t>1401+</t>
        </is>
      </c>
      <c r="O1438" t="inlineStr"/>
      <c r="P1438" t="b">
        <v>0</v>
      </c>
      <c r="Q1438" t="b">
        <v>0</v>
      </c>
      <c r="R1438" t="n">
        <v>0</v>
      </c>
      <c r="S1438" t="inlineStr">
        <is>
          <t>601+</t>
        </is>
      </c>
      <c r="T1438" t="n">
        <v>6.3</v>
      </c>
      <c r="U1438" t="inlineStr">
        <is>
          <t>701+</t>
        </is>
      </c>
      <c r="V1438" t="n">
        <v>1.7</v>
      </c>
      <c r="W1438" t="inlineStr">
        <is>
          <t>701+</t>
        </is>
      </c>
      <c r="X1438" t="n">
        <v>8.699999999999999</v>
      </c>
      <c r="Y1438" t="inlineStr">
        <is>
          <t>601+</t>
        </is>
      </c>
      <c r="Z1438" t="n">
        <v>2.5</v>
      </c>
      <c r="AA1438" t="inlineStr">
        <is>
          <t>701+</t>
        </is>
      </c>
      <c r="AB1438" t="n">
        <v>5.4</v>
      </c>
      <c r="AC1438" t="inlineStr">
        <is>
          <t>701+</t>
        </is>
      </c>
      <c r="AD1438" t="n">
        <v>1.3</v>
      </c>
      <c r="AE1438" t="inlineStr">
        <is>
          <t>701+</t>
        </is>
      </c>
      <c r="AF1438" t="n">
        <v>11.5</v>
      </c>
      <c r="AG1438" t="inlineStr">
        <is>
          <t>690</t>
        </is>
      </c>
      <c r="AH1438" t="n">
        <v>13.7</v>
      </c>
      <c r="AI1438" t="inlineStr">
        <is>
          <t>701+</t>
        </is>
      </c>
      <c r="AJ1438" t="n">
        <v>1.1</v>
      </c>
      <c r="AK1438" t="inlineStr"/>
      <c r="AL1438" t="inlineStr"/>
      <c r="AM1438" t="inlineStr"/>
      <c r="AN1438" t="inlineStr"/>
      <c r="AO1438" t="inlineStr"/>
      <c r="AP1438" t="inlineStr">
        <is>
          <t>{"Research &amp; Discovery": [{"indicator_id": "76", "indicator_name": "Academic Reputation", "rank": "601+", "score": "6.3"}, {"indicator_id": "73", "indicator_name": "Citations per Faculty", "rank": "701+", "score": "1.7"}], "Learning Experience": [{"indicator_id": "36", "indicator_name": "Faculty Student Ratio", "rank": "701+", "score": "8.7"}], "Employability": [{"indicator_id": "77", "indicator_name": "Employer Reputation", "rank": "601+", "score": "2.5"}, {"indicator_id": "3819456", "indicator_name": "Employment Outcomes", "rank": "701+", "score": "5.4"}], "Global Engagement": [{"indicator_id": "14", "indicator_name": "International Student Ratio", "rank": "701+", "score": "1.3"}, {"indicator_id": "15", "indicator_name": "International Research Network", "rank": "701+", "score": "11.5"}, {"indicator_id": "18", "indicator_name": "International Faculty Ratio", "rank": "690", "score": "13.7"}], "Sustainability": [{"indicator_id": "3897497", "indicator_name": "Sustainability Score", "rank": "701+", "score": "1.1"}]}</t>
        </is>
      </c>
      <c r="AQ143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39">
      <c r="A1439" t="n">
        <v>1438</v>
      </c>
      <c r="B1439" t="inlineStr"/>
      <c r="C1439" t="inlineStr">
        <is>
          <t>Stefan cel Mare University of Suceava</t>
        </is>
      </c>
      <c r="D1439" t="inlineStr">
        <is>
          <t>Suceava, Romania</t>
        </is>
      </c>
      <c r="E1439" t="inlineStr">
        <is>
          <t>Romania</t>
        </is>
      </c>
      <c r="F1439" t="inlineStr">
        <is>
          <t>Suceava</t>
        </is>
      </c>
      <c r="G1439" t="inlineStr">
        <is>
          <t>Europe</t>
        </is>
      </c>
      <c r="H1439" t="inlineStr">
        <is>
          <t>https://www.topuniversities.com/sites/default/files/230412120446pm502682SIGLA-standard-color-pozitiv-orizontal-EN-Q-01-90x90.jpg</t>
        </is>
      </c>
      <c r="I1439" t="inlineStr">
        <is>
          <t>/universities/stefan-cel-mare-university-suceava</t>
        </is>
      </c>
      <c r="J1439" t="inlineStr">
        <is>
          <t>3996670</t>
        </is>
      </c>
      <c r="K1439" t="inlineStr">
        <is>
          <t>293613</t>
        </is>
      </c>
      <c r="L1439" t="inlineStr">
        <is>
          <t>14115</t>
        </is>
      </c>
      <c r="M1439" t="n">
        <v>0</v>
      </c>
      <c r="N1439" t="inlineStr">
        <is>
          <t>1401+</t>
        </is>
      </c>
      <c r="O1439" t="inlineStr"/>
      <c r="P1439" t="b">
        <v>0</v>
      </c>
      <c r="Q1439" t="b">
        <v>0</v>
      </c>
      <c r="R1439" t="n">
        <v>0</v>
      </c>
      <c r="S1439" t="inlineStr">
        <is>
          <t>601+</t>
        </is>
      </c>
      <c r="T1439" t="n">
        <v>3.8</v>
      </c>
      <c r="U1439" t="inlineStr">
        <is>
          <t>701+</t>
        </is>
      </c>
      <c r="V1439" t="n">
        <v>4.2</v>
      </c>
      <c r="W1439" t="inlineStr">
        <is>
          <t>701+</t>
        </is>
      </c>
      <c r="X1439" t="n">
        <v>4.5</v>
      </c>
      <c r="Y1439" t="inlineStr">
        <is>
          <t>601+</t>
        </is>
      </c>
      <c r="Z1439" t="n">
        <v>2.4</v>
      </c>
      <c r="AA1439" t="inlineStr">
        <is>
          <t>701+</t>
        </is>
      </c>
      <c r="AB1439" t="n">
        <v>4.1</v>
      </c>
      <c r="AC1439" t="inlineStr">
        <is>
          <t>472</t>
        </is>
      </c>
      <c r="AD1439" t="n">
        <v>25.5</v>
      </c>
      <c r="AE1439" t="inlineStr">
        <is>
          <t>701+</t>
        </is>
      </c>
      <c r="AF1439" t="n">
        <v>19.3</v>
      </c>
      <c r="AG1439" t="inlineStr">
        <is>
          <t>701+</t>
        </is>
      </c>
      <c r="AH1439" t="n">
        <v>2.3</v>
      </c>
      <c r="AI1439" t="inlineStr">
        <is>
          <t>701+</t>
        </is>
      </c>
      <c r="AJ1439" t="n">
        <v>1.9</v>
      </c>
      <c r="AK1439" t="inlineStr"/>
      <c r="AL1439" t="inlineStr"/>
      <c r="AM1439" t="inlineStr"/>
      <c r="AN1439" t="inlineStr"/>
      <c r="AO1439" t="inlineStr"/>
      <c r="AP1439" t="inlineStr">
        <is>
          <t>{"Research &amp; Discovery": [{"indicator_id": "76", "indicator_name": "Academic Reputation", "rank": "601+", "score": "3.8"}, {"indicator_id": "73", "indicator_name": "Citations per Faculty", "rank": "701+", "score": "4.2"}], "Learning Experience": [{"indicator_id": "36", "indicator_name": "Faculty Student Ratio", "rank": "701+", "score": "4.5"}], "Employability": [{"indicator_id": "77", "indicator_name": "Employer Reputation", "rank": "601+", "score": "2.4"}, {"indicator_id": "3819456", "indicator_name": "Employment Outcomes", "rank": "701+", "score": "4.1"}], "Global Engagement": [{"indicator_id": "14", "indicator_name": "International Student Ratio", "rank": "472", "score": "25.5"}, {"indicator_id": "15", "indicator_name": "International Research Network", "rank": "701+", "score": "19.3"}, {"indicator_id": "18", "indicator_name": "International Faculty Ratio", "rank": "701+", "score": "2.3"}], "Sustainability": [{"indicator_id": "3897497", "indicator_name": "Sustainability Score", "rank": "701+", "score": "1.9"}]}</t>
        </is>
      </c>
      <c r="AQ143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40">
      <c r="A1440" t="n">
        <v>1439</v>
      </c>
      <c r="B1440" t="inlineStr"/>
      <c r="C1440" t="inlineStr">
        <is>
          <t>The University of Notre Dame, Australia</t>
        </is>
      </c>
      <c r="D1440" t="inlineStr">
        <is>
          <t>Sydney, Australia</t>
        </is>
      </c>
      <c r="E1440" t="inlineStr">
        <is>
          <t>Australia</t>
        </is>
      </c>
      <c r="F1440" t="inlineStr">
        <is>
          <t>Sydney</t>
        </is>
      </c>
      <c r="G1440" t="inlineStr">
        <is>
          <t>Oceania</t>
        </is>
      </c>
      <c r="H1440" t="inlineStr">
        <is>
          <t>https://www.topuniversities.com/sites/default/files/the-university-of-notre-dame-australia_592560e89988f300e23221ed_medium.jpg</t>
        </is>
      </c>
      <c r="I1440" t="inlineStr">
        <is>
          <t>/universities/university-notre-dame-australia</t>
        </is>
      </c>
      <c r="J1440" t="inlineStr">
        <is>
          <t>3996714</t>
        </is>
      </c>
      <c r="K1440" t="inlineStr">
        <is>
          <t>309757</t>
        </is>
      </c>
      <c r="L1440" t="inlineStr">
        <is>
          <t>28967</t>
        </is>
      </c>
      <c r="M1440" t="n">
        <v>0</v>
      </c>
      <c r="N1440" t="inlineStr">
        <is>
          <t>1401+</t>
        </is>
      </c>
      <c r="O1440" t="inlineStr"/>
      <c r="P1440" t="b">
        <v>0</v>
      </c>
      <c r="Q1440" t="b">
        <v>0</v>
      </c>
      <c r="R1440" t="n">
        <v>0</v>
      </c>
      <c r="S1440" t="inlineStr">
        <is>
          <t>601+</t>
        </is>
      </c>
      <c r="T1440" t="n">
        <v>3</v>
      </c>
      <c r="U1440" t="inlineStr">
        <is>
          <t>701+</t>
        </is>
      </c>
      <c r="V1440" t="n">
        <v>7.2</v>
      </c>
      <c r="W1440" t="inlineStr">
        <is>
          <t>701+</t>
        </is>
      </c>
      <c r="X1440" t="n">
        <v>3.5</v>
      </c>
      <c r="Y1440" t="inlineStr">
        <is>
          <t>601+</t>
        </is>
      </c>
      <c r="Z1440" t="n">
        <v>3.7</v>
      </c>
      <c r="AA1440" t="inlineStr">
        <is>
          <t>701+</t>
        </is>
      </c>
      <c r="AB1440" t="n">
        <v>1.7</v>
      </c>
      <c r="AC1440" t="inlineStr">
        <is>
          <t>701+</t>
        </is>
      </c>
      <c r="AD1440" t="n">
        <v>2.2</v>
      </c>
      <c r="AE1440" t="inlineStr">
        <is>
          <t>701+</t>
        </is>
      </c>
      <c r="AF1440" t="n">
        <v>10.6</v>
      </c>
      <c r="AG1440" t="inlineStr">
        <is>
          <t>579</t>
        </is>
      </c>
      <c r="AH1440" t="n">
        <v>21.4</v>
      </c>
      <c r="AI1440" t="inlineStr">
        <is>
          <t>701+</t>
        </is>
      </c>
      <c r="AJ1440" t="n">
        <v>1</v>
      </c>
      <c r="AK1440" t="inlineStr"/>
      <c r="AL1440" t="inlineStr"/>
      <c r="AM1440" t="inlineStr"/>
      <c r="AN1440" t="inlineStr"/>
      <c r="AO1440" t="inlineStr"/>
      <c r="AP1440" t="inlineStr">
        <is>
          <t>{"Research &amp; Discovery": [{"indicator_id": "76", "indicator_name": "Academic Reputation", "rank": "601+", "score": "3"}, {"indicator_id": "73", "indicator_name": "Citations per Faculty", "rank": "701+", "score": "7.2"}], "Learning Experience": [{"indicator_id": "36", "indicator_name": "Faculty Student Ratio", "rank": "701+", "score": "3.5"}], "Employability": [{"indicator_id": "77", "indicator_name": "Employer Reputation", "rank": "601+", "score": "3.7"}, {"indicator_id": "3819456", "indicator_name": "Employment Outcomes", "rank": "701+", "score": "1.7"}], "Global Engagement": [{"indicator_id": "14", "indicator_name": "International Student Ratio", "rank": "701+", "score": "2.2"}, {"indicator_id": "15", "indicator_name": "International Research Network", "rank": "701+", "score": "10.6"}, {"indicator_id": "18", "indicator_name": "International Faculty Ratio", "rank": "579", "score": "21.4"}], "Sustainability": [{"indicator_id": "3897497", "indicator_name": "Sustainability Score", "rank": "701+", "score": "1"}]}</t>
        </is>
      </c>
      <c r="AQ144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41">
      <c r="A1441" t="n">
        <v>1440</v>
      </c>
      <c r="B1441" t="inlineStr"/>
      <c r="C1441" t="inlineStr">
        <is>
          <t>Universidad Politécnica Salesiana</t>
        </is>
      </c>
      <c r="D1441" t="inlineStr">
        <is>
          <t>Cuenca, Ecuador</t>
        </is>
      </c>
      <c r="E1441" t="inlineStr">
        <is>
          <t>Ecuador</t>
        </is>
      </c>
      <c r="F1441" t="inlineStr">
        <is>
          <t>Cuenca</t>
        </is>
      </c>
      <c r="G1441" t="inlineStr">
        <is>
          <t>Latin America</t>
        </is>
      </c>
      <c r="H1441" t="inlineStr">
        <is>
          <t>https://www.topuniversities.com/sites/default/files/240405030540pm518715Isologo-Color-90x90.jpg</t>
        </is>
      </c>
      <c r="I1441" t="inlineStr">
        <is>
          <t>/universities/universidad-politecnica-salesiana</t>
        </is>
      </c>
      <c r="J1441" t="inlineStr">
        <is>
          <t>3996730</t>
        </is>
      </c>
      <c r="K1441" t="inlineStr">
        <is>
          <t>399504</t>
        </is>
      </c>
      <c r="L1441" t="inlineStr">
        <is>
          <t>36579</t>
        </is>
      </c>
      <c r="M1441" t="n">
        <v>0</v>
      </c>
      <c r="N1441" t="inlineStr">
        <is>
          <t>1401+</t>
        </is>
      </c>
      <c r="O1441" t="inlineStr"/>
      <c r="P1441" t="b">
        <v>0</v>
      </c>
      <c r="Q1441" t="b">
        <v>0</v>
      </c>
      <c r="R1441" t="n">
        <v>0</v>
      </c>
      <c r="S1441" t="inlineStr">
        <is>
          <t>601+</t>
        </is>
      </c>
      <c r="T1441" t="n">
        <v>6.4</v>
      </c>
      <c r="U1441" t="inlineStr">
        <is>
          <t>701+</t>
        </is>
      </c>
      <c r="V1441" t="n">
        <v>1.5</v>
      </c>
      <c r="W1441" t="inlineStr">
        <is>
          <t>701+</t>
        </is>
      </c>
      <c r="X1441" t="n">
        <v>3.3</v>
      </c>
      <c r="Y1441" t="inlineStr">
        <is>
          <t>601+</t>
        </is>
      </c>
      <c r="Z1441" t="n">
        <v>3.3</v>
      </c>
      <c r="AA1441" t="inlineStr">
        <is>
          <t>701+</t>
        </is>
      </c>
      <c r="AB1441" t="n">
        <v>4.1</v>
      </c>
      <c r="AC1441" t="inlineStr">
        <is>
          <t>701+</t>
        </is>
      </c>
      <c r="AD1441" t="n">
        <v>1.7</v>
      </c>
      <c r="AE1441" t="inlineStr">
        <is>
          <t>701+</t>
        </is>
      </c>
      <c r="AF1441" t="n">
        <v>6.8</v>
      </c>
      <c r="AG1441" t="inlineStr">
        <is>
          <t>701+</t>
        </is>
      </c>
      <c r="AH1441" t="n">
        <v>6.2</v>
      </c>
      <c r="AI1441" t="inlineStr">
        <is>
          <t>701+</t>
        </is>
      </c>
      <c r="AJ1441" t="n">
        <v>1</v>
      </c>
      <c r="AK1441" t="inlineStr"/>
      <c r="AL1441" t="inlineStr"/>
      <c r="AM1441" t="inlineStr"/>
      <c r="AN1441" t="inlineStr"/>
      <c r="AO1441" t="inlineStr"/>
      <c r="AP1441" t="inlineStr">
        <is>
          <t>{"Research &amp; Discovery": [{"indicator_id": "76", "indicator_name": "Academic Reputation", "rank": "601+", "score": "6.4"}, {"indicator_id": "73", "indicator_name": "Citations per Faculty", "rank": "701+", "score": "1.5"}], "Learning Experience": [{"indicator_id": "36", "indicator_name": "Faculty Student Ratio", "rank": "701+", "score": "3.3"}], "Employability": [{"indicator_id": "77", "indicator_name": "Employer Reputation", "rank": "601+", "score": "3.3"}, {"indicator_id": "3819456", "indicator_name": "Employment Outcomes", "rank": "701+", "score": "4.1"}], "Global Engagement": [{"indicator_id": "14", "indicator_name": "International Student Ratio", "rank": "701+", "score": "1.7"}, {"indicator_id": "15", "indicator_name": "International Research Network", "rank": "701+", "score": "6.8"}, {"indicator_id": "18", "indicator_name": "International Faculty Ratio", "rank": "701+", "score": "6.2"}], "Sustainability": [{"indicator_id": "3897497", "indicator_name": "Sustainability Score", "rank": "701+", "score": "1"}]}</t>
        </is>
      </c>
      <c r="AQ144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42">
      <c r="A1442" t="n">
        <v>1441</v>
      </c>
      <c r="B1442" t="inlineStr"/>
      <c r="C1442" t="inlineStr">
        <is>
          <t>Udayana University</t>
        </is>
      </c>
      <c r="D1442" t="inlineStr">
        <is>
          <t>Jimbaran, Indonesia</t>
        </is>
      </c>
      <c r="E1442" t="inlineStr">
        <is>
          <t>Indonesia</t>
        </is>
      </c>
      <c r="F1442" t="inlineStr">
        <is>
          <t>Jimbaran</t>
        </is>
      </c>
      <c r="G1442" t="inlineStr">
        <is>
          <t>Asia</t>
        </is>
      </c>
      <c r="H1442" t="inlineStr">
        <is>
          <t>https://www.topuniversities.com/sites/default/files/udayana-university_592560cf2aeae70239af4e4c_medium.jpg</t>
        </is>
      </c>
      <c r="I1442" t="inlineStr">
        <is>
          <t>/universities/udayana-university</t>
        </is>
      </c>
      <c r="J1442" t="inlineStr">
        <is>
          <t>3996733</t>
        </is>
      </c>
      <c r="K1442" t="inlineStr">
        <is>
          <t>296931</t>
        </is>
      </c>
      <c r="L1442" t="inlineStr">
        <is>
          <t>968</t>
        </is>
      </c>
      <c r="M1442" t="n">
        <v>0</v>
      </c>
      <c r="N1442" t="inlineStr">
        <is>
          <t>1401+</t>
        </is>
      </c>
      <c r="O1442" t="inlineStr"/>
      <c r="P1442" t="b">
        <v>0</v>
      </c>
      <c r="Q1442" t="b">
        <v>0</v>
      </c>
      <c r="R1442" t="n">
        <v>0</v>
      </c>
      <c r="S1442" t="inlineStr">
        <is>
          <t>601+</t>
        </is>
      </c>
      <c r="T1442" t="n">
        <v>6.4</v>
      </c>
      <c r="U1442" t="inlineStr">
        <is>
          <t>701+</t>
        </is>
      </c>
      <c r="V1442" t="n">
        <v>1.4</v>
      </c>
      <c r="W1442" t="inlineStr">
        <is>
          <t>701+</t>
        </is>
      </c>
      <c r="X1442" t="n">
        <v>5.7</v>
      </c>
      <c r="Y1442" t="inlineStr">
        <is>
          <t>601+</t>
        </is>
      </c>
      <c r="Z1442" t="n">
        <v>4.7</v>
      </c>
      <c r="AA1442" t="inlineStr">
        <is>
          <t>701+</t>
        </is>
      </c>
      <c r="AB1442" t="n">
        <v>3.7</v>
      </c>
      <c r="AC1442" t="inlineStr">
        <is>
          <t>701+</t>
        </is>
      </c>
      <c r="AD1442" t="n">
        <v>3.4</v>
      </c>
      <c r="AE1442" t="inlineStr">
        <is>
          <t>701+</t>
        </is>
      </c>
      <c r="AF1442" t="n">
        <v>12.3</v>
      </c>
      <c r="AG1442" t="inlineStr">
        <is>
          <t>701+</t>
        </is>
      </c>
      <c r="AH1442" t="n">
        <v>7.4</v>
      </c>
      <c r="AI1442" t="inlineStr">
        <is>
          <t>701+</t>
        </is>
      </c>
      <c r="AJ1442" t="n">
        <v>1</v>
      </c>
      <c r="AK1442" t="inlineStr"/>
      <c r="AL1442" t="inlineStr"/>
      <c r="AM1442" t="inlineStr"/>
      <c r="AN1442" t="inlineStr"/>
      <c r="AO1442" t="inlineStr"/>
      <c r="AP1442" t="inlineStr">
        <is>
          <t>{"Research &amp; Discovery": [{"indicator_id": "76", "indicator_name": "Academic Reputation", "rank": "601+", "score": "6.4"}, {"indicator_id": "73", "indicator_name": "Citations per Faculty", "rank": "701+", "score": "1.4"}], "Learning Experience": [{"indicator_id": "36", "indicator_name": "Faculty Student Ratio", "rank": "701+", "score": "5.7"}], "Employability": [{"indicator_id": "77", "indicator_name": "Employer Reputation", "rank": "601+", "score": "4.7"}, {"indicator_id": "3819456", "indicator_name": "Employment Outcomes", "rank": "701+", "score": "3.7"}], "Global Engagement": [{"indicator_id": "14", "indicator_name": "International Student Ratio", "rank": "701+", "score": "3.4"}, {"indicator_id": "15", "indicator_name": "International Research Network", "rank": "701+", "score": "12.3"}, {"indicator_id": "18", "indicator_name": "International Faculty Ratio", "rank": "701+", "score": "7.4"}], "Sustainability": [{"indicator_id": "3897497", "indicator_name": "Sustainability Score", "rank": "701+", "score": "1"}]}</t>
        </is>
      </c>
      <c r="AQ144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43">
      <c r="A1443" t="n">
        <v>1442</v>
      </c>
      <c r="B1443" t="inlineStr"/>
      <c r="C1443" t="inlineStr">
        <is>
          <t>United International University</t>
        </is>
      </c>
      <c r="D1443" t="inlineStr">
        <is>
          <t>Dhaka, Bangladesh</t>
        </is>
      </c>
      <c r="E1443" t="inlineStr">
        <is>
          <t>Bangladesh</t>
        </is>
      </c>
      <c r="F1443" t="inlineStr">
        <is>
          <t>Dhaka</t>
        </is>
      </c>
      <c r="G1443" t="inlineStr">
        <is>
          <t>Asia</t>
        </is>
      </c>
      <c r="H1443" t="inlineStr">
        <is>
          <t>https://www.topuniversities.com/sites/default/files/united-international-university_592560cf2aeae70239af4de6_medium.jpg</t>
        </is>
      </c>
      <c r="I1443" t="inlineStr">
        <is>
          <t>/universities/united-international-university</t>
        </is>
      </c>
      <c r="J1443" t="inlineStr">
        <is>
          <t>3996736</t>
        </is>
      </c>
      <c r="K1443" t="inlineStr">
        <is>
          <t>297024</t>
        </is>
      </c>
      <c r="L1443" t="inlineStr">
        <is>
          <t>867</t>
        </is>
      </c>
      <c r="M1443" t="n">
        <v>0</v>
      </c>
      <c r="N1443" t="inlineStr">
        <is>
          <t>1401+</t>
        </is>
      </c>
      <c r="O1443" t="inlineStr"/>
      <c r="P1443" t="b">
        <v>0</v>
      </c>
      <c r="Q1443" t="b">
        <v>0</v>
      </c>
      <c r="R1443" t="n">
        <v>0</v>
      </c>
      <c r="S1443" t="inlineStr">
        <is>
          <t>601+</t>
        </is>
      </c>
      <c r="T1443" t="n">
        <v>6.3</v>
      </c>
      <c r="U1443" t="inlineStr">
        <is>
          <t>701+</t>
        </is>
      </c>
      <c r="V1443" t="n">
        <v>2.5</v>
      </c>
      <c r="W1443" t="inlineStr">
        <is>
          <t>701+</t>
        </is>
      </c>
      <c r="X1443" t="n">
        <v>3</v>
      </c>
      <c r="Y1443" t="inlineStr">
        <is>
          <t>601+</t>
        </is>
      </c>
      <c r="Z1443" t="n">
        <v>8.699999999999999</v>
      </c>
      <c r="AA1443" t="inlineStr">
        <is>
          <t>701+</t>
        </is>
      </c>
      <c r="AB1443" t="n">
        <v>3.9</v>
      </c>
      <c r="AC1443" t="inlineStr">
        <is>
          <t>701+</t>
        </is>
      </c>
      <c r="AD1443" t="n">
        <v>1.1</v>
      </c>
      <c r="AE1443" t="inlineStr">
        <is>
          <t>701+</t>
        </is>
      </c>
      <c r="AF1443" t="n">
        <v>8.800000000000001</v>
      </c>
      <c r="AG1443" t="inlineStr">
        <is>
          <t>n/a</t>
        </is>
      </c>
      <c r="AH1443" t="inlineStr"/>
      <c r="AI1443" t="inlineStr">
        <is>
          <t>701+</t>
        </is>
      </c>
      <c r="AJ1443" t="n">
        <v>1</v>
      </c>
      <c r="AK1443" t="inlineStr"/>
      <c r="AL1443" t="inlineStr"/>
      <c r="AM1443" t="inlineStr"/>
      <c r="AN1443" t="inlineStr"/>
      <c r="AO1443" t="inlineStr"/>
      <c r="AP1443" t="inlineStr">
        <is>
          <t>{"Research &amp; Discovery": [{"indicator_id": "76", "indicator_name": "Academic Reputation", "rank": "601+", "score": "6.3"}, {"indicator_id": "73", "indicator_name": "Citations per Faculty", "rank": "701+", "score": "2.5"}], "Learning Experience": [{"indicator_id": "36", "indicator_name": "Faculty Student Ratio", "rank": "701+", "score": "3"}], "Employability": [{"indicator_id": "77", "indicator_name": "Employer Reputation", "rank": "601+", "score": "8.7"}, {"indicator_id": "3819456", "indicator_name": "Employment Outcomes", "rank": "701+", "score": "3.9"}], "Global Engagement": [{"indicator_id": "14", "indicator_name": "International Student Ratio", "rank": "701+", "score": "1.1"}, {"indicator_id": "15", "indicator_name": "International Research Network", "rank": "701+", "score": "8.8"}, {"indicator_id": "18", "indicator_name": "International Faculty Ratio", "rank": "n/a", "score": "n/a"}], "Sustainability": [{"indicator_id": "3897497", "indicator_name": "Sustainability Score", "rank": "701+", "score": "1"}]}</t>
        </is>
      </c>
      <c r="AQ144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44">
      <c r="A1444" t="n">
        <v>1443</v>
      </c>
      <c r="B1444" t="inlineStr"/>
      <c r="C1444" t="inlineStr">
        <is>
          <t>Universidad Alberto Hurtado</t>
        </is>
      </c>
      <c r="D1444" t="inlineStr">
        <is>
          <t>Santiago, Chile</t>
        </is>
      </c>
      <c r="E1444" t="inlineStr">
        <is>
          <t>Chile</t>
        </is>
      </c>
      <c r="F1444" t="inlineStr">
        <is>
          <t>Santiago</t>
        </is>
      </c>
      <c r="G1444" t="inlineStr">
        <is>
          <t>Latin America</t>
        </is>
      </c>
      <c r="H1444" t="inlineStr">
        <is>
          <t>https://www.topuniversities.com/sites/default/files/universidad-alberto-hurtado_716_medium.jpg</t>
        </is>
      </c>
      <c r="I1444" t="inlineStr">
        <is>
          <t>/universities/universidad-alberto-hurtado</t>
        </is>
      </c>
      <c r="J1444" t="inlineStr">
        <is>
          <t>3996737</t>
        </is>
      </c>
      <c r="K1444" t="inlineStr">
        <is>
          <t>297112</t>
        </is>
      </c>
      <c r="L1444" t="inlineStr">
        <is>
          <t>716</t>
        </is>
      </c>
      <c r="M1444" t="n">
        <v>0</v>
      </c>
      <c r="N1444" t="inlineStr">
        <is>
          <t>1401+</t>
        </is>
      </c>
      <c r="O1444" t="inlineStr"/>
      <c r="P1444" t="b">
        <v>0</v>
      </c>
      <c r="Q1444" t="b">
        <v>0</v>
      </c>
      <c r="R1444" t="n">
        <v>0</v>
      </c>
      <c r="S1444" t="inlineStr">
        <is>
          <t>601+</t>
        </is>
      </c>
      <c r="T1444" t="n">
        <v>8.6</v>
      </c>
      <c r="U1444" t="inlineStr">
        <is>
          <t>701+</t>
        </is>
      </c>
      <c r="V1444" t="n">
        <v>2.8</v>
      </c>
      <c r="W1444" t="inlineStr">
        <is>
          <t>701+</t>
        </is>
      </c>
      <c r="X1444" t="n">
        <v>3.1</v>
      </c>
      <c r="Y1444" t="inlineStr">
        <is>
          <t>601+</t>
        </is>
      </c>
      <c r="Z1444" t="n">
        <v>4.2</v>
      </c>
      <c r="AA1444" t="inlineStr">
        <is>
          <t>701+</t>
        </is>
      </c>
      <c r="AB1444" t="n">
        <v>2.2</v>
      </c>
      <c r="AC1444" t="inlineStr">
        <is>
          <t>701+</t>
        </is>
      </c>
      <c r="AD1444" t="n">
        <v>1.7</v>
      </c>
      <c r="AE1444" t="inlineStr">
        <is>
          <t>701+</t>
        </is>
      </c>
      <c r="AF1444" t="n">
        <v>8.199999999999999</v>
      </c>
      <c r="AG1444" t="inlineStr">
        <is>
          <t>701+</t>
        </is>
      </c>
      <c r="AH1444" t="n">
        <v>12.7</v>
      </c>
      <c r="AI1444" t="inlineStr">
        <is>
          <t>701+</t>
        </is>
      </c>
      <c r="AJ1444" t="n">
        <v>1</v>
      </c>
      <c r="AK1444" t="inlineStr"/>
      <c r="AL1444" t="inlineStr"/>
      <c r="AM1444" t="inlineStr"/>
      <c r="AN1444" t="inlineStr"/>
      <c r="AO1444" t="inlineStr"/>
      <c r="AP1444" t="inlineStr">
        <is>
          <t>{"Research &amp; Discovery": [{"indicator_id": "76", "indicator_name": "Academic Reputation", "rank": "601+", "score": "8.6"}, {"indicator_id": "73", "indicator_name": "Citations per Faculty", "rank": "701+", "score": "2.8"}], "Learning Experience": [{"indicator_id": "36", "indicator_name": "Faculty Student Ratio", "rank": "701+", "score": "3.1"}], "Employability": [{"indicator_id": "77", "indicator_name": "Employer Reputation", "rank": "601+", "score": "4.2"}, {"indicator_id": "3819456", "indicator_name": "Employment Outcomes", "rank": "701+", "score": "2.2"}], "Global Engagement": [{"indicator_id": "14", "indicator_name": "International Student Ratio", "rank": "701+", "score": "1.7"}, {"indicator_id": "15", "indicator_name": "International Research Network", "rank": "701+", "score": "8.2"}, {"indicator_id": "18", "indicator_name": "International Faculty Ratio", "rank": "701+", "score": "12.7"}], "Sustainability": [{"indicator_id": "3897497", "indicator_name": "Sustainability Score", "rank": "701+", "score": "1"}]}</t>
        </is>
      </c>
      <c r="AQ144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45">
      <c r="A1445" t="n">
        <v>1444</v>
      </c>
      <c r="B1445" t="inlineStr"/>
      <c r="C1445" t="inlineStr">
        <is>
          <t>Universidad Autonoma de Yucatan</t>
        </is>
      </c>
      <c r="D1445" t="inlineStr">
        <is>
          <t>Mérida, Mexico</t>
        </is>
      </c>
      <c r="E1445" t="inlineStr">
        <is>
          <t>Mexico</t>
        </is>
      </c>
      <c r="F1445" t="inlineStr">
        <is>
          <t>Mérida</t>
        </is>
      </c>
      <c r="G1445" t="inlineStr">
        <is>
          <t>Latin America</t>
        </is>
      </c>
      <c r="H1445" t="inlineStr">
        <is>
          <t>https://www.topuniversities.com/sites/default/files/universidad-autonoma-de-yucatan_592560cf2aeae70239af513b_medium.jpg</t>
        </is>
      </c>
      <c r="I1445" t="inlineStr">
        <is>
          <t>/universities/universidad-autonoma-de-yucatan</t>
        </is>
      </c>
      <c r="J1445" t="inlineStr">
        <is>
          <t>3996741</t>
        </is>
      </c>
      <c r="K1445" t="inlineStr">
        <is>
          <t>296855</t>
        </is>
      </c>
      <c r="L1445" t="inlineStr">
        <is>
          <t>1720</t>
        </is>
      </c>
      <c r="M1445" t="n">
        <v>0</v>
      </c>
      <c r="N1445" t="inlineStr">
        <is>
          <t>1401+</t>
        </is>
      </c>
      <c r="O1445" t="inlineStr"/>
      <c r="P1445" t="b">
        <v>0</v>
      </c>
      <c r="Q1445" t="b">
        <v>0</v>
      </c>
      <c r="R1445" t="n">
        <v>0</v>
      </c>
      <c r="S1445" t="inlineStr">
        <is>
          <t>601+</t>
        </is>
      </c>
      <c r="T1445" t="n">
        <v>5.5</v>
      </c>
      <c r="U1445" t="inlineStr">
        <is>
          <t>701+</t>
        </is>
      </c>
      <c r="V1445" t="n">
        <v>2.4</v>
      </c>
      <c r="W1445" t="inlineStr">
        <is>
          <t>701+</t>
        </is>
      </c>
      <c r="X1445" t="n">
        <v>4.9</v>
      </c>
      <c r="Y1445" t="inlineStr">
        <is>
          <t>601+</t>
        </is>
      </c>
      <c r="Z1445" t="n">
        <v>1.5</v>
      </c>
      <c r="AA1445" t="inlineStr">
        <is>
          <t>701+</t>
        </is>
      </c>
      <c r="AB1445" t="n">
        <v>1.6</v>
      </c>
      <c r="AC1445" t="inlineStr">
        <is>
          <t>701+</t>
        </is>
      </c>
      <c r="AD1445" t="n">
        <v>1.1</v>
      </c>
      <c r="AE1445" t="inlineStr">
        <is>
          <t>701+</t>
        </is>
      </c>
      <c r="AF1445" t="n">
        <v>10.1</v>
      </c>
      <c r="AG1445" t="inlineStr">
        <is>
          <t>701+</t>
        </is>
      </c>
      <c r="AH1445" t="n">
        <v>2.2</v>
      </c>
      <c r="AI1445" t="inlineStr">
        <is>
          <t>701+</t>
        </is>
      </c>
      <c r="AJ1445" t="n">
        <v>1</v>
      </c>
      <c r="AK1445" t="inlineStr"/>
      <c r="AL1445" t="inlineStr"/>
      <c r="AM1445" t="inlineStr"/>
      <c r="AN1445" t="inlineStr"/>
      <c r="AO1445" t="inlineStr"/>
      <c r="AP1445" t="inlineStr">
        <is>
          <t>{"Research &amp; Discovery": [{"indicator_id": "76", "indicator_name": "Academic Reputation", "rank": "601+", "score": "5.5"}, {"indicator_id": "73", "indicator_name": "Citations per Faculty", "rank": "701+", "score": "2.4"}], "Learning Experience": [{"indicator_id": "36", "indicator_name": "Faculty Student Ratio", "rank": "701+", "score": "4.9"}], "Employability": [{"indicator_id": "77", "indicator_name": "Employer Reputation", "rank": "601+", "score": "1.5"}, {"indicator_id": "3819456", "indicator_name": "Employment Outcomes", "rank": "701+", "score": "1.6"}], "Global Engagement": [{"indicator_id": "14", "indicator_name": "International Student Ratio", "rank": "701+", "score": "1.1"}, {"indicator_id": "15", "indicator_name": "International Research Network", "rank": "701+", "score": "10.1"}, {"indicator_id": "18", "indicator_name": "International Faculty Ratio", "rank": "701+", "score": "2.2"}], "Sustainability": [{"indicator_id": "3897497", "indicator_name": "Sustainability Score", "rank": "701+", "score": "1"}]}</t>
        </is>
      </c>
      <c r="AQ144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46">
      <c r="A1446" t="n">
        <v>1445</v>
      </c>
      <c r="B1446" t="inlineStr"/>
      <c r="C1446" t="inlineStr">
        <is>
          <t>Universidad Autónoma de Aguascalientes (UAA)</t>
        </is>
      </c>
      <c r="D1446" t="inlineStr">
        <is>
          <t>Aguascalientes, Mexico</t>
        </is>
      </c>
      <c r="E1446" t="inlineStr">
        <is>
          <t>Mexico</t>
        </is>
      </c>
      <c r="F1446" t="inlineStr">
        <is>
          <t>Aguascalientes</t>
        </is>
      </c>
      <c r="G1446" t="inlineStr">
        <is>
          <t>Latin America</t>
        </is>
      </c>
      <c r="H1446" t="inlineStr">
        <is>
          <t>https://www.topuniversities.com/sites/default/files/universidad-autnoma-de-aguascalientes-uaa_592560cf2aeae70239af5496_medium.jpg</t>
        </is>
      </c>
      <c r="I1446" t="inlineStr">
        <is>
          <t>/universities/universidad-autonoma-de-aguascalientes-uaa</t>
        </is>
      </c>
      <c r="J1446" t="inlineStr">
        <is>
          <t>3996743</t>
        </is>
      </c>
      <c r="K1446" t="inlineStr">
        <is>
          <t>293389</t>
        </is>
      </c>
      <c r="L1446" t="inlineStr">
        <is>
          <t>2579</t>
        </is>
      </c>
      <c r="M1446" t="n">
        <v>0</v>
      </c>
      <c r="N1446" t="inlineStr">
        <is>
          <t>1401+</t>
        </is>
      </c>
      <c r="O1446" t="inlineStr"/>
      <c r="P1446" t="b">
        <v>0</v>
      </c>
      <c r="Q1446" t="b">
        <v>0</v>
      </c>
      <c r="R1446" t="n">
        <v>0</v>
      </c>
      <c r="S1446" t="inlineStr">
        <is>
          <t>601+</t>
        </is>
      </c>
      <c r="T1446" t="n">
        <v>3.1</v>
      </c>
      <c r="U1446" t="inlineStr">
        <is>
          <t>701+</t>
        </is>
      </c>
      <c r="V1446" t="n">
        <v>1.2</v>
      </c>
      <c r="W1446" t="inlineStr">
        <is>
          <t>485</t>
        </is>
      </c>
      <c r="X1446" t="n">
        <v>32.5</v>
      </c>
      <c r="Y1446" t="inlineStr">
        <is>
          <t>601+</t>
        </is>
      </c>
      <c r="Z1446" t="n">
        <v>1.6</v>
      </c>
      <c r="AA1446" t="inlineStr">
        <is>
          <t>701+</t>
        </is>
      </c>
      <c r="AB1446" t="n">
        <v>1.6</v>
      </c>
      <c r="AC1446" t="inlineStr">
        <is>
          <t>n/a</t>
        </is>
      </c>
      <c r="AD1446" t="inlineStr"/>
      <c r="AE1446" t="inlineStr">
        <is>
          <t>701+</t>
        </is>
      </c>
      <c r="AF1446" t="n">
        <v>10.8</v>
      </c>
      <c r="AG1446" t="inlineStr">
        <is>
          <t>n/a</t>
        </is>
      </c>
      <c r="AH1446" t="inlineStr"/>
      <c r="AI1446" t="inlineStr">
        <is>
          <t>701+</t>
        </is>
      </c>
      <c r="AJ1446" t="n">
        <v>1</v>
      </c>
      <c r="AK1446" t="inlineStr"/>
      <c r="AL1446" t="inlineStr"/>
      <c r="AM1446" t="inlineStr"/>
      <c r="AN1446" t="inlineStr"/>
      <c r="AO1446" t="inlineStr"/>
      <c r="AP1446" t="inlineStr">
        <is>
          <t>{"Research &amp; Discovery": [{"indicator_id": "76", "indicator_name": "Academic Reputation", "rank": "601+", "score": "3.1"}, {"indicator_id": "73", "indicator_name": "Citations per Faculty", "rank": "701+", "score": "1.2"}], "Learning Experience": [{"indicator_id": "36", "indicator_name": "Faculty Student Ratio", "rank": "485", "score": "32.5"}], "Employability": [{"indicator_id": "77", "indicator_name": "Employer Reputation", "rank": "601+", "score": "1.6"}, {"indicator_id": "3819456", "indicator_name": "Employment Outcomes", "rank": "701+", "score": "1.6"}], "Global Engagement": [{"indicator_id": "14", "indicator_name": "International Student Ratio", "rank": "n/a", "score": "n/a"}, {"indicator_id": "15", "indicator_name": "International Research Network", "rank": "701+", "score": "10.8"}, {"indicator_id": "18", "indicator_name": "International Faculty Ratio", "rank": "n/a", "score": "n/a"}], "Sustainability": [{"indicator_id": "3897497", "indicator_name": "Sustainability Score", "rank": "701+", "score": "1"}]}</t>
        </is>
      </c>
      <c r="AQ144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47">
      <c r="A1447" t="n">
        <v>1446</v>
      </c>
      <c r="B1447" t="inlineStr"/>
      <c r="C1447" t="inlineStr">
        <is>
          <t>Universidad Autónoma de Baja California</t>
        </is>
      </c>
      <c r="D1447" t="inlineStr">
        <is>
          <t>Baja California, Mexico</t>
        </is>
      </c>
      <c r="E1447" t="inlineStr">
        <is>
          <t>Mexico</t>
        </is>
      </c>
      <c r="F1447" t="inlineStr">
        <is>
          <t>Baja California</t>
        </is>
      </c>
      <c r="G1447" t="inlineStr">
        <is>
          <t>Latin America</t>
        </is>
      </c>
      <c r="H1447" t="inlineStr">
        <is>
          <t>https://www.topuniversities.com/sites/default/files/universidad-autnoma-de-baja-california_592560cf2aeae70239af5138_medium.jpg</t>
        </is>
      </c>
      <c r="I1447" t="inlineStr">
        <is>
          <t>/universities/universidad-autonoma-de-baja-california</t>
        </is>
      </c>
      <c r="J1447" t="inlineStr">
        <is>
          <t>3996744</t>
        </is>
      </c>
      <c r="K1447" t="inlineStr">
        <is>
          <t>296851</t>
        </is>
      </c>
      <c r="L1447" t="inlineStr">
        <is>
          <t>1717</t>
        </is>
      </c>
      <c r="M1447" t="n">
        <v>0</v>
      </c>
      <c r="N1447" t="inlineStr">
        <is>
          <t>1401+</t>
        </is>
      </c>
      <c r="O1447" t="inlineStr"/>
      <c r="P1447" t="b">
        <v>0</v>
      </c>
      <c r="Q1447" t="b">
        <v>0</v>
      </c>
      <c r="R1447" t="n">
        <v>0</v>
      </c>
      <c r="S1447" t="inlineStr">
        <is>
          <t>601+</t>
        </is>
      </c>
      <c r="T1447" t="n">
        <v>6.6</v>
      </c>
      <c r="U1447" t="inlineStr">
        <is>
          <t>701+</t>
        </is>
      </c>
      <c r="V1447" t="n">
        <v>1.5</v>
      </c>
      <c r="W1447" t="inlineStr">
        <is>
          <t>701+</t>
        </is>
      </c>
      <c r="X1447" t="n">
        <v>4.4</v>
      </c>
      <c r="Y1447" t="inlineStr">
        <is>
          <t>601+</t>
        </is>
      </c>
      <c r="Z1447" t="n">
        <v>4.4</v>
      </c>
      <c r="AA1447" t="inlineStr">
        <is>
          <t>701+</t>
        </is>
      </c>
      <c r="AB1447" t="n">
        <v>2.1</v>
      </c>
      <c r="AC1447" t="inlineStr">
        <is>
          <t>701+</t>
        </is>
      </c>
      <c r="AD1447" t="n">
        <v>1.1</v>
      </c>
      <c r="AE1447" t="inlineStr">
        <is>
          <t>701+</t>
        </is>
      </c>
      <c r="AF1447" t="n">
        <v>12.5</v>
      </c>
      <c r="AG1447" t="inlineStr">
        <is>
          <t>701+</t>
        </is>
      </c>
      <c r="AH1447" t="n">
        <v>2.6</v>
      </c>
      <c r="AI1447" t="inlineStr">
        <is>
          <t>701+</t>
        </is>
      </c>
      <c r="AJ1447" t="n">
        <v>7.5</v>
      </c>
      <c r="AK1447" t="inlineStr"/>
      <c r="AL1447" t="inlineStr"/>
      <c r="AM1447" t="inlineStr"/>
      <c r="AN1447" t="inlineStr"/>
      <c r="AO1447" t="inlineStr"/>
      <c r="AP1447" t="inlineStr">
        <is>
          <t>{"Research &amp; Discovery": [{"indicator_id": "76", "indicator_name": "Academic Reputation", "rank": "601+", "score": "6.6"}, {"indicator_id": "73", "indicator_name": "Citations per Faculty", "rank": "701+", "score": "1.5"}], "Learning Experience": [{"indicator_id": "36", "indicator_name": "Faculty Student Ratio", "rank": "701+", "score": "4.4"}], "Employability": [{"indicator_id": "77", "indicator_name": "Employer Reputation", "rank": "601+", "score": "4.4"}, {"indicator_id": "3819456", "indicator_name": "Employment Outcomes", "rank": "701+", "score": "2.1"}], "Global Engagement": [{"indicator_id": "14", "indicator_name": "International Student Ratio", "rank": "701+", "score": "1.1"}, {"indicator_id": "15", "indicator_name": "International Research Network", "rank": "701+", "score": "12.5"}, {"indicator_id": "18", "indicator_name": "International Faculty Ratio", "rank": "701+", "score": "2.6"}], "Sustainability": [{"indicator_id": "3897497", "indicator_name": "Sustainability Score", "rank": "701+", "score": "7.5"}]}</t>
        </is>
      </c>
      <c r="AQ144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48">
      <c r="A1448" t="n">
        <v>1447</v>
      </c>
      <c r="B1448" t="inlineStr"/>
      <c r="C1448" t="inlineStr">
        <is>
          <t>Universidad Autónoma de Chile</t>
        </is>
      </c>
      <c r="D1448" t="inlineStr">
        <is>
          <t>Providencia, Chile</t>
        </is>
      </c>
      <c r="E1448" t="inlineStr">
        <is>
          <t>Chile</t>
        </is>
      </c>
      <c r="F1448" t="inlineStr">
        <is>
          <t>Providencia</t>
        </is>
      </c>
      <c r="G1448" t="inlineStr">
        <is>
          <t>Latin America</t>
        </is>
      </c>
      <c r="H1448" t="inlineStr">
        <is>
          <t>https://www.topuniversities.com/sites/default/files/universidad-autnoma-de-chile_592560e09988f300e2320bc6_medium.jpg</t>
        </is>
      </c>
      <c r="I1448" t="inlineStr">
        <is>
          <t>/universities/universidad-autonoma-de-chile</t>
        </is>
      </c>
      <c r="J1448" t="inlineStr">
        <is>
          <t>3996745</t>
        </is>
      </c>
      <c r="K1448" t="inlineStr">
        <is>
          <t>295884</t>
        </is>
      </c>
      <c r="L1448" t="inlineStr">
        <is>
          <t>20413</t>
        </is>
      </c>
      <c r="M1448" t="n">
        <v>0</v>
      </c>
      <c r="N1448" t="inlineStr">
        <is>
          <t>1401+</t>
        </is>
      </c>
      <c r="O1448" t="inlineStr"/>
      <c r="P1448" t="b">
        <v>0</v>
      </c>
      <c r="Q1448" t="b">
        <v>0</v>
      </c>
      <c r="R1448" t="n">
        <v>0</v>
      </c>
      <c r="S1448" t="inlineStr">
        <is>
          <t>601+</t>
        </is>
      </c>
      <c r="T1448" t="n">
        <v>5.3</v>
      </c>
      <c r="U1448" t="inlineStr">
        <is>
          <t>701+</t>
        </is>
      </c>
      <c r="V1448" t="n">
        <v>3.1</v>
      </c>
      <c r="W1448" t="inlineStr">
        <is>
          <t>701+</t>
        </is>
      </c>
      <c r="X1448" t="n">
        <v>4.2</v>
      </c>
      <c r="Y1448" t="inlineStr">
        <is>
          <t>601+</t>
        </is>
      </c>
      <c r="Z1448" t="n">
        <v>2</v>
      </c>
      <c r="AA1448" t="inlineStr">
        <is>
          <t>701+</t>
        </is>
      </c>
      <c r="AB1448" t="n">
        <v>2.1</v>
      </c>
      <c r="AC1448" t="inlineStr">
        <is>
          <t>701+</t>
        </is>
      </c>
      <c r="AD1448" t="n">
        <v>1.4</v>
      </c>
      <c r="AE1448" t="inlineStr">
        <is>
          <t>701+</t>
        </is>
      </c>
      <c r="AF1448" t="n">
        <v>32.6</v>
      </c>
      <c r="AG1448" t="inlineStr">
        <is>
          <t>701+</t>
        </is>
      </c>
      <c r="AH1448" t="n">
        <v>12.4</v>
      </c>
      <c r="AI1448" t="inlineStr">
        <is>
          <t>701+</t>
        </is>
      </c>
      <c r="AJ1448" t="n">
        <v>2.8</v>
      </c>
      <c r="AK1448" t="inlineStr"/>
      <c r="AL1448" t="inlineStr"/>
      <c r="AM1448" t="inlineStr"/>
      <c r="AN1448" t="inlineStr"/>
      <c r="AO1448" t="inlineStr"/>
      <c r="AP1448" t="inlineStr">
        <is>
          <t>{"Research &amp; Discovery": [{"indicator_id": "76", "indicator_name": "Academic Reputation", "rank": "601+", "score": "5.3"}, {"indicator_id": "73", "indicator_name": "Citations per Faculty", "rank": "701+", "score": "3.1"}], "Learning Experience": [{"indicator_id": "36", "indicator_name": "Faculty Student Ratio", "rank": "701+", "score": "4.2"}], "Employability": [{"indicator_id": "77", "indicator_name": "Employer Reputation", "rank": "601+", "score": "2"}, {"indicator_id": "3819456", "indicator_name": "Employment Outcomes", "rank": "701+", "score": "2.1"}], "Global Engagement": [{"indicator_id": "14", "indicator_name": "International Student Ratio", "rank": "701+", "score": "1.4"}, {"indicator_id": "15", "indicator_name": "International Research Network", "rank": "701+", "score": "32.6"}, {"indicator_id": "18", "indicator_name": "International Faculty Ratio", "rank": "701+", "score": "12.4"}], "Sustainability": [{"indicator_id": "3897497", "indicator_name": "Sustainability Score", "rank": "701+", "score": "2.8"}]}</t>
        </is>
      </c>
      <c r="AQ144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49">
      <c r="A1449" t="n">
        <v>1448</v>
      </c>
      <c r="B1449" t="inlineStr"/>
      <c r="C1449" t="inlineStr">
        <is>
          <t>Universidad Autónoma de Querétaro (UAQ)</t>
        </is>
      </c>
      <c r="D1449" t="inlineStr">
        <is>
          <t>Querétaro, Mexico</t>
        </is>
      </c>
      <c r="E1449" t="inlineStr">
        <is>
          <t>Mexico</t>
        </is>
      </c>
      <c r="F1449" t="inlineStr">
        <is>
          <t>Querétaro</t>
        </is>
      </c>
      <c r="G1449" t="inlineStr">
        <is>
          <t>Latin America</t>
        </is>
      </c>
      <c r="H1449" t="inlineStr">
        <is>
          <t>https://www.topuniversities.com/sites/default/files/universidad-autnoma-de-quertaro-uaq_592560cf2aeae70239af54a4_medium.jpg</t>
        </is>
      </c>
      <c r="I1449" t="inlineStr">
        <is>
          <t>/universities/universidad-autonoma-de-queretaro-uaq</t>
        </is>
      </c>
      <c r="J1449" t="inlineStr">
        <is>
          <t>3996747</t>
        </is>
      </c>
      <c r="K1449" t="inlineStr">
        <is>
          <t>293402</t>
        </is>
      </c>
      <c r="L1449" t="inlineStr">
        <is>
          <t>2592</t>
        </is>
      </c>
      <c r="M1449" t="n">
        <v>0</v>
      </c>
      <c r="N1449" t="inlineStr">
        <is>
          <t>1401+</t>
        </is>
      </c>
      <c r="O1449" t="inlineStr"/>
      <c r="P1449" t="b">
        <v>0</v>
      </c>
      <c r="Q1449" t="b">
        <v>0</v>
      </c>
      <c r="R1449" t="n">
        <v>0</v>
      </c>
      <c r="S1449" t="inlineStr">
        <is>
          <t>601+</t>
        </is>
      </c>
      <c r="T1449" t="n">
        <v>4.4</v>
      </c>
      <c r="U1449" t="inlineStr">
        <is>
          <t>701+</t>
        </is>
      </c>
      <c r="V1449" t="n">
        <v>2.1</v>
      </c>
      <c r="W1449" t="inlineStr">
        <is>
          <t>701+</t>
        </is>
      </c>
      <c r="X1449" t="n">
        <v>6</v>
      </c>
      <c r="Y1449" t="inlineStr">
        <is>
          <t>601+</t>
        </is>
      </c>
      <c r="Z1449" t="n">
        <v>2.4</v>
      </c>
      <c r="AA1449" t="inlineStr">
        <is>
          <t>701+</t>
        </is>
      </c>
      <c r="AB1449" t="n">
        <v>2</v>
      </c>
      <c r="AC1449" t="inlineStr">
        <is>
          <t>701+</t>
        </is>
      </c>
      <c r="AD1449" t="n">
        <v>1.5</v>
      </c>
      <c r="AE1449" t="inlineStr">
        <is>
          <t>701+</t>
        </is>
      </c>
      <c r="AF1449" t="n">
        <v>7.3</v>
      </c>
      <c r="AG1449" t="inlineStr">
        <is>
          <t>701+</t>
        </is>
      </c>
      <c r="AH1449" t="n">
        <v>3.8</v>
      </c>
      <c r="AI1449" t="inlineStr">
        <is>
          <t>701+</t>
        </is>
      </c>
      <c r="AJ1449" t="n">
        <v>1</v>
      </c>
      <c r="AK1449" t="inlineStr"/>
      <c r="AL1449" t="inlineStr"/>
      <c r="AM1449" t="inlineStr"/>
      <c r="AN1449" t="inlineStr"/>
      <c r="AO1449" t="inlineStr"/>
      <c r="AP1449" t="inlineStr">
        <is>
          <t>{"Research &amp; Discovery": [{"indicator_id": "76", "indicator_name": "Academic Reputation", "rank": "601+", "score": "4.4"}, {"indicator_id": "73", "indicator_name": "Citations per Faculty", "rank": "701+", "score": "2.1"}], "Learning Experience": [{"indicator_id": "36", "indicator_name": "Faculty Student Ratio", "rank": "701+", "score": "6"}], "Employability": [{"indicator_id": "77", "indicator_name": "Employer Reputation", "rank": "601+", "score": "2.4"}, {"indicator_id": "3819456", "indicator_name": "Employment Outcomes", "rank": "701+", "score": "2"}], "Global Engagement": [{"indicator_id": "14", "indicator_name": "International Student Ratio", "rank": "701+", "score": "1.5"}, {"indicator_id": "15", "indicator_name": "International Research Network", "rank": "701+", "score": "7.3"}, {"indicator_id": "18", "indicator_name": "International Faculty Ratio", "rank": "701+", "score": "3.8"}], "Sustainability": [{"indicator_id": "3897497", "indicator_name": "Sustainability Score", "rank": "701+", "score": "1"}]}</t>
        </is>
      </c>
      <c r="AQ144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50">
      <c r="A1450" t="n">
        <v>1449</v>
      </c>
      <c r="B1450" t="inlineStr"/>
      <c r="C1450" t="inlineStr">
        <is>
          <t>Universidad Autónoma de San Luis de Potosí</t>
        </is>
      </c>
      <c r="D1450" t="inlineStr">
        <is>
          <t>San Luis Potosí, Mexico</t>
        </is>
      </c>
      <c r="E1450" t="inlineStr">
        <is>
          <t>Mexico</t>
        </is>
      </c>
      <c r="F1450" t="inlineStr">
        <is>
          <t>San Luis Potosí</t>
        </is>
      </c>
      <c r="G1450" t="inlineStr">
        <is>
          <t>Latin America</t>
        </is>
      </c>
      <c r="H1450" t="inlineStr">
        <is>
          <t>https://www.topuniversities.com/sites/default/files/universidad-autnoma-de-san-luis-de-potos_592560cf2aeae70239af54a5_medium.jpg</t>
        </is>
      </c>
      <c r="I1450" t="inlineStr">
        <is>
          <t>/universities/universidad-autonoma-de-san-luis-de-potosi</t>
        </is>
      </c>
      <c r="J1450" t="inlineStr">
        <is>
          <t>3996748</t>
        </is>
      </c>
      <c r="K1450" t="inlineStr">
        <is>
          <t>293403</t>
        </is>
      </c>
      <c r="L1450" t="inlineStr">
        <is>
          <t>2593</t>
        </is>
      </c>
      <c r="M1450" t="n">
        <v>0</v>
      </c>
      <c r="N1450" t="inlineStr">
        <is>
          <t>1401+</t>
        </is>
      </c>
      <c r="O1450" t="inlineStr"/>
      <c r="P1450" t="b">
        <v>0</v>
      </c>
      <c r="Q1450" t="b">
        <v>0</v>
      </c>
      <c r="R1450" t="n">
        <v>0</v>
      </c>
      <c r="S1450" t="inlineStr">
        <is>
          <t>601+</t>
        </is>
      </c>
      <c r="T1450" t="n">
        <v>5.9</v>
      </c>
      <c r="U1450" t="inlineStr">
        <is>
          <t>701+</t>
        </is>
      </c>
      <c r="V1450" t="n">
        <v>2.4</v>
      </c>
      <c r="W1450" t="inlineStr">
        <is>
          <t>701+</t>
        </is>
      </c>
      <c r="X1450" t="n">
        <v>5.4</v>
      </c>
      <c r="Y1450" t="inlineStr">
        <is>
          <t>601+</t>
        </is>
      </c>
      <c r="Z1450" t="n">
        <v>1.8</v>
      </c>
      <c r="AA1450" t="inlineStr">
        <is>
          <t>701+</t>
        </is>
      </c>
      <c r="AB1450" t="n">
        <v>1.6</v>
      </c>
      <c r="AC1450" t="inlineStr">
        <is>
          <t>701+</t>
        </is>
      </c>
      <c r="AD1450" t="n">
        <v>1.3</v>
      </c>
      <c r="AE1450" t="inlineStr">
        <is>
          <t>701+</t>
        </is>
      </c>
      <c r="AF1450" t="n">
        <v>21.4</v>
      </c>
      <c r="AG1450" t="inlineStr">
        <is>
          <t>701+</t>
        </is>
      </c>
      <c r="AH1450" t="n">
        <v>1.6</v>
      </c>
      <c r="AI1450" t="inlineStr">
        <is>
          <t>701+</t>
        </is>
      </c>
      <c r="AJ1450" t="n">
        <v>1.1</v>
      </c>
      <c r="AK1450" t="inlineStr"/>
      <c r="AL1450" t="inlineStr"/>
      <c r="AM1450" t="inlineStr"/>
      <c r="AN1450" t="inlineStr"/>
      <c r="AO1450" t="inlineStr"/>
      <c r="AP1450" t="inlineStr">
        <is>
          <t>{"Research &amp; Discovery": [{"indicator_id": "76", "indicator_name": "Academic Reputation", "rank": "601+", "score": "5.9"}, {"indicator_id": "73", "indicator_name": "Citations per Faculty", "rank": "701+", "score": "2.4"}], "Learning Experience": [{"indicator_id": "36", "indicator_name": "Faculty Student Ratio", "rank": "701+", "score": "5.4"}], "Employability": [{"indicator_id": "77", "indicator_name": "Employer Reputation", "rank": "601+", "score": "1.8"}, {"indicator_id": "3819456", "indicator_name": "Employment Outcomes", "rank": "701+", "score": "1.6"}], "Global Engagement": [{"indicator_id": "14", "indicator_name": "International Student Ratio", "rank": "701+", "score": "1.3"}, {"indicator_id": "15", "indicator_name": "International Research Network", "rank": "701+", "score": "21.4"}, {"indicator_id": "18", "indicator_name": "International Faculty Ratio", "rank": "701+", "score": "1.6"}], "Sustainability": [{"indicator_id": "3897497", "indicator_name": "Sustainability Score", "rank": "701+", "score": "1.1"}]}</t>
        </is>
      </c>
      <c r="AQ145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51">
      <c r="A1451" t="n">
        <v>1450</v>
      </c>
      <c r="B1451" t="inlineStr"/>
      <c r="C1451" t="inlineStr">
        <is>
          <t>Universidad Autónoma del Estado de Morelos (UAEM)</t>
        </is>
      </c>
      <c r="D1451" t="inlineStr">
        <is>
          <t>Cuernavaca, Mexico</t>
        </is>
      </c>
      <c r="E1451" t="inlineStr">
        <is>
          <t>Mexico</t>
        </is>
      </c>
      <c r="F1451" t="inlineStr">
        <is>
          <t>Cuernavaca</t>
        </is>
      </c>
      <c r="G1451" t="inlineStr">
        <is>
          <t>Latin America</t>
        </is>
      </c>
      <c r="H1451" t="inlineStr">
        <is>
          <t>https://www.topuniversities.com/sites/default/files/universidad-autnoma-del-estado-de-morelos-uaem_592560cf2aeae70239af54ad_medium.jpg</t>
        </is>
      </c>
      <c r="I1451" t="inlineStr">
        <is>
          <t>/universities/universidad-autonoma-del-estado-de-morelos-uaem</t>
        </is>
      </c>
      <c r="J1451" t="inlineStr">
        <is>
          <t>3996750</t>
        </is>
      </c>
      <c r="K1451" t="inlineStr">
        <is>
          <t>293411</t>
        </is>
      </c>
      <c r="L1451" t="inlineStr">
        <is>
          <t>2601</t>
        </is>
      </c>
      <c r="M1451" t="n">
        <v>0</v>
      </c>
      <c r="N1451" t="inlineStr">
        <is>
          <t>1401+</t>
        </is>
      </c>
      <c r="O1451" t="inlineStr"/>
      <c r="P1451" t="b">
        <v>0</v>
      </c>
      <c r="Q1451" t="b">
        <v>0</v>
      </c>
      <c r="R1451" t="n">
        <v>0</v>
      </c>
      <c r="S1451" t="inlineStr">
        <is>
          <t>601+</t>
        </is>
      </c>
      <c r="T1451" t="n">
        <v>3.5</v>
      </c>
      <c r="U1451" t="inlineStr">
        <is>
          <t>701+</t>
        </is>
      </c>
      <c r="V1451" t="n">
        <v>1.6</v>
      </c>
      <c r="W1451" t="inlineStr">
        <is>
          <t>701+</t>
        </is>
      </c>
      <c r="X1451" t="n">
        <v>15.5</v>
      </c>
      <c r="Y1451" t="inlineStr">
        <is>
          <t>601+</t>
        </is>
      </c>
      <c r="Z1451" t="n">
        <v>1.8</v>
      </c>
      <c r="AA1451" t="inlineStr">
        <is>
          <t>701+</t>
        </is>
      </c>
      <c r="AB1451" t="n">
        <v>1.9</v>
      </c>
      <c r="AC1451" t="inlineStr">
        <is>
          <t>701+</t>
        </is>
      </c>
      <c r="AD1451" t="n">
        <v>1.2</v>
      </c>
      <c r="AE1451" t="inlineStr">
        <is>
          <t>701+</t>
        </is>
      </c>
      <c r="AF1451" t="n">
        <v>17.4</v>
      </c>
      <c r="AG1451" t="inlineStr">
        <is>
          <t>701+</t>
        </is>
      </c>
      <c r="AH1451" t="n">
        <v>2.6</v>
      </c>
      <c r="AI1451" t="inlineStr">
        <is>
          <t>701+</t>
        </is>
      </c>
      <c r="AJ1451" t="n">
        <v>1</v>
      </c>
      <c r="AK1451" t="inlineStr"/>
      <c r="AL1451" t="inlineStr"/>
      <c r="AM1451" t="inlineStr"/>
      <c r="AN1451" t="inlineStr"/>
      <c r="AO1451" t="inlineStr"/>
      <c r="AP1451" t="inlineStr">
        <is>
          <t>{"Research &amp; Discovery": [{"indicator_id": "76", "indicator_name": "Academic Reputation", "rank": "601+", "score": "3.5"}, {"indicator_id": "73", "indicator_name": "Citations per Faculty", "rank": "701+", "score": "1.6"}], "Learning Experience": [{"indicator_id": "36", "indicator_name": "Faculty Student Ratio", "rank": "701+", "score": "15.5"}], "Employability": [{"indicator_id": "77", "indicator_name": "Employer Reputation", "rank": "601+", "score": "1.8"}, {"indicator_id": "3819456", "indicator_name": "Employment Outcomes", "rank": "701+", "score": "1.9"}], "Global Engagement": [{"indicator_id": "14", "indicator_name": "International Student Ratio", "rank": "701+", "score": "1.2"}, {"indicator_id": "15", "indicator_name": "International Research Network", "rank": "701+", "score": "17.4"}, {"indicator_id": "18", "indicator_name": "International Faculty Ratio", "rank": "701+", "score": "2.6"}], "Sustainability": [{"indicator_id": "3897497", "indicator_name": "Sustainability Score", "rank": "701+", "score": "1"}]}</t>
        </is>
      </c>
      <c r="AQ145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52">
      <c r="A1452" t="n">
        <v>1451</v>
      </c>
      <c r="B1452" t="inlineStr"/>
      <c r="C1452" t="inlineStr">
        <is>
          <t>Universidad Bernardo O'Higgins</t>
        </is>
      </c>
      <c r="D1452" t="inlineStr">
        <is>
          <t>Santiago, Chile</t>
        </is>
      </c>
      <c r="E1452" t="inlineStr">
        <is>
          <t>Chile</t>
        </is>
      </c>
      <c r="F1452" t="inlineStr">
        <is>
          <t>Santiago</t>
        </is>
      </c>
      <c r="G1452" t="inlineStr">
        <is>
          <t>Latin America</t>
        </is>
      </c>
      <c r="H1452" t="inlineStr">
        <is>
          <t>https://www.topuniversities.com/sites/default/files/universidad-bernardo-ohiggins_5aa25b5e6ee6c81c63496cfc_medium.jpg</t>
        </is>
      </c>
      <c r="I1452" t="inlineStr">
        <is>
          <t>/universities/universidad-bernardo-ohiggins</t>
        </is>
      </c>
      <c r="J1452" t="inlineStr">
        <is>
          <t>3996751</t>
        </is>
      </c>
      <c r="K1452" t="inlineStr">
        <is>
          <t>954565</t>
        </is>
      </c>
      <c r="L1452" t="inlineStr">
        <is>
          <t>36085</t>
        </is>
      </c>
      <c r="M1452" t="n">
        <v>0</v>
      </c>
      <c r="N1452" t="inlineStr">
        <is>
          <t>1401+</t>
        </is>
      </c>
      <c r="O1452" t="inlineStr"/>
      <c r="P1452" t="b">
        <v>0</v>
      </c>
      <c r="Q1452" t="b">
        <v>0</v>
      </c>
      <c r="R1452" t="n">
        <v>0</v>
      </c>
      <c r="S1452" t="inlineStr">
        <is>
          <t>601+</t>
        </is>
      </c>
      <c r="T1452" t="n">
        <v>4.6</v>
      </c>
      <c r="U1452" t="inlineStr">
        <is>
          <t>701+</t>
        </is>
      </c>
      <c r="V1452" t="n">
        <v>2</v>
      </c>
      <c r="W1452" t="inlineStr">
        <is>
          <t>701+</t>
        </is>
      </c>
      <c r="X1452" t="n">
        <v>9.9</v>
      </c>
      <c r="Y1452" t="inlineStr">
        <is>
          <t>601+</t>
        </is>
      </c>
      <c r="Z1452" t="n">
        <v>4.3</v>
      </c>
      <c r="AA1452" t="inlineStr">
        <is>
          <t>701+</t>
        </is>
      </c>
      <c r="AB1452" t="n">
        <v>2.2</v>
      </c>
      <c r="AC1452" t="inlineStr">
        <is>
          <t>701+</t>
        </is>
      </c>
      <c r="AD1452" t="n">
        <v>2.1</v>
      </c>
      <c r="AE1452" t="inlineStr">
        <is>
          <t>701+</t>
        </is>
      </c>
      <c r="AF1452" t="n">
        <v>13.1</v>
      </c>
      <c r="AG1452" t="inlineStr">
        <is>
          <t>701+</t>
        </is>
      </c>
      <c r="AH1452" t="n">
        <v>13.3</v>
      </c>
      <c r="AI1452" t="inlineStr">
        <is>
          <t>701+</t>
        </is>
      </c>
      <c r="AJ1452" t="n">
        <v>1</v>
      </c>
      <c r="AK1452" t="inlineStr"/>
      <c r="AL1452" t="inlineStr"/>
      <c r="AM1452" t="inlineStr"/>
      <c r="AN1452" t="inlineStr"/>
      <c r="AO1452" t="inlineStr"/>
      <c r="AP1452" t="inlineStr">
        <is>
          <t>{"Research &amp; Discovery": [{"indicator_id": "76", "indicator_name": "Academic Reputation", "rank": "601+", "score": "4.6"}, {"indicator_id": "73", "indicator_name": "Citations per Faculty", "rank": "701+", "score": "2"}], "Learning Experience": [{"indicator_id": "36", "indicator_name": "Faculty Student Ratio", "rank": "701+", "score": "9.9"}], "Employability": [{"indicator_id": "77", "indicator_name": "Employer Reputation", "rank": "601+", "score": "4.3"}, {"indicator_id": "3819456", "indicator_name": "Employment Outcomes", "rank": "701+", "score": "2.2"}], "Global Engagement": [{"indicator_id": "14", "indicator_name": "International Student Ratio", "rank": "701+", "score": "2.1"}, {"indicator_id": "15", "indicator_name": "International Research Network", "rank": "701+", "score": "13.1"}, {"indicator_id": "18", "indicator_name": "International Faculty Ratio", "rank": "701+", "score": "13.3"}], "Sustainability": [{"indicator_id": "3897497", "indicator_name": "Sustainability Score", "rank": "701+", "score": "1"}]}</t>
        </is>
      </c>
      <c r="AQ145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53">
      <c r="A1453" t="n">
        <v>1452</v>
      </c>
      <c r="B1453" t="inlineStr"/>
      <c r="C1453" t="inlineStr">
        <is>
          <t>Universidad Católica Boliviana "San Pablo" (UCB)</t>
        </is>
      </c>
      <c r="D1453" t="inlineStr">
        <is>
          <t>La Paz, Bolivia</t>
        </is>
      </c>
      <c r="E1453" t="inlineStr">
        <is>
          <t>Bolivia</t>
        </is>
      </c>
      <c r="F1453" t="inlineStr">
        <is>
          <t>La Paz</t>
        </is>
      </c>
      <c r="G1453" t="inlineStr">
        <is>
          <t>Latin America</t>
        </is>
      </c>
      <c r="H1453" t="inlineStr">
        <is>
          <t>https://www.topuniversities.com/sites/default/files/universidad-catlica-boliviana-_592560cf2aeae70239af561d_medium.jpg</t>
        </is>
      </c>
      <c r="I1453" t="inlineStr">
        <is>
          <t>/universities/universidad-catolica-boliviana-san-pablo-ucb</t>
        </is>
      </c>
      <c r="J1453" t="inlineStr">
        <is>
          <t>3996752</t>
        </is>
      </c>
      <c r="K1453" t="inlineStr">
        <is>
          <t>293694</t>
        </is>
      </c>
      <c r="L1453" t="inlineStr">
        <is>
          <t>14232</t>
        </is>
      </c>
      <c r="M1453" t="n">
        <v>0</v>
      </c>
      <c r="N1453" t="inlineStr">
        <is>
          <t>1401+</t>
        </is>
      </c>
      <c r="O1453" t="inlineStr"/>
      <c r="P1453" t="b">
        <v>0</v>
      </c>
      <c r="Q1453" t="b">
        <v>0</v>
      </c>
      <c r="R1453" t="n">
        <v>0</v>
      </c>
      <c r="S1453" t="inlineStr">
        <is>
          <t>601+</t>
        </is>
      </c>
      <c r="T1453" t="n">
        <v>3.9</v>
      </c>
      <c r="U1453" t="inlineStr">
        <is>
          <t>701+</t>
        </is>
      </c>
      <c r="V1453" t="n">
        <v>1.1</v>
      </c>
      <c r="W1453" t="inlineStr">
        <is>
          <t>701+</t>
        </is>
      </c>
      <c r="X1453" t="n">
        <v>4.2</v>
      </c>
      <c r="Y1453" t="inlineStr">
        <is>
          <t>601+</t>
        </is>
      </c>
      <c r="Z1453" t="n">
        <v>2.9</v>
      </c>
      <c r="AA1453" t="inlineStr">
        <is>
          <t>452</t>
        </is>
      </c>
      <c r="AB1453" t="n">
        <v>26.2</v>
      </c>
      <c r="AC1453" t="inlineStr">
        <is>
          <t>701+</t>
        </is>
      </c>
      <c r="AD1453" t="n">
        <v>2.7</v>
      </c>
      <c r="AE1453" t="inlineStr">
        <is>
          <t>701+</t>
        </is>
      </c>
      <c r="AF1453" t="n">
        <v>7.7</v>
      </c>
      <c r="AG1453" t="inlineStr">
        <is>
          <t>701+</t>
        </is>
      </c>
      <c r="AH1453" t="n">
        <v>2.3</v>
      </c>
      <c r="AI1453" t="inlineStr">
        <is>
          <t>701+</t>
        </is>
      </c>
      <c r="AJ1453" t="n">
        <v>1</v>
      </c>
      <c r="AK1453" t="inlineStr"/>
      <c r="AL1453" t="inlineStr"/>
      <c r="AM1453" t="inlineStr"/>
      <c r="AN1453" t="inlineStr"/>
      <c r="AO1453" t="inlineStr"/>
      <c r="AP1453" t="inlineStr">
        <is>
          <t>{"Research &amp; Discovery": [{"indicator_id": "76", "indicator_name": "Academic Reputation", "rank": "601+", "score": "3.9"}, {"indicator_id": "73", "indicator_name": "Citations per Faculty", "rank": "701+", "score": "1.1"}], "Learning Experience": [{"indicator_id": "36", "indicator_name": "Faculty Student Ratio", "rank": "701+", "score": "4.2"}], "Employability": [{"indicator_id": "77", "indicator_name": "Employer Reputation", "rank": "601+", "score": "2.9"}, {"indicator_id": "3819456", "indicator_name": "Employment Outcomes", "rank": "452", "score": "26.2"}], "Global Engagement": [{"indicator_id": "14", "indicator_name": "International Student Ratio", "rank": "701+", "score": "2.7"}, {"indicator_id": "15", "indicator_name": "International Research Network", "rank": "701+", "score": "7.7"}, {"indicator_id": "18", "indicator_name": "International Faculty Ratio", "rank": "701+", "score": "2.3"}], "Sustainability": [{"indicator_id": "3897497", "indicator_name": "Sustainability Score", "rank": "701+", "score": "1"}]}</t>
        </is>
      </c>
      <c r="AQ145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54">
      <c r="A1454" t="n">
        <v>1453</v>
      </c>
      <c r="B1454" t="inlineStr"/>
      <c r="C1454" t="inlineStr">
        <is>
          <t xml:space="preserve">Universidad Católica de Colombia </t>
        </is>
      </c>
      <c r="D1454" t="inlineStr">
        <is>
          <t>Bogotá, Colombia</t>
        </is>
      </c>
      <c r="E1454" t="inlineStr">
        <is>
          <t>Colombia</t>
        </is>
      </c>
      <c r="F1454" t="inlineStr">
        <is>
          <t>Bogotá</t>
        </is>
      </c>
      <c r="G1454" t="inlineStr">
        <is>
          <t>Latin America</t>
        </is>
      </c>
      <c r="H1454" t="inlineStr">
        <is>
          <t>https://www.topuniversities.com/sites/default/files/universidad-catlica-de-colombia-_592560cf2aeae70239af54b3_medium.jpg</t>
        </is>
      </c>
      <c r="I1454" t="inlineStr">
        <is>
          <t>/universities/universidad-catolica-de-colombia</t>
        </is>
      </c>
      <c r="J1454" t="inlineStr">
        <is>
          <t>3996753</t>
        </is>
      </c>
      <c r="K1454" t="inlineStr">
        <is>
          <t>293416</t>
        </is>
      </c>
      <c r="L1454" t="inlineStr">
        <is>
          <t>2607</t>
        </is>
      </c>
      <c r="M1454" t="n">
        <v>0</v>
      </c>
      <c r="N1454" t="inlineStr">
        <is>
          <t>1401+</t>
        </is>
      </c>
      <c r="O1454" t="inlineStr">
        <is>
          <t>4</t>
        </is>
      </c>
      <c r="P1454" t="b">
        <v>0</v>
      </c>
      <c r="Q1454" t="b">
        <v>0</v>
      </c>
      <c r="R1454" t="n">
        <v>0</v>
      </c>
      <c r="S1454" t="inlineStr">
        <is>
          <t>601+</t>
        </is>
      </c>
      <c r="T1454" t="n">
        <v>6.1</v>
      </c>
      <c r="U1454" t="inlineStr">
        <is>
          <t>701+</t>
        </is>
      </c>
      <c r="V1454" t="n">
        <v>1.6</v>
      </c>
      <c r="W1454" t="inlineStr">
        <is>
          <t>701+</t>
        </is>
      </c>
      <c r="X1454" t="n">
        <v>5.1</v>
      </c>
      <c r="Y1454" t="inlineStr">
        <is>
          <t>601+</t>
        </is>
      </c>
      <c r="Z1454" t="n">
        <v>3.2</v>
      </c>
      <c r="AA1454" t="inlineStr">
        <is>
          <t>701+</t>
        </is>
      </c>
      <c r="AB1454" t="n">
        <v>2.3</v>
      </c>
      <c r="AC1454" t="inlineStr">
        <is>
          <t>701+</t>
        </is>
      </c>
      <c r="AD1454" t="n">
        <v>1.1</v>
      </c>
      <c r="AE1454" t="inlineStr">
        <is>
          <t>701+</t>
        </is>
      </c>
      <c r="AF1454" t="n">
        <v>5</v>
      </c>
      <c r="AG1454" t="inlineStr">
        <is>
          <t>701+</t>
        </is>
      </c>
      <c r="AH1454" t="n">
        <v>3.3</v>
      </c>
      <c r="AI1454" t="inlineStr">
        <is>
          <t>701+</t>
        </is>
      </c>
      <c r="AJ1454" t="n">
        <v>1</v>
      </c>
      <c r="AK1454" t="inlineStr"/>
      <c r="AL1454" t="inlineStr"/>
      <c r="AM1454" t="inlineStr"/>
      <c r="AN1454" t="inlineStr"/>
      <c r="AO1454" t="inlineStr"/>
      <c r="AP1454" t="inlineStr">
        <is>
          <t>{"Research &amp; Discovery": [{"indicator_id": "76", "indicator_name": "Academic Reputation", "rank": "601+", "score": "6.1"}, {"indicator_id": "73", "indicator_name": "Citations per Faculty", "rank": "701+", "score": "1.6"}], "Learning Experience": [{"indicator_id": "36", "indicator_name": "Faculty Student Ratio", "rank": "701+", "score": "5.1"}], "Employability": [{"indicator_id": "77", "indicator_name": "Employer Reputation", "rank": "601+", "score": "3.2"}, {"indicator_id": "3819456", "indicator_name": "Employment Outcomes", "rank": "701+", "score": "2.3"}], "Global Engagement": [{"indicator_id": "14", "indicator_name": "International Student Ratio", "rank": "701+", "score": "1.1"}, {"indicator_id": "15", "indicator_name": "International Research Network", "rank": "701+", "score": "5"}, {"indicator_id": "18", "indicator_name": "International Faculty Ratio", "rank": "701+", "score": "3.3"}], "Sustainability": [{"indicator_id": "3897497", "indicator_name": "Sustainability Score", "rank": "701+", "score": "1"}]}</t>
        </is>
      </c>
      <c r="AQ145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55">
      <c r="A1455" t="n">
        <v>1454</v>
      </c>
      <c r="B1455" t="inlineStr"/>
      <c r="C1455" t="inlineStr">
        <is>
          <t>Universidad Católica de Córdoba (UCC)</t>
        </is>
      </c>
      <c r="D1455" t="inlineStr">
        <is>
          <t>Córdoba, Argentina</t>
        </is>
      </c>
      <c r="E1455" t="inlineStr">
        <is>
          <t>Argentina</t>
        </is>
      </c>
      <c r="F1455" t="inlineStr">
        <is>
          <t>Córdoba</t>
        </is>
      </c>
      <c r="G1455" t="inlineStr">
        <is>
          <t>Latin America</t>
        </is>
      </c>
      <c r="H1455" t="inlineStr">
        <is>
          <t>https://www.topuniversities.com/sites/default/files/231204014402pm206077LOGO-UCC-Mesa-de-trabajo-1-90x90.jpg</t>
        </is>
      </c>
      <c r="I1455" t="inlineStr">
        <is>
          <t>/universities/universidad-catolica-de-cordoba-ucc</t>
        </is>
      </c>
      <c r="J1455" t="inlineStr">
        <is>
          <t>3996754</t>
        </is>
      </c>
      <c r="K1455" t="inlineStr">
        <is>
          <t>294407</t>
        </is>
      </c>
      <c r="L1455" t="inlineStr">
        <is>
          <t>15221</t>
        </is>
      </c>
      <c r="M1455" t="n">
        <v>0</v>
      </c>
      <c r="N1455" t="inlineStr">
        <is>
          <t>1401+</t>
        </is>
      </c>
      <c r="O1455" t="inlineStr">
        <is>
          <t>5</t>
        </is>
      </c>
      <c r="P1455" t="b">
        <v>0</v>
      </c>
      <c r="Q1455" t="b">
        <v>0</v>
      </c>
      <c r="R1455" t="n">
        <v>0</v>
      </c>
      <c r="S1455" t="inlineStr">
        <is>
          <t>601+</t>
        </is>
      </c>
      <c r="T1455" t="n">
        <v>5.3</v>
      </c>
      <c r="U1455" t="inlineStr">
        <is>
          <t>701+</t>
        </is>
      </c>
      <c r="V1455" t="n">
        <v>1.1</v>
      </c>
      <c r="W1455" t="inlineStr">
        <is>
          <t>701+</t>
        </is>
      </c>
      <c r="X1455" t="n">
        <v>17.1</v>
      </c>
      <c r="Y1455" t="inlineStr">
        <is>
          <t>601+</t>
        </is>
      </c>
      <c r="Z1455" t="n">
        <v>2.6</v>
      </c>
      <c r="AA1455" t="inlineStr">
        <is>
          <t>701+</t>
        </is>
      </c>
      <c r="AB1455" t="n">
        <v>4.6</v>
      </c>
      <c r="AC1455" t="inlineStr">
        <is>
          <t>701+</t>
        </is>
      </c>
      <c r="AD1455" t="n">
        <v>3.6</v>
      </c>
      <c r="AE1455" t="inlineStr">
        <is>
          <t>701+</t>
        </is>
      </c>
      <c r="AF1455" t="n">
        <v>2.3</v>
      </c>
      <c r="AG1455" t="inlineStr">
        <is>
          <t>701+</t>
        </is>
      </c>
      <c r="AH1455" t="n">
        <v>3.6</v>
      </c>
      <c r="AI1455" t="inlineStr">
        <is>
          <t>701+</t>
        </is>
      </c>
      <c r="AJ1455" t="n">
        <v>1</v>
      </c>
      <c r="AK1455" t="inlineStr"/>
      <c r="AL1455" t="inlineStr"/>
      <c r="AM1455" t="inlineStr"/>
      <c r="AN1455" t="inlineStr"/>
      <c r="AO1455" t="inlineStr"/>
      <c r="AP1455" t="inlineStr">
        <is>
          <t>{"Research &amp; Discovery": [{"indicator_id": "76", "indicator_name": "Academic Reputation", "rank": "601+", "score": "5.3"}, {"indicator_id": "73", "indicator_name": "Citations per Faculty", "rank": "701+", "score": "1.1"}], "Learning Experience": [{"indicator_id": "36", "indicator_name": "Faculty Student Ratio", "rank": "701+", "score": "17.1"}], "Employability": [{"indicator_id": "77", "indicator_name": "Employer Reputation", "rank": "601+", "score": "2.6"}, {"indicator_id": "3819456", "indicator_name": "Employment Outcomes", "rank": "701+", "score": "4.6"}], "Global Engagement": [{"indicator_id": "14", "indicator_name": "International Student Ratio", "rank": "701+", "score": "3.6"}, {"indicator_id": "15", "indicator_name": "International Research Network", "rank": "701+", "score": "2.3"}, {"indicator_id": "18", "indicator_name": "International Faculty Ratio", "rank": "701+", "score": "3.6"}], "Sustainability": [{"indicator_id": "3897497", "indicator_name": "Sustainability Score", "rank": "701+", "score": "1"}]}</t>
        </is>
      </c>
      <c r="AQ145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56">
      <c r="A1456" t="n">
        <v>1455</v>
      </c>
      <c r="B1456" t="inlineStr"/>
      <c r="C1456" t="inlineStr">
        <is>
          <t>Universidad Católica de la Santísima Concepción (UCSC)</t>
        </is>
      </c>
      <c r="D1456" t="inlineStr">
        <is>
          <t>Concepción, Chile</t>
        </is>
      </c>
      <c r="E1456" t="inlineStr">
        <is>
          <t>Chile</t>
        </is>
      </c>
      <c r="F1456" t="inlineStr">
        <is>
          <t>Concepción</t>
        </is>
      </c>
      <c r="G1456" t="inlineStr">
        <is>
          <t>Latin America</t>
        </is>
      </c>
      <c r="H1456" t="inlineStr">
        <is>
          <t>https://www.topuniversities.com/sites/default/files/universidad-catlica-de-la-santsima-concepcin-ucsc_592560cf2aeae70239af54b6_medium.jpg</t>
        </is>
      </c>
      <c r="I1456" t="inlineStr">
        <is>
          <t>/universities/universidad-catolica-de-la-santisima-concepcion-ucsc</t>
        </is>
      </c>
      <c r="J1456" t="inlineStr">
        <is>
          <t>3996755</t>
        </is>
      </c>
      <c r="K1456" t="inlineStr">
        <is>
          <t>293417</t>
        </is>
      </c>
      <c r="L1456" t="inlineStr">
        <is>
          <t>2608</t>
        </is>
      </c>
      <c r="M1456" t="n">
        <v>0</v>
      </c>
      <c r="N1456" t="inlineStr">
        <is>
          <t>1401+</t>
        </is>
      </c>
      <c r="O1456" t="inlineStr"/>
      <c r="P1456" t="b">
        <v>0</v>
      </c>
      <c r="Q1456" t="b">
        <v>0</v>
      </c>
      <c r="R1456" t="n">
        <v>0</v>
      </c>
      <c r="S1456" t="inlineStr">
        <is>
          <t>601+</t>
        </is>
      </c>
      <c r="T1456" t="n">
        <v>3.4</v>
      </c>
      <c r="U1456" t="inlineStr">
        <is>
          <t>701+</t>
        </is>
      </c>
      <c r="V1456" t="n">
        <v>2.8</v>
      </c>
      <c r="W1456" t="inlineStr">
        <is>
          <t>701+</t>
        </is>
      </c>
      <c r="X1456" t="n">
        <v>8.199999999999999</v>
      </c>
      <c r="Y1456" t="inlineStr">
        <is>
          <t>601+</t>
        </is>
      </c>
      <c r="Z1456" t="n">
        <v>2.1</v>
      </c>
      <c r="AA1456" t="inlineStr">
        <is>
          <t>701+</t>
        </is>
      </c>
      <c r="AB1456" t="n">
        <v>2</v>
      </c>
      <c r="AC1456" t="inlineStr">
        <is>
          <t>701+</t>
        </is>
      </c>
      <c r="AD1456" t="n">
        <v>1.1</v>
      </c>
      <c r="AE1456" t="inlineStr">
        <is>
          <t>701+</t>
        </is>
      </c>
      <c r="AF1456" t="n">
        <v>28.3</v>
      </c>
      <c r="AG1456" t="inlineStr">
        <is>
          <t>701+</t>
        </is>
      </c>
      <c r="AH1456" t="n">
        <v>5.2</v>
      </c>
      <c r="AI1456" t="inlineStr">
        <is>
          <t>701+</t>
        </is>
      </c>
      <c r="AJ1456" t="n">
        <v>1.2</v>
      </c>
      <c r="AK1456" t="inlineStr"/>
      <c r="AL1456" t="inlineStr"/>
      <c r="AM1456" t="inlineStr"/>
      <c r="AN1456" t="inlineStr"/>
      <c r="AO1456" t="inlineStr"/>
      <c r="AP1456" t="inlineStr">
        <is>
          <t>{"Research &amp; Discovery": [{"indicator_id": "76", "indicator_name": "Academic Reputation", "rank": "601+", "score": "3.4"}, {"indicator_id": "73", "indicator_name": "Citations per Faculty", "rank": "701+", "score": "2.8"}], "Learning Experience": [{"indicator_id": "36", "indicator_name": "Faculty Student Ratio", "rank": "701+", "score": "8.2"}], "Employability": [{"indicator_id": "77", "indicator_name": "Employer Reputation", "rank": "601+", "score": "2.1"}, {"indicator_id": "3819456", "indicator_name": "Employment Outcomes", "rank": "701+", "score": "2"}], "Global Engagement": [{"indicator_id": "14", "indicator_name": "International Student Ratio", "rank": "701+", "score": "1.1"}, {"indicator_id": "15", "indicator_name": "International Research Network", "rank": "701+", "score": "28.3"}, {"indicator_id": "18", "indicator_name": "International Faculty Ratio", "rank": "701+", "score": "5.2"}], "Sustainability": [{"indicator_id": "3897497", "indicator_name": "Sustainability Score", "rank": "701+", "score": "1.2"}]}</t>
        </is>
      </c>
      <c r="AQ145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57">
      <c r="A1457" t="n">
        <v>1456</v>
      </c>
      <c r="B1457" t="inlineStr"/>
      <c r="C1457" t="inlineStr">
        <is>
          <t>Universidad Católica de Santiago de Guayaquil</t>
        </is>
      </c>
      <c r="D1457" t="inlineStr">
        <is>
          <t>Guayaquil, Ecuador</t>
        </is>
      </c>
      <c r="E1457" t="inlineStr">
        <is>
          <t>Ecuador</t>
        </is>
      </c>
      <c r="F1457" t="inlineStr">
        <is>
          <t>Guayaquil</t>
        </is>
      </c>
      <c r="G1457" t="inlineStr">
        <is>
          <t>Latin America</t>
        </is>
      </c>
      <c r="H1457" t="inlineStr">
        <is>
          <t>https://www.topuniversities.com/sites/default/files/universidad-catlica-de-santiago-de-guayaquil_592560cf2aeae70239af54b4_medium.jpg</t>
        </is>
      </c>
      <c r="I1457" t="inlineStr">
        <is>
          <t>/universities/universidad-catolica-de-santiago-de-guayaquil</t>
        </is>
      </c>
      <c r="J1457" t="inlineStr">
        <is>
          <t>3996756</t>
        </is>
      </c>
      <c r="K1457" t="inlineStr">
        <is>
          <t>293418</t>
        </is>
      </c>
      <c r="L1457" t="inlineStr">
        <is>
          <t>2609</t>
        </is>
      </c>
      <c r="M1457" t="n">
        <v>0</v>
      </c>
      <c r="N1457" t="inlineStr">
        <is>
          <t>1401+</t>
        </is>
      </c>
      <c r="O1457" t="inlineStr"/>
      <c r="P1457" t="b">
        <v>0</v>
      </c>
      <c r="Q1457" t="b">
        <v>0</v>
      </c>
      <c r="R1457" t="n">
        <v>0</v>
      </c>
      <c r="S1457" t="inlineStr">
        <is>
          <t>601+</t>
        </is>
      </c>
      <c r="T1457" t="n">
        <v>4.5</v>
      </c>
      <c r="U1457" t="inlineStr">
        <is>
          <t>701+</t>
        </is>
      </c>
      <c r="V1457" t="n">
        <v>1.5</v>
      </c>
      <c r="W1457" t="inlineStr">
        <is>
          <t>701+</t>
        </is>
      </c>
      <c r="X1457" t="n">
        <v>1.3</v>
      </c>
      <c r="Y1457" t="inlineStr">
        <is>
          <t>601+</t>
        </is>
      </c>
      <c r="Z1457" t="n">
        <v>3.4</v>
      </c>
      <c r="AA1457" t="inlineStr">
        <is>
          <t>622</t>
        </is>
      </c>
      <c r="AB1457" t="n">
        <v>16.6</v>
      </c>
      <c r="AC1457" t="inlineStr">
        <is>
          <t>701+</t>
        </is>
      </c>
      <c r="AD1457" t="n">
        <v>1.2</v>
      </c>
      <c r="AE1457" t="inlineStr">
        <is>
          <t>701+</t>
        </is>
      </c>
      <c r="AF1457" t="n">
        <v>10.3</v>
      </c>
      <c r="AG1457" t="inlineStr">
        <is>
          <t>641</t>
        </is>
      </c>
      <c r="AH1457" t="n">
        <v>16.7</v>
      </c>
      <c r="AI1457" t="inlineStr">
        <is>
          <t>701+</t>
        </is>
      </c>
      <c r="AJ1457" t="n">
        <v>1</v>
      </c>
      <c r="AK1457" t="inlineStr"/>
      <c r="AL1457" t="inlineStr"/>
      <c r="AM1457" t="inlineStr"/>
      <c r="AN1457" t="inlineStr"/>
      <c r="AO1457" t="inlineStr"/>
      <c r="AP1457" t="inlineStr">
        <is>
          <t>{"Research &amp; Discovery": [{"indicator_id": "76", "indicator_name": "Academic Reputation", "rank": "601+", "score": "4.5"}, {"indicator_id": "73", "indicator_name": "Citations per Faculty", "rank": "701+", "score": "1.5"}], "Learning Experience": [{"indicator_id": "36", "indicator_name": "Faculty Student Ratio", "rank": "701+", "score": "1.3"}], "Employability": [{"indicator_id": "77", "indicator_name": "Employer Reputation", "rank": "601+", "score": "3.4"}, {"indicator_id": "3819456", "indicator_name": "Employment Outcomes", "rank": "622", "score": "16.6"}], "Global Engagement": [{"indicator_id": "14", "indicator_name": "International Student Ratio", "rank": "701+", "score": "1.2"}, {"indicator_id": "15", "indicator_name": "International Research Network", "rank": "701+", "score": "10.3"}, {"indicator_id": "18", "indicator_name": "International Faculty Ratio", "rank": "641", "score": "16.7"}], "Sustainability": [{"indicator_id": "3897497", "indicator_name": "Sustainability Score", "rank": "701+", "score": "1"}]}</t>
        </is>
      </c>
      <c r="AQ145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58">
      <c r="A1458" t="n">
        <v>1457</v>
      </c>
      <c r="B1458" t="inlineStr"/>
      <c r="C1458" t="inlineStr">
        <is>
          <t>Universidad Católica de Temuco</t>
        </is>
      </c>
      <c r="D1458" t="inlineStr">
        <is>
          <t>Temuco, Chile</t>
        </is>
      </c>
      <c r="E1458" t="inlineStr">
        <is>
          <t>Chile</t>
        </is>
      </c>
      <c r="F1458" t="inlineStr">
        <is>
          <t>Temuco</t>
        </is>
      </c>
      <c r="G1458" t="inlineStr">
        <is>
          <t>Latin America</t>
        </is>
      </c>
      <c r="H1458" t="inlineStr">
        <is>
          <t>https://www.topuniversities.com/sites/default/files/universidad-catlica-de-temuco_592560cf2aeae70239af54b7_medium.jpg</t>
        </is>
      </c>
      <c r="I1458" t="inlineStr">
        <is>
          <t>/universities/universidad-catolica-de-temuco</t>
        </is>
      </c>
      <c r="J1458" t="inlineStr">
        <is>
          <t>3996757</t>
        </is>
      </c>
      <c r="K1458" t="inlineStr">
        <is>
          <t>293420</t>
        </is>
      </c>
      <c r="L1458" t="inlineStr">
        <is>
          <t>2611</t>
        </is>
      </c>
      <c r="M1458" t="n">
        <v>0</v>
      </c>
      <c r="N1458" t="inlineStr">
        <is>
          <t>1401+</t>
        </is>
      </c>
      <c r="O1458" t="inlineStr"/>
      <c r="P1458" t="b">
        <v>0</v>
      </c>
      <c r="Q1458" t="b">
        <v>0</v>
      </c>
      <c r="R1458" t="n">
        <v>0</v>
      </c>
      <c r="S1458" t="inlineStr">
        <is>
          <t>601+</t>
        </is>
      </c>
      <c r="T1458" t="n">
        <v>4.1</v>
      </c>
      <c r="U1458" t="inlineStr">
        <is>
          <t>701+</t>
        </is>
      </c>
      <c r="V1458" t="n">
        <v>4.8</v>
      </c>
      <c r="W1458" t="inlineStr">
        <is>
          <t>701+</t>
        </is>
      </c>
      <c r="X1458" t="n">
        <v>2</v>
      </c>
      <c r="Y1458" t="inlineStr">
        <is>
          <t>601+</t>
        </is>
      </c>
      <c r="Z1458" t="n">
        <v>1.4</v>
      </c>
      <c r="AA1458" t="inlineStr">
        <is>
          <t>701+</t>
        </is>
      </c>
      <c r="AB1458" t="n">
        <v>2</v>
      </c>
      <c r="AC1458" t="inlineStr">
        <is>
          <t>n/a</t>
        </is>
      </c>
      <c r="AD1458" t="inlineStr"/>
      <c r="AE1458" t="inlineStr">
        <is>
          <t>701+</t>
        </is>
      </c>
      <c r="AF1458" t="n">
        <v>14.3</v>
      </c>
      <c r="AG1458" t="inlineStr">
        <is>
          <t>456</t>
        </is>
      </c>
      <c r="AH1458" t="n">
        <v>35.1</v>
      </c>
      <c r="AI1458" t="inlineStr">
        <is>
          <t>701+</t>
        </is>
      </c>
      <c r="AJ1458" t="n">
        <v>1.1</v>
      </c>
      <c r="AK1458" t="inlineStr"/>
      <c r="AL1458" t="inlineStr"/>
      <c r="AM1458" t="inlineStr"/>
      <c r="AN1458" t="inlineStr"/>
      <c r="AO1458" t="inlineStr"/>
      <c r="AP1458" t="inlineStr">
        <is>
          <t>{"Research &amp; Discovery": [{"indicator_id": "76", "indicator_name": "Academic Reputation", "rank": "601+", "score": "4.1"}, {"indicator_id": "73", "indicator_name": "Citations per Faculty", "rank": "701+", "score": "4.8"}], "Learning Experience": [{"indicator_id": "36", "indicator_name": "Faculty Student Ratio", "rank": "701+", "score": "2"}], "Employability": [{"indicator_id": "77", "indicator_name": "Employer Reputation", "rank": "601+", "score": "1.4"}, {"indicator_id": "3819456", "indicator_name": "Employment Outcomes", "rank": "701+", "score": "2"}], "Global Engagement": [{"indicator_id": "14", "indicator_name": "International Student Ratio", "rank": "n/a", "score": "n/a"}, {"indicator_id": "15", "indicator_name": "International Research Network", "rank": "701+", "score": "14.3"}, {"indicator_id": "18", "indicator_name": "International Faculty Ratio", "rank": "456", "score": "35.1"}], "Sustainability": [{"indicator_id": "3897497", "indicator_name": "Sustainability Score", "rank": "701+", "score": "1.1"}]}</t>
        </is>
      </c>
      <c r="AQ145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59">
      <c r="A1459" t="n">
        <v>1458</v>
      </c>
      <c r="B1459" t="inlineStr"/>
      <c r="C1459" t="inlineStr">
        <is>
          <t xml:space="preserve">Universidad Central de Chile </t>
        </is>
      </c>
      <c r="D1459" t="inlineStr">
        <is>
          <t>Santiago, Chile</t>
        </is>
      </c>
      <c r="E1459" t="inlineStr">
        <is>
          <t>Chile</t>
        </is>
      </c>
      <c r="F1459" t="inlineStr">
        <is>
          <t>Santiago</t>
        </is>
      </c>
      <c r="G1459" t="inlineStr">
        <is>
          <t>Latin America</t>
        </is>
      </c>
      <c r="H1459" t="inlineStr">
        <is>
          <t>https://www.topuniversities.com/sites/default/files/universidad-central-de-chile-_592560cf2aeae70239af54bc_medium.jpg</t>
        </is>
      </c>
      <c r="I1459" t="inlineStr">
        <is>
          <t>/universities/universidad-central-de-chile</t>
        </is>
      </c>
      <c r="J1459" t="inlineStr">
        <is>
          <t>3996761</t>
        </is>
      </c>
      <c r="K1459" t="inlineStr">
        <is>
          <t>293425</t>
        </is>
      </c>
      <c r="L1459" t="inlineStr">
        <is>
          <t>2617</t>
        </is>
      </c>
      <c r="M1459" t="n">
        <v>0</v>
      </c>
      <c r="N1459" t="inlineStr">
        <is>
          <t>1401+</t>
        </is>
      </c>
      <c r="O1459" t="inlineStr"/>
      <c r="P1459" t="b">
        <v>0</v>
      </c>
      <c r="Q1459" t="b">
        <v>0</v>
      </c>
      <c r="R1459" t="n">
        <v>0</v>
      </c>
      <c r="S1459" t="inlineStr">
        <is>
          <t>601+</t>
        </is>
      </c>
      <c r="T1459" t="n">
        <v>4.4</v>
      </c>
      <c r="U1459" t="inlineStr">
        <is>
          <t>701+</t>
        </is>
      </c>
      <c r="V1459" t="n">
        <v>1.7</v>
      </c>
      <c r="W1459" t="inlineStr">
        <is>
          <t>701+</t>
        </is>
      </c>
      <c r="X1459" t="n">
        <v>3</v>
      </c>
      <c r="Y1459" t="inlineStr">
        <is>
          <t>601+</t>
        </is>
      </c>
      <c r="Z1459" t="n">
        <v>2.4</v>
      </c>
      <c r="AA1459" t="inlineStr">
        <is>
          <t>701+</t>
        </is>
      </c>
      <c r="AB1459" t="n">
        <v>2</v>
      </c>
      <c r="AC1459" t="inlineStr">
        <is>
          <t>701+</t>
        </is>
      </c>
      <c r="AD1459" t="n">
        <v>1.8</v>
      </c>
      <c r="AE1459" t="inlineStr">
        <is>
          <t>701+</t>
        </is>
      </c>
      <c r="AF1459" t="n">
        <v>9.4</v>
      </c>
      <c r="AG1459" t="inlineStr">
        <is>
          <t>701+</t>
        </is>
      </c>
      <c r="AH1459" t="n">
        <v>4.6</v>
      </c>
      <c r="AI1459" t="inlineStr">
        <is>
          <t>701+</t>
        </is>
      </c>
      <c r="AJ1459" t="n">
        <v>1</v>
      </c>
      <c r="AK1459" t="inlineStr"/>
      <c r="AL1459" t="inlineStr"/>
      <c r="AM1459" t="inlineStr"/>
      <c r="AN1459" t="inlineStr"/>
      <c r="AO1459" t="inlineStr"/>
      <c r="AP1459" t="inlineStr">
        <is>
          <t>{"Research &amp; Discovery": [{"indicator_id": "76", "indicator_name": "Academic Reputation", "rank": "601+", "score": "4.4"}, {"indicator_id": "73", "indicator_name": "Citations per Faculty", "rank": "701+", "score": "1.7"}], "Learning Experience": [{"indicator_id": "36", "indicator_name": "Faculty Student Ratio", "rank": "701+", "score": "3"}], "Employability": [{"indicator_id": "77", "indicator_name": "Employer Reputation", "rank": "601+", "score": "2.4"}, {"indicator_id": "3819456", "indicator_name": "Employment Outcomes", "rank": "701+", "score": "2"}], "Global Engagement": [{"indicator_id": "14", "indicator_name": "International Student Ratio", "rank": "701+", "score": "1.8"}, {"indicator_id": "15", "indicator_name": "International Research Network", "rank": "701+", "score": "9.4"}, {"indicator_id": "18", "indicator_name": "International Faculty Ratio", "rank": "701+", "score": "4.6"}], "Sustainability": [{"indicator_id": "3897497", "indicator_name": "Sustainability Score", "rank": "701+", "score": "1"}]}</t>
        </is>
      </c>
      <c r="AQ145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60">
      <c r="A1460" t="n">
        <v>1459</v>
      </c>
      <c r="B1460" t="inlineStr"/>
      <c r="C1460" t="inlineStr">
        <is>
          <t>Universidad de San Nicolás de Hidalgo</t>
        </is>
      </c>
      <c r="D1460" t="inlineStr">
        <is>
          <t>Morelia, Mexico</t>
        </is>
      </c>
      <c r="E1460" t="inlineStr">
        <is>
          <t>Mexico</t>
        </is>
      </c>
      <c r="F1460" t="inlineStr">
        <is>
          <t>Morelia</t>
        </is>
      </c>
      <c r="G1460" t="inlineStr">
        <is>
          <t>Latin America</t>
        </is>
      </c>
      <c r="H1460" t="inlineStr">
        <is>
          <t>https://www.topuniversities.com/sites/default/files/universidad-de-san-nicols-de-hidalgo_592560cf2aeae70239af5500_medium.jpg</t>
        </is>
      </c>
      <c r="I1460" t="inlineStr">
        <is>
          <t>/universities/universidad-de-san-nicolas-de-hidalgo</t>
        </is>
      </c>
      <c r="J1460" t="inlineStr">
        <is>
          <t>3996771</t>
        </is>
      </c>
      <c r="K1460" t="inlineStr">
        <is>
          <t>293493</t>
        </is>
      </c>
      <c r="L1460" t="inlineStr">
        <is>
          <t>2685</t>
        </is>
      </c>
      <c r="M1460" t="n">
        <v>0</v>
      </c>
      <c r="N1460" t="inlineStr">
        <is>
          <t>1401+</t>
        </is>
      </c>
      <c r="O1460" t="inlineStr"/>
      <c r="P1460" t="b">
        <v>0</v>
      </c>
      <c r="Q1460" t="b">
        <v>0</v>
      </c>
      <c r="R1460" t="n">
        <v>0</v>
      </c>
      <c r="S1460" t="inlineStr">
        <is>
          <t>601+</t>
        </is>
      </c>
      <c r="T1460" t="n">
        <v>4.1</v>
      </c>
      <c r="U1460" t="inlineStr">
        <is>
          <t>701+</t>
        </is>
      </c>
      <c r="V1460" t="n">
        <v>2</v>
      </c>
      <c r="W1460" t="inlineStr">
        <is>
          <t>701+</t>
        </is>
      </c>
      <c r="X1460" t="n">
        <v>2.5</v>
      </c>
      <c r="Y1460" t="inlineStr">
        <is>
          <t>601+</t>
        </is>
      </c>
      <c r="Z1460" t="n">
        <v>1.8</v>
      </c>
      <c r="AA1460" t="inlineStr">
        <is>
          <t>701+</t>
        </is>
      </c>
      <c r="AB1460" t="n">
        <v>1.5</v>
      </c>
      <c r="AC1460" t="inlineStr">
        <is>
          <t>n/a</t>
        </is>
      </c>
      <c r="AD1460" t="inlineStr"/>
      <c r="AE1460" t="inlineStr">
        <is>
          <t>701+</t>
        </is>
      </c>
      <c r="AF1460" t="n">
        <v>14</v>
      </c>
      <c r="AG1460" t="inlineStr">
        <is>
          <t>n/a</t>
        </is>
      </c>
      <c r="AH1460" t="inlineStr"/>
      <c r="AI1460" t="inlineStr">
        <is>
          <t>701+</t>
        </is>
      </c>
      <c r="AJ1460" t="n">
        <v>1</v>
      </c>
      <c r="AK1460" t="inlineStr"/>
      <c r="AL1460" t="inlineStr"/>
      <c r="AM1460" t="inlineStr"/>
      <c r="AN1460" t="inlineStr"/>
      <c r="AO1460" t="inlineStr"/>
      <c r="AP1460" t="inlineStr">
        <is>
          <t>{"Research &amp; Discovery": [{"indicator_id": "76", "indicator_name": "Academic Reputation", "rank": "601+", "score": "4.1"}, {"indicator_id": "73", "indicator_name": "Citations per Faculty", "rank": "701+", "score": "2"}], "Learning Experience": [{"indicator_id": "36", "indicator_name": "Faculty Student Ratio", "rank": "701+", "score": "2.5"}], "Employability": [{"indicator_id": "77", "indicator_name": "Employer Reputation", "rank": "601+", "score": "1.8"}, {"indicator_id": "3819456", "indicator_name": "Employment Outcomes", "rank": "701+", "score": "1.5"}], "Global Engagement": [{"indicator_id": "14", "indicator_name": "International Student Ratio", "rank": "n/a", "score": "n/a"}, {"indicator_id": "15", "indicator_name": "International Research Network", "rank": "701+", "score": "14"}, {"indicator_id": "18", "indicator_name": "International Faculty Ratio", "rank": "n/a", "score": "n/a"}], "Sustainability": [{"indicator_id": "3897497", "indicator_name": "Sustainability Score", "rank": "701+", "score": "1"}]}</t>
        </is>
      </c>
      <c r="AQ146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61">
      <c r="A1461" t="n">
        <v>1460</v>
      </c>
      <c r="B1461" t="inlineStr"/>
      <c r="C1461" t="inlineStr">
        <is>
          <t>Universidad Nacional de Quilmes</t>
        </is>
      </c>
      <c r="D1461" t="inlineStr">
        <is>
          <t>Bernal, Argentina</t>
        </is>
      </c>
      <c r="E1461" t="inlineStr">
        <is>
          <t>Argentina</t>
        </is>
      </c>
      <c r="F1461" t="inlineStr">
        <is>
          <t>Bernal</t>
        </is>
      </c>
      <c r="G1461" t="inlineStr">
        <is>
          <t>Latin America</t>
        </is>
      </c>
      <c r="H1461" t="inlineStr">
        <is>
          <t>https://www.topuniversities.com/sites/default/files/universidad-nacional-de-quilmes_592560df9988f300e23209d5_medium.jpg</t>
        </is>
      </c>
      <c r="I1461" t="inlineStr">
        <is>
          <t>/universities/universidad-nacional-de-quilmes</t>
        </is>
      </c>
      <c r="J1461" t="inlineStr">
        <is>
          <t>3996777</t>
        </is>
      </c>
      <c r="K1461" t="inlineStr">
        <is>
          <t>294405</t>
        </is>
      </c>
      <c r="L1461" t="inlineStr">
        <is>
          <t>15220</t>
        </is>
      </c>
      <c r="M1461" t="n">
        <v>0</v>
      </c>
      <c r="N1461" t="inlineStr">
        <is>
          <t>1401+</t>
        </is>
      </c>
      <c r="O1461" t="inlineStr"/>
      <c r="P1461" t="b">
        <v>0</v>
      </c>
      <c r="Q1461" t="b">
        <v>0</v>
      </c>
      <c r="R1461" t="n">
        <v>0</v>
      </c>
      <c r="S1461" t="inlineStr">
        <is>
          <t>601+</t>
        </is>
      </c>
      <c r="T1461" t="n">
        <v>6.7</v>
      </c>
      <c r="U1461" t="inlineStr">
        <is>
          <t>701+</t>
        </is>
      </c>
      <c r="V1461" t="n">
        <v>1.7</v>
      </c>
      <c r="W1461" t="inlineStr">
        <is>
          <t>701+</t>
        </is>
      </c>
      <c r="X1461" t="n">
        <v>3.3</v>
      </c>
      <c r="Y1461" t="inlineStr">
        <is>
          <t>601+</t>
        </is>
      </c>
      <c r="Z1461" t="n">
        <v>1.7</v>
      </c>
      <c r="AA1461" t="inlineStr">
        <is>
          <t>701+</t>
        </is>
      </c>
      <c r="AB1461" t="n">
        <v>2.9</v>
      </c>
      <c r="AC1461" t="inlineStr">
        <is>
          <t>701+</t>
        </is>
      </c>
      <c r="AD1461" t="n">
        <v>1.8</v>
      </c>
      <c r="AE1461" t="inlineStr">
        <is>
          <t>701+</t>
        </is>
      </c>
      <c r="AF1461" t="n">
        <v>11.9</v>
      </c>
      <c r="AG1461" t="inlineStr">
        <is>
          <t>701+</t>
        </is>
      </c>
      <c r="AH1461" t="n">
        <v>2.8</v>
      </c>
      <c r="AI1461" t="inlineStr">
        <is>
          <t>701+</t>
        </is>
      </c>
      <c r="AJ1461" t="n">
        <v>1</v>
      </c>
      <c r="AK1461" t="inlineStr"/>
      <c r="AL1461" t="inlineStr"/>
      <c r="AM1461" t="inlineStr"/>
      <c r="AN1461" t="inlineStr"/>
      <c r="AO1461" t="inlineStr"/>
      <c r="AP1461" t="inlineStr">
        <is>
          <t>{"Research &amp; Discovery": [{"indicator_id": "76", "indicator_name": "Academic Reputation", "rank": "601+", "score": "6.7"}, {"indicator_id": "73", "indicator_name": "Citations per Faculty", "rank": "701+", "score": "1.7"}], "Learning Experience": [{"indicator_id": "36", "indicator_name": "Faculty Student Ratio", "rank": "701+", "score": "3.3"}], "Employability": [{"indicator_id": "77", "indicator_name": "Employer Reputation", "rank": "601+", "score": "1.7"}, {"indicator_id": "3819456", "indicator_name": "Employment Outcomes", "rank": "701+", "score": "2.9"}], "Global Engagement": [{"indicator_id": "14", "indicator_name": "International Student Ratio", "rank": "701+", "score": "1.8"}, {"indicator_id": "15", "indicator_name": "International Research Network", "rank": "701+", "score": "11.9"}, {"indicator_id": "18", "indicator_name": "International Faculty Ratio", "rank": "701+", "score": "2.8"}], "Sustainability": [{"indicator_id": "3897497", "indicator_name": "Sustainability Score", "rank": "701+", "score": "1"}]}</t>
        </is>
      </c>
      <c r="AQ146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62">
      <c r="A1462" t="n">
        <v>1461</v>
      </c>
      <c r="B1462" t="inlineStr"/>
      <c r="C1462" t="inlineStr">
        <is>
          <t>Universidad Nacional de Tucumà¡n</t>
        </is>
      </c>
      <c r="D1462" t="inlineStr">
        <is>
          <t>San Miguel de Tucumán, Argentina</t>
        </is>
      </c>
      <c r="E1462" t="inlineStr">
        <is>
          <t>Argentina</t>
        </is>
      </c>
      <c r="F1462" t="inlineStr">
        <is>
          <t>San Miguel de Tucumán</t>
        </is>
      </c>
      <c r="G1462" t="inlineStr">
        <is>
          <t>Latin America</t>
        </is>
      </c>
      <c r="H1462" t="inlineStr">
        <is>
          <t>https://www.topuniversities.com/sites/default/files/universidad-nacional-de-tucumn_592560cf2aeae70239af5123_medium.jpg</t>
        </is>
      </c>
      <c r="I1462" t="inlineStr">
        <is>
          <t>/universities/universidad-nacional-de-tucuman</t>
        </is>
      </c>
      <c r="J1462" t="inlineStr">
        <is>
          <t>3996781</t>
        </is>
      </c>
      <c r="K1462" t="inlineStr">
        <is>
          <t>296829</t>
        </is>
      </c>
      <c r="L1462" t="inlineStr">
        <is>
          <t>1695</t>
        </is>
      </c>
      <c r="M1462" t="n">
        <v>0</v>
      </c>
      <c r="N1462" t="inlineStr">
        <is>
          <t>1401+</t>
        </is>
      </c>
      <c r="O1462" t="inlineStr"/>
      <c r="P1462" t="b">
        <v>0</v>
      </c>
      <c r="Q1462" t="b">
        <v>0</v>
      </c>
      <c r="R1462" t="n">
        <v>0</v>
      </c>
      <c r="S1462" t="inlineStr">
        <is>
          <t>601+</t>
        </is>
      </c>
      <c r="T1462" t="n">
        <v>7.4</v>
      </c>
      <c r="U1462" t="inlineStr">
        <is>
          <t>701+</t>
        </is>
      </c>
      <c r="V1462" t="n">
        <v>1.6</v>
      </c>
      <c r="W1462" t="inlineStr">
        <is>
          <t>701+</t>
        </is>
      </c>
      <c r="X1462" t="n">
        <v>2.6</v>
      </c>
      <c r="Y1462" t="inlineStr">
        <is>
          <t>601+</t>
        </is>
      </c>
      <c r="Z1462" t="n">
        <v>2.1</v>
      </c>
      <c r="AA1462" t="inlineStr">
        <is>
          <t>701+</t>
        </is>
      </c>
      <c r="AB1462" t="n">
        <v>3.6</v>
      </c>
      <c r="AC1462" t="inlineStr">
        <is>
          <t>n/a</t>
        </is>
      </c>
      <c r="AD1462" t="inlineStr"/>
      <c r="AE1462" t="inlineStr">
        <is>
          <t>701+</t>
        </is>
      </c>
      <c r="AF1462" t="n">
        <v>31</v>
      </c>
      <c r="AG1462" t="inlineStr">
        <is>
          <t>n/a</t>
        </is>
      </c>
      <c r="AH1462" t="inlineStr"/>
      <c r="AI1462" t="inlineStr">
        <is>
          <t>701+</t>
        </is>
      </c>
      <c r="AJ1462" t="n">
        <v>1</v>
      </c>
      <c r="AK1462" t="inlineStr"/>
      <c r="AL1462" t="inlineStr"/>
      <c r="AM1462" t="inlineStr"/>
      <c r="AN1462" t="inlineStr"/>
      <c r="AO1462" t="inlineStr"/>
      <c r="AP1462" t="inlineStr">
        <is>
          <t>{"Research &amp; Discovery": [{"indicator_id": "76", "indicator_name": "Academic Reputation", "rank": "601+", "score": "7.4"}, {"indicator_id": "73", "indicator_name": "Citations per Faculty", "rank": "701+", "score": "1.6"}], "Learning Experience": [{"indicator_id": "36", "indicator_name": "Faculty Student Ratio", "rank": "701+", "score": "2.6"}], "Employability": [{"indicator_id": "77", "indicator_name": "Employer Reputation", "rank": "601+", "score": "2.1"}, {"indicator_id": "3819456", "indicator_name": "Employment Outcomes", "rank": "701+", "score": "3.6"}], "Global Engagement": [{"indicator_id": "14", "indicator_name": "International Student Ratio", "rank": "n/a", "score": "n/a"}, {"indicator_id": "15", "indicator_name": "International Research Network", "rank": "701+", "score": "31"}, {"indicator_id": "18", "indicator_name": "International Faculty Ratio", "rank": "n/a", "score": "n/a"}], "Sustainability": [{"indicator_id": "3897497", "indicator_name": "Sustainability Score", "rank": "701+", "score": "1"}]}</t>
        </is>
      </c>
      <c r="AQ146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63">
      <c r="A1463" t="n">
        <v>1462</v>
      </c>
      <c r="B1463" t="inlineStr"/>
      <c r="C1463" t="inlineStr">
        <is>
          <t>Universidad Nacional del Comahue</t>
        </is>
      </c>
      <c r="D1463" t="inlineStr">
        <is>
          <t>Neuquén, Argentina</t>
        </is>
      </c>
      <c r="E1463" t="inlineStr">
        <is>
          <t>Argentina</t>
        </is>
      </c>
      <c r="F1463" t="inlineStr">
        <is>
          <t>Neuquén</t>
        </is>
      </c>
      <c r="G1463" t="inlineStr">
        <is>
          <t>Latin America</t>
        </is>
      </c>
      <c r="H1463" t="inlineStr">
        <is>
          <t>https://www.topuniversities.com/sites/default/files/universidad-nacional-del-comahue_592560cf2aeae70239af5692_medium.jpg</t>
        </is>
      </c>
      <c r="I1463" t="inlineStr">
        <is>
          <t>/universities/universidad-nacional-del-comahue</t>
        </is>
      </c>
      <c r="J1463" t="inlineStr">
        <is>
          <t>3996784</t>
        </is>
      </c>
      <c r="K1463" t="inlineStr">
        <is>
          <t>293812</t>
        </is>
      </c>
      <c r="L1463" t="inlineStr">
        <is>
          <t>14367</t>
        </is>
      </c>
      <c r="M1463" t="n">
        <v>0</v>
      </c>
      <c r="N1463" t="inlineStr">
        <is>
          <t>1401+</t>
        </is>
      </c>
      <c r="O1463" t="inlineStr"/>
      <c r="P1463" t="b">
        <v>0</v>
      </c>
      <c r="Q1463" t="b">
        <v>0</v>
      </c>
      <c r="R1463" t="n">
        <v>0</v>
      </c>
      <c r="S1463" t="inlineStr">
        <is>
          <t>601+</t>
        </is>
      </c>
      <c r="T1463" t="n">
        <v>5.1</v>
      </c>
      <c r="U1463" t="inlineStr">
        <is>
          <t>701+</t>
        </is>
      </c>
      <c r="V1463" t="n">
        <v>1.3</v>
      </c>
      <c r="W1463" t="inlineStr">
        <is>
          <t>661</t>
        </is>
      </c>
      <c r="X1463" t="n">
        <v>20.4</v>
      </c>
      <c r="Y1463" t="inlineStr">
        <is>
          <t>601+</t>
        </is>
      </c>
      <c r="Z1463" t="n">
        <v>2.4</v>
      </c>
      <c r="AA1463" t="inlineStr">
        <is>
          <t>701+</t>
        </is>
      </c>
      <c r="AB1463" t="n">
        <v>2.1</v>
      </c>
      <c r="AC1463" t="inlineStr">
        <is>
          <t>n/a</t>
        </is>
      </c>
      <c r="AD1463" t="inlineStr"/>
      <c r="AE1463" t="inlineStr">
        <is>
          <t>701+</t>
        </is>
      </c>
      <c r="AF1463" t="n">
        <v>13.1</v>
      </c>
      <c r="AG1463" t="inlineStr">
        <is>
          <t>n/a</t>
        </is>
      </c>
      <c r="AH1463" t="inlineStr"/>
      <c r="AI1463" t="inlineStr">
        <is>
          <t>701+</t>
        </is>
      </c>
      <c r="AJ1463" t="n">
        <v>1.2</v>
      </c>
      <c r="AK1463" t="inlineStr"/>
      <c r="AL1463" t="inlineStr"/>
      <c r="AM1463" t="inlineStr"/>
      <c r="AN1463" t="inlineStr"/>
      <c r="AO1463" t="inlineStr"/>
      <c r="AP1463" t="inlineStr">
        <is>
          <t>{"Research &amp; Discovery": [{"indicator_id": "76", "indicator_name": "Academic Reputation", "rank": "601+", "score": "5.1"}, {"indicator_id": "73", "indicator_name": "Citations per Faculty", "rank": "701+", "score": "1.3"}], "Learning Experience": [{"indicator_id": "36", "indicator_name": "Faculty Student Ratio", "rank": "661", "score": "20.4"}], "Employability": [{"indicator_id": "77", "indicator_name": "Employer Reputation", "rank": "601+", "score": "2.4"}, {"indicator_id": "3819456", "indicator_name": "Employment Outcomes", "rank": "701+", "score": "2.1"}], "Global Engagement": [{"indicator_id": "14", "indicator_name": "International Student Ratio", "rank": "n/a", "score": "n/a"}, {"indicator_id": "15", "indicator_name": "International Research Network", "rank": "701+", "score": "13.1"}, {"indicator_id": "18", "indicator_name": "International Faculty Ratio", "rank": "n/a", "score": "n/a"}], "Sustainability": [{"indicator_id": "3897497", "indicator_name": "Sustainability Score", "rank": "701+", "score": "1.2"}]}</t>
        </is>
      </c>
      <c r="AQ146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64">
      <c r="A1464" t="n">
        <v>1463</v>
      </c>
      <c r="B1464" t="inlineStr"/>
      <c r="C1464" t="inlineStr">
        <is>
          <t>Universidad Popular Autónoma del Estado de Puebla (UPAEP)</t>
        </is>
      </c>
      <c r="D1464" t="inlineStr">
        <is>
          <t>Puebla, Mexico</t>
        </is>
      </c>
      <c r="E1464" t="inlineStr">
        <is>
          <t>Mexico</t>
        </is>
      </c>
      <c r="F1464" t="inlineStr">
        <is>
          <t>Puebla</t>
        </is>
      </c>
      <c r="G1464" t="inlineStr">
        <is>
          <t>Latin America</t>
        </is>
      </c>
      <c r="H1464" t="inlineStr">
        <is>
          <t>https://www.topuniversities.com/sites/default/files/universidad-popular-autnoma-del-estado-de-puebla-upaep_592560cf2aeae70239af5510_medium.jpg</t>
        </is>
      </c>
      <c r="I1464" t="inlineStr">
        <is>
          <t>/universities/universidad-popular-autonoma-del-estado-de-puebla-upaep</t>
        </is>
      </c>
      <c r="J1464" t="inlineStr">
        <is>
          <t>3996794</t>
        </is>
      </c>
      <c r="K1464" t="inlineStr">
        <is>
          <t>293509</t>
        </is>
      </c>
      <c r="L1464" t="inlineStr">
        <is>
          <t>2701</t>
        </is>
      </c>
      <c r="M1464" t="n">
        <v>1</v>
      </c>
      <c r="N1464" t="inlineStr">
        <is>
          <t>1401+</t>
        </is>
      </c>
      <c r="O1464" t="inlineStr">
        <is>
          <t>4</t>
        </is>
      </c>
      <c r="P1464" t="b">
        <v>0</v>
      </c>
      <c r="Q1464" t="b">
        <v>0</v>
      </c>
      <c r="R1464" t="n">
        <v>0</v>
      </c>
      <c r="S1464" t="inlineStr">
        <is>
          <t>601+</t>
        </is>
      </c>
      <c r="T1464" t="n">
        <v>5.2</v>
      </c>
      <c r="U1464" t="inlineStr">
        <is>
          <t>701+</t>
        </is>
      </c>
      <c r="V1464" t="n">
        <v>1.2</v>
      </c>
      <c r="W1464" t="inlineStr">
        <is>
          <t>701+</t>
        </is>
      </c>
      <c r="X1464" t="n">
        <v>13</v>
      </c>
      <c r="Y1464" t="inlineStr">
        <is>
          <t>601+</t>
        </is>
      </c>
      <c r="Z1464" t="n">
        <v>3.4</v>
      </c>
      <c r="AA1464" t="inlineStr">
        <is>
          <t>701+</t>
        </is>
      </c>
      <c r="AB1464" t="n">
        <v>2.2</v>
      </c>
      <c r="AC1464" t="inlineStr">
        <is>
          <t>701+</t>
        </is>
      </c>
      <c r="AD1464" t="n">
        <v>2</v>
      </c>
      <c r="AE1464" t="inlineStr">
        <is>
          <t>701+</t>
        </is>
      </c>
      <c r="AF1464" t="n">
        <v>5.1</v>
      </c>
      <c r="AG1464" t="inlineStr">
        <is>
          <t>701+</t>
        </is>
      </c>
      <c r="AH1464" t="n">
        <v>3.9</v>
      </c>
      <c r="AI1464" t="inlineStr">
        <is>
          <t>701+</t>
        </is>
      </c>
      <c r="AJ1464" t="n">
        <v>1</v>
      </c>
      <c r="AK1464" t="inlineStr"/>
      <c r="AL1464" t="inlineStr"/>
      <c r="AM1464" t="inlineStr"/>
      <c r="AN1464" t="inlineStr"/>
      <c r="AO1464" t="inlineStr"/>
      <c r="AP1464" t="inlineStr">
        <is>
          <t>{"Research &amp; Discovery": [{"indicator_id": "76", "indicator_name": "Academic Reputation", "rank": "601+", "score": "5.2"}, {"indicator_id": "73", "indicator_name": "Citations per Faculty", "rank": "701+", "score": "1.2"}], "Learning Experience": [{"indicator_id": "36", "indicator_name": "Faculty Student Ratio", "rank": "701+", "score": "13"}], "Employability": [{"indicator_id": "77", "indicator_name": "Employer Reputation", "rank": "601+", "score": "3.4"}, {"indicator_id": "3819456", "indicator_name": "Employment Outcomes", "rank": "701+", "score": "2.2"}], "Global Engagement": [{"indicator_id": "14", "indicator_name": "International Student Ratio", "rank": "701+", "score": "2"}, {"indicator_id": "15", "indicator_name": "International Research Network", "rank": "701+", "score": "5.1"}, {"indicator_id": "18", "indicator_name": "International Faculty Ratio", "rank": "701+", "score": "3.9"}], "Sustainability": [{"indicator_id": "3897497", "indicator_name": "Sustainability Score", "rank": "701+", "score": "1"}]}</t>
        </is>
      </c>
      <c r="AQ146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65">
      <c r="A1465" t="n">
        <v>1464</v>
      </c>
      <c r="B1465" t="inlineStr"/>
      <c r="C1465" t="inlineStr">
        <is>
          <t>Universidad San Ignacio de Loyola (USIL)</t>
        </is>
      </c>
      <c r="D1465" t="inlineStr">
        <is>
          <t>La Molina, Peru</t>
        </is>
      </c>
      <c r="E1465" t="inlineStr">
        <is>
          <t>Peru</t>
        </is>
      </c>
      <c r="F1465" t="inlineStr">
        <is>
          <t>La Molina</t>
        </is>
      </c>
      <c r="G1465" t="inlineStr">
        <is>
          <t>Latin America</t>
        </is>
      </c>
      <c r="H1465" t="inlineStr">
        <is>
          <t>https://www.topuniversities.com/sites/default/files/universidad-san-ignacio-de-loyola_592560cf2aeae70239af5514_medium.jpg</t>
        </is>
      </c>
      <c r="I1465" t="inlineStr">
        <is>
          <t>/universities/universidad-san-ignacio-de-loyola-usil</t>
        </is>
      </c>
      <c r="J1465" t="inlineStr">
        <is>
          <t>3996796</t>
        </is>
      </c>
      <c r="K1465" t="inlineStr">
        <is>
          <t>293510</t>
        </is>
      </c>
      <c r="L1465" t="inlineStr">
        <is>
          <t>2702</t>
        </is>
      </c>
      <c r="M1465" t="n">
        <v>0</v>
      </c>
      <c r="N1465" t="inlineStr">
        <is>
          <t>1401+</t>
        </is>
      </c>
      <c r="O1465" t="inlineStr">
        <is>
          <t>4</t>
        </is>
      </c>
      <c r="P1465" t="b">
        <v>0</v>
      </c>
      <c r="Q1465" t="b">
        <v>0</v>
      </c>
      <c r="R1465" t="n">
        <v>0</v>
      </c>
      <c r="S1465" t="inlineStr">
        <is>
          <t>601+</t>
        </is>
      </c>
      <c r="T1465" t="n">
        <v>6.1</v>
      </c>
      <c r="U1465" t="inlineStr">
        <is>
          <t>701+</t>
        </is>
      </c>
      <c r="V1465" t="n">
        <v>1.5</v>
      </c>
      <c r="W1465" t="inlineStr">
        <is>
          <t>701+</t>
        </is>
      </c>
      <c r="X1465" t="n">
        <v>2</v>
      </c>
      <c r="Y1465" t="inlineStr">
        <is>
          <t>601+</t>
        </is>
      </c>
      <c r="Z1465" t="n">
        <v>9</v>
      </c>
      <c r="AA1465" t="inlineStr">
        <is>
          <t>701+</t>
        </is>
      </c>
      <c r="AB1465" t="n">
        <v>3.7</v>
      </c>
      <c r="AC1465" t="inlineStr">
        <is>
          <t>701+</t>
        </is>
      </c>
      <c r="AD1465" t="n">
        <v>1.6</v>
      </c>
      <c r="AE1465" t="inlineStr">
        <is>
          <t>701+</t>
        </is>
      </c>
      <c r="AF1465" t="n">
        <v>7.6</v>
      </c>
      <c r="AG1465" t="inlineStr">
        <is>
          <t>701+</t>
        </is>
      </c>
      <c r="AH1465" t="n">
        <v>4.1</v>
      </c>
      <c r="AI1465" t="inlineStr">
        <is>
          <t>701+</t>
        </is>
      </c>
      <c r="AJ1465" t="n">
        <v>1.3</v>
      </c>
      <c r="AK1465" t="inlineStr"/>
      <c r="AL1465" t="inlineStr"/>
      <c r="AM1465" t="inlineStr"/>
      <c r="AN1465" t="inlineStr"/>
      <c r="AO1465" t="inlineStr"/>
      <c r="AP1465" t="inlineStr">
        <is>
          <t>{"Research &amp; Discovery": [{"indicator_id": "76", "indicator_name": "Academic Reputation", "rank": "601+", "score": "6.1"}, {"indicator_id": "73", "indicator_name": "Citations per Faculty", "rank": "701+", "score": "1.5"}], "Learning Experience": [{"indicator_id": "36", "indicator_name": "Faculty Student Ratio", "rank": "701+", "score": "2"}], "Employability": [{"indicator_id": "77", "indicator_name": "Employer Reputation", "rank": "601+", "score": "9"}, {"indicator_id": "3819456", "indicator_name": "Employment Outcomes", "rank": "701+", "score": "3.7"}], "Global Engagement": [{"indicator_id": "14", "indicator_name": "International Student Ratio", "rank": "701+", "score": "1.6"}, {"indicator_id": "15", "indicator_name": "International Research Network", "rank": "701+", "score": "7.6"}, {"indicator_id": "18", "indicator_name": "International Faculty Ratio", "rank": "701+", "score": "4.1"}], "Sustainability": [{"indicator_id": "3897497", "indicator_name": "Sustainability Score", "rank": "701+", "score": "1.3"}]}</t>
        </is>
      </c>
      <c r="AQ146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66">
      <c r="A1466" t="n">
        <v>1465</v>
      </c>
      <c r="B1466" t="inlineStr"/>
      <c r="C1466" t="inlineStr">
        <is>
          <t>Universidad Técnica Particular de Loja</t>
        </is>
      </c>
      <c r="D1466" t="inlineStr">
        <is>
          <t>Loja, Ecuador</t>
        </is>
      </c>
      <c r="E1466" t="inlineStr">
        <is>
          <t>Ecuador</t>
        </is>
      </c>
      <c r="F1466" t="inlineStr">
        <is>
          <t>Loja</t>
        </is>
      </c>
      <c r="G1466" t="inlineStr">
        <is>
          <t>Latin America</t>
        </is>
      </c>
      <c r="H1466" t="inlineStr">
        <is>
          <t>https://www.topuniversities.com/sites/default/files/universidad-tcnica-particular-de-loja_592560cf2aeae70239af593c_medium.jpg</t>
        </is>
      </c>
      <c r="I1466" t="inlineStr">
        <is>
          <t>/universities/universidad-tecnica-particular-de-loja</t>
        </is>
      </c>
      <c r="J1466" t="inlineStr">
        <is>
          <t>3996798</t>
        </is>
      </c>
      <c r="K1466" t="inlineStr">
        <is>
          <t>296050</t>
        </is>
      </c>
      <c r="L1466" t="inlineStr">
        <is>
          <t>20437</t>
        </is>
      </c>
      <c r="M1466" t="n">
        <v>0</v>
      </c>
      <c r="N1466" t="inlineStr">
        <is>
          <t>1401+</t>
        </is>
      </c>
      <c r="O1466" t="inlineStr"/>
      <c r="P1466" t="b">
        <v>0</v>
      </c>
      <c r="Q1466" t="b">
        <v>0</v>
      </c>
      <c r="R1466" t="n">
        <v>0</v>
      </c>
      <c r="S1466" t="inlineStr">
        <is>
          <t>601+</t>
        </is>
      </c>
      <c r="T1466" t="n">
        <v>6</v>
      </c>
      <c r="U1466" t="inlineStr">
        <is>
          <t>701+</t>
        </is>
      </c>
      <c r="V1466" t="n">
        <v>1.6</v>
      </c>
      <c r="W1466" t="inlineStr">
        <is>
          <t>701+</t>
        </is>
      </c>
      <c r="X1466" t="n">
        <v>1.4</v>
      </c>
      <c r="Y1466" t="inlineStr">
        <is>
          <t>601+</t>
        </is>
      </c>
      <c r="Z1466" t="n">
        <v>2.3</v>
      </c>
      <c r="AA1466" t="inlineStr">
        <is>
          <t>701+</t>
        </is>
      </c>
      <c r="AB1466" t="n">
        <v>4.6</v>
      </c>
      <c r="AC1466" t="inlineStr">
        <is>
          <t>701+</t>
        </is>
      </c>
      <c r="AD1466" t="n">
        <v>1.9</v>
      </c>
      <c r="AE1466" t="inlineStr">
        <is>
          <t>701+</t>
        </is>
      </c>
      <c r="AF1466" t="n">
        <v>15.7</v>
      </c>
      <c r="AG1466" t="inlineStr">
        <is>
          <t>701+</t>
        </is>
      </c>
      <c r="AH1466" t="n">
        <v>7.9</v>
      </c>
      <c r="AI1466" t="inlineStr">
        <is>
          <t>701+</t>
        </is>
      </c>
      <c r="AJ1466" t="n">
        <v>1.5</v>
      </c>
      <c r="AK1466" t="inlineStr"/>
      <c r="AL1466" t="inlineStr"/>
      <c r="AM1466" t="inlineStr"/>
      <c r="AN1466" t="inlineStr"/>
      <c r="AO1466" t="inlineStr"/>
      <c r="AP1466" t="inlineStr">
        <is>
          <t>{"Research &amp; Discovery": [{"indicator_id": "76", "indicator_name": "Academic Reputation", "rank": "601+", "score": "6"}, {"indicator_id": "73", "indicator_name": "Citations per Faculty", "rank": "701+", "score": "1.6"}], "Learning Experience": [{"indicator_id": "36", "indicator_name": "Faculty Student Ratio", "rank": "701+", "score": "1.4"}], "Employability": [{"indicator_id": "77", "indicator_name": "Employer Reputation", "rank": "601+", "score": "2.3"}, {"indicator_id": "3819456", "indicator_name": "Employment Outcomes", "rank": "701+", "score": "4.6"}], "Global Engagement": [{"indicator_id": "14", "indicator_name": "International Student Ratio", "rank": "701+", "score": "1.9"}, {"indicator_id": "15", "indicator_name": "International Research Network", "rank": "701+", "score": "15.7"}, {"indicator_id": "18", "indicator_name": "International Faculty Ratio", "rank": "701+", "score": "7.9"}], "Sustainability": [{"indicator_id": "3897497", "indicator_name": "Sustainability Score", "rank": "701+", "score": "1.5"}]}</t>
        </is>
      </c>
      <c r="AQ146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67">
      <c r="A1467" t="n">
        <v>1466</v>
      </c>
      <c r="B1467" t="inlineStr"/>
      <c r="C1467" t="inlineStr">
        <is>
          <t>Universidad Tecnológica de Bolívar</t>
        </is>
      </c>
      <c r="D1467" t="inlineStr">
        <is>
          <t>Cartagena, Colombia</t>
        </is>
      </c>
      <c r="E1467" t="inlineStr">
        <is>
          <t>Colombia</t>
        </is>
      </c>
      <c r="F1467" t="inlineStr">
        <is>
          <t>Cartagena</t>
        </is>
      </c>
      <c r="G1467" t="inlineStr">
        <is>
          <t>Latin America</t>
        </is>
      </c>
      <c r="H1467" t="inlineStr">
        <is>
          <t>https://www.topuniversities.com/sites/default/files/universidad-tecnolgica-de-bolvar_592560cf2aeae70239af5377_medium.jpg</t>
        </is>
      </c>
      <c r="I1467" t="inlineStr">
        <is>
          <t>/universities/universidad-tecnologica-de-bolivar</t>
        </is>
      </c>
      <c r="J1467" t="inlineStr">
        <is>
          <t>3996800</t>
        </is>
      </c>
      <c r="K1467" t="inlineStr">
        <is>
          <t>295251</t>
        </is>
      </c>
      <c r="L1467" t="inlineStr">
        <is>
          <t>2291</t>
        </is>
      </c>
      <c r="M1467" t="n">
        <v>0</v>
      </c>
      <c r="N1467" t="inlineStr">
        <is>
          <t>1401+</t>
        </is>
      </c>
      <c r="O1467" t="inlineStr"/>
      <c r="P1467" t="b">
        <v>0</v>
      </c>
      <c r="Q1467" t="b">
        <v>0</v>
      </c>
      <c r="R1467" t="n">
        <v>0</v>
      </c>
      <c r="S1467" t="inlineStr">
        <is>
          <t>601+</t>
        </is>
      </c>
      <c r="T1467" t="n">
        <v>2.2</v>
      </c>
      <c r="U1467" t="inlineStr">
        <is>
          <t>701+</t>
        </is>
      </c>
      <c r="V1467" t="n">
        <v>2.7</v>
      </c>
      <c r="W1467" t="inlineStr">
        <is>
          <t>701+</t>
        </is>
      </c>
      <c r="X1467" t="n">
        <v>2.9</v>
      </c>
      <c r="Y1467" t="inlineStr">
        <is>
          <t>601+</t>
        </is>
      </c>
      <c r="Z1467" t="n">
        <v>3.5</v>
      </c>
      <c r="AA1467" t="inlineStr">
        <is>
          <t>701+</t>
        </is>
      </c>
      <c r="AB1467" t="n">
        <v>6.4</v>
      </c>
      <c r="AC1467" t="inlineStr">
        <is>
          <t>701+</t>
        </is>
      </c>
      <c r="AD1467" t="n">
        <v>2.3</v>
      </c>
      <c r="AE1467" t="inlineStr">
        <is>
          <t>701+</t>
        </is>
      </c>
      <c r="AF1467" t="n">
        <v>6.8</v>
      </c>
      <c r="AG1467" t="inlineStr">
        <is>
          <t>701+</t>
        </is>
      </c>
      <c r="AH1467" t="n">
        <v>3.6</v>
      </c>
      <c r="AI1467" t="inlineStr">
        <is>
          <t>701+</t>
        </is>
      </c>
      <c r="AJ1467" t="n">
        <v>1</v>
      </c>
      <c r="AK1467" t="inlineStr"/>
      <c r="AL1467" t="inlineStr"/>
      <c r="AM1467" t="inlineStr"/>
      <c r="AN1467" t="inlineStr"/>
      <c r="AO1467" t="inlineStr"/>
      <c r="AP1467" t="inlineStr">
        <is>
          <t>{"Research &amp; Discovery": [{"indicator_id": "76", "indicator_name": "Academic Reputation", "rank": "601+", "score": "2.2"}, {"indicator_id": "73", "indicator_name": "Citations per Faculty", "rank": "701+", "score": "2.7"}], "Learning Experience": [{"indicator_id": "36", "indicator_name": "Faculty Student Ratio", "rank": "701+", "score": "2.9"}], "Employability": [{"indicator_id": "77", "indicator_name": "Employer Reputation", "rank": "601+", "score": "3.5"}, {"indicator_id": "3819456", "indicator_name": "Employment Outcomes", "rank": "701+", "score": "6.4"}], "Global Engagement": [{"indicator_id": "14", "indicator_name": "International Student Ratio", "rank": "701+", "score": "2.3"}, {"indicator_id": "15", "indicator_name": "International Research Network", "rank": "701+", "score": "6.8"}, {"indicator_id": "18", "indicator_name": "International Faculty Ratio", "rank": "701+", "score": "3.6"}], "Sustainability": [{"indicator_id": "3897497", "indicator_name": "Sustainability Score", "rank": "701+", "score": "1"}]}</t>
        </is>
      </c>
      <c r="AQ146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68">
      <c r="A1468" t="n">
        <v>1467</v>
      </c>
      <c r="B1468" t="inlineStr"/>
      <c r="C1468" t="inlineStr">
        <is>
          <t>Universidad Tecnológica de Pereira</t>
        </is>
      </c>
      <c r="D1468" t="inlineStr">
        <is>
          <t>Pereira, Colombia</t>
        </is>
      </c>
      <c r="E1468" t="inlineStr">
        <is>
          <t>Colombia</t>
        </is>
      </c>
      <c r="F1468" t="inlineStr">
        <is>
          <t>Pereira</t>
        </is>
      </c>
      <c r="G1468" t="inlineStr">
        <is>
          <t>Latin America</t>
        </is>
      </c>
      <c r="H1468" t="inlineStr">
        <is>
          <t>https://www.topuniversities.com/sites/default/files/universidad-tecnolgica-de-pereira_592560cf2aeae70239af514f_medium.jpg</t>
        </is>
      </c>
      <c r="I1468" t="inlineStr">
        <is>
          <t>/universities/universidad-tecnologica-de-pereira</t>
        </is>
      </c>
      <c r="J1468" t="inlineStr">
        <is>
          <t>3996802</t>
        </is>
      </c>
      <c r="K1468" t="inlineStr">
        <is>
          <t>296879</t>
        </is>
      </c>
      <c r="L1468" t="inlineStr">
        <is>
          <t>1740</t>
        </is>
      </c>
      <c r="M1468" t="n">
        <v>0</v>
      </c>
      <c r="N1468" t="inlineStr">
        <is>
          <t>1401+</t>
        </is>
      </c>
      <c r="O1468" t="inlineStr"/>
      <c r="P1468" t="b">
        <v>0</v>
      </c>
      <c r="Q1468" t="b">
        <v>0</v>
      </c>
      <c r="R1468" t="n">
        <v>0</v>
      </c>
      <c r="S1468" t="inlineStr">
        <is>
          <t>601+</t>
        </is>
      </c>
      <c r="T1468" t="n">
        <v>3.8</v>
      </c>
      <c r="U1468" t="inlineStr">
        <is>
          <t>701+</t>
        </is>
      </c>
      <c r="V1468" t="n">
        <v>1.9</v>
      </c>
      <c r="W1468" t="inlineStr">
        <is>
          <t>701+</t>
        </is>
      </c>
      <c r="X1468" t="n">
        <v>3.4</v>
      </c>
      <c r="Y1468" t="inlineStr">
        <is>
          <t>601+</t>
        </is>
      </c>
      <c r="Z1468" t="n">
        <v>3.6</v>
      </c>
      <c r="AA1468" t="inlineStr">
        <is>
          <t>701+</t>
        </is>
      </c>
      <c r="AB1468" t="n">
        <v>2.1</v>
      </c>
      <c r="AC1468" t="inlineStr">
        <is>
          <t>701+</t>
        </is>
      </c>
      <c r="AD1468" t="n">
        <v>1.2</v>
      </c>
      <c r="AE1468" t="inlineStr">
        <is>
          <t>701+</t>
        </is>
      </c>
      <c r="AF1468" t="n">
        <v>9.6</v>
      </c>
      <c r="AG1468" t="inlineStr">
        <is>
          <t>701+</t>
        </is>
      </c>
      <c r="AH1468" t="n">
        <v>1.4</v>
      </c>
      <c r="AI1468" t="inlineStr">
        <is>
          <t>701+</t>
        </is>
      </c>
      <c r="AJ1468" t="n">
        <v>1</v>
      </c>
      <c r="AK1468" t="inlineStr"/>
      <c r="AL1468" t="inlineStr"/>
      <c r="AM1468" t="inlineStr"/>
      <c r="AN1468" t="inlineStr"/>
      <c r="AO1468" t="inlineStr"/>
      <c r="AP1468" t="inlineStr">
        <is>
          <t>{"Research &amp; Discovery": [{"indicator_id": "76", "indicator_name": "Academic Reputation", "rank": "601+", "score": "3.8"}, {"indicator_id": "73", "indicator_name": "Citations per Faculty", "rank": "701+", "score": "1.9"}], "Learning Experience": [{"indicator_id": "36", "indicator_name": "Faculty Student Ratio", "rank": "701+", "score": "3.4"}], "Employability": [{"indicator_id": "77", "indicator_name": "Employer Reputation", "rank": "601+", "score": "3.6"}, {"indicator_id": "3819456", "indicator_name": "Employment Outcomes", "rank": "701+", "score": "2.1"}], "Global Engagement": [{"indicator_id": "14", "indicator_name": "International Student Ratio", "rank": "701+", "score": "1.2"}, {"indicator_id": "15", "indicator_name": "International Research Network", "rank": "701+", "score": "9.6"}, {"indicator_id": "18", "indicator_name": "International Faculty Ratio", "rank": "701+", "score": "1.4"}], "Sustainability": [{"indicator_id": "3897497", "indicator_name": "Sustainability Score", "rank": "701+", "score": "1"}]}</t>
        </is>
      </c>
      <c r="AQ146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69">
      <c r="A1469" t="n">
        <v>1468</v>
      </c>
      <c r="B1469" t="inlineStr"/>
      <c r="C1469" t="inlineStr">
        <is>
          <t>Universidad Tecnológica de la Habana José Antonio Echeverría, Cujae</t>
        </is>
      </c>
      <c r="D1469" t="inlineStr">
        <is>
          <t>Havana, Cuba</t>
        </is>
      </c>
      <c r="E1469" t="inlineStr">
        <is>
          <t>Cuba</t>
        </is>
      </c>
      <c r="F1469" t="inlineStr">
        <is>
          <t>Havana</t>
        </is>
      </c>
      <c r="G1469" t="inlineStr">
        <is>
          <t>Latin America</t>
        </is>
      </c>
      <c r="H1469" t="inlineStr">
        <is>
          <t>https://www.topuniversities.com/sites/default/files/ciudad-universitaria-jos-antonio-echeverria-cujae_592560cf2aeae70239af547a_medium.jpg</t>
        </is>
      </c>
      <c r="I1469" t="inlineStr">
        <is>
          <t>/universities/universidad-tecnologica-de-la-habana-jose-antonio-echeverria-cujae</t>
        </is>
      </c>
      <c r="J1469" t="inlineStr">
        <is>
          <t>3996803</t>
        </is>
      </c>
      <c r="K1469" t="inlineStr">
        <is>
          <t>293361</t>
        </is>
      </c>
      <c r="L1469" t="inlineStr">
        <is>
          <t>2551</t>
        </is>
      </c>
      <c r="M1469" t="n">
        <v>0</v>
      </c>
      <c r="N1469" t="inlineStr">
        <is>
          <t>1401+</t>
        </is>
      </c>
      <c r="O1469" t="inlineStr"/>
      <c r="P1469" t="b">
        <v>0</v>
      </c>
      <c r="Q1469" t="b">
        <v>0</v>
      </c>
      <c r="R1469" t="n">
        <v>0</v>
      </c>
      <c r="S1469" t="inlineStr">
        <is>
          <t>601+</t>
        </is>
      </c>
      <c r="T1469" t="n">
        <v>4.9</v>
      </c>
      <c r="U1469" t="inlineStr">
        <is>
          <t>701+</t>
        </is>
      </c>
      <c r="V1469" t="n">
        <v>1.1</v>
      </c>
      <c r="W1469" t="inlineStr">
        <is>
          <t>699</t>
        </is>
      </c>
      <c r="X1469" t="n">
        <v>19.1</v>
      </c>
      <c r="Y1469" t="inlineStr">
        <is>
          <t>601+</t>
        </is>
      </c>
      <c r="Z1469" t="n">
        <v>1.3</v>
      </c>
      <c r="AA1469" t="inlineStr">
        <is>
          <t>701+</t>
        </is>
      </c>
      <c r="AB1469" t="n">
        <v>5</v>
      </c>
      <c r="AC1469" t="inlineStr">
        <is>
          <t>701+</t>
        </is>
      </c>
      <c r="AD1469" t="n">
        <v>4.1</v>
      </c>
      <c r="AE1469" t="inlineStr">
        <is>
          <t>701+</t>
        </is>
      </c>
      <c r="AF1469" t="n">
        <v>4.8</v>
      </c>
      <c r="AG1469" t="inlineStr">
        <is>
          <t>701+</t>
        </is>
      </c>
      <c r="AH1469" t="n">
        <v>3.1</v>
      </c>
      <c r="AI1469" t="inlineStr">
        <is>
          <t>701+</t>
        </is>
      </c>
      <c r="AJ1469" t="n">
        <v>1</v>
      </c>
      <c r="AK1469" t="inlineStr"/>
      <c r="AL1469" t="inlineStr"/>
      <c r="AM1469" t="inlineStr"/>
      <c r="AN1469" t="inlineStr"/>
      <c r="AO1469" t="inlineStr"/>
      <c r="AP1469" t="inlineStr">
        <is>
          <t>{"Research &amp; Discovery": [{"indicator_id": "76", "indicator_name": "Academic Reputation", "rank": "601+", "score": "4.9"}, {"indicator_id": "73", "indicator_name": "Citations per Faculty", "rank": "701+", "score": "1.1"}], "Learning Experience": [{"indicator_id": "36", "indicator_name": "Faculty Student Ratio", "rank": "699", "score": "19.1"}], "Employability": [{"indicator_id": "77", "indicator_name": "Employer Reputation", "rank": "601+", "score": "1.3"}, {"indicator_id": "3819456", "indicator_name": "Employment Outcomes", "rank": "701+", "score": "5"}], "Global Engagement": [{"indicator_id": "14", "indicator_name": "International Student Ratio", "rank": "701+", "score": "4.1"}, {"indicator_id": "15", "indicator_name": "International Research Network", "rank": "701+", "score": "4.8"}, {"indicator_id": "18", "indicator_name": "International Faculty Ratio", "rank": "701+", "score": "3.1"}], "Sustainability": [{"indicator_id": "3897497", "indicator_name": "Sustainability Score", "rank": "701+", "score": "1"}]}</t>
        </is>
      </c>
      <c r="AQ146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70">
      <c r="A1470" t="n">
        <v>1469</v>
      </c>
      <c r="B1470" t="inlineStr"/>
      <c r="C1470" t="inlineStr">
        <is>
          <t>Universidad Veracruzana</t>
        </is>
      </c>
      <c r="D1470" t="inlineStr">
        <is>
          <t>Xalapa, Mexico</t>
        </is>
      </c>
      <c r="E1470" t="inlineStr">
        <is>
          <t>Mexico</t>
        </is>
      </c>
      <c r="F1470" t="inlineStr">
        <is>
          <t>Xalapa</t>
        </is>
      </c>
      <c r="G1470" t="inlineStr">
        <is>
          <t>Latin America</t>
        </is>
      </c>
      <c r="H1470" t="inlineStr">
        <is>
          <t>https://www.topuniversities.com/sites/default/files/universidad-veracruzana_592560cf2aeae70239af513a_medium.jpg</t>
        </is>
      </c>
      <c r="I1470" t="inlineStr">
        <is>
          <t>/universities/universidad-veracruzana</t>
        </is>
      </c>
      <c r="J1470" t="inlineStr">
        <is>
          <t>3996806</t>
        </is>
      </c>
      <c r="K1470" t="inlineStr">
        <is>
          <t>296854</t>
        </is>
      </c>
      <c r="L1470" t="inlineStr">
        <is>
          <t>1719</t>
        </is>
      </c>
      <c r="M1470" t="n">
        <v>0</v>
      </c>
      <c r="N1470" t="inlineStr">
        <is>
          <t>1401+</t>
        </is>
      </c>
      <c r="O1470" t="inlineStr"/>
      <c r="P1470" t="b">
        <v>0</v>
      </c>
      <c r="Q1470" t="b">
        <v>0</v>
      </c>
      <c r="R1470" t="n">
        <v>0</v>
      </c>
      <c r="S1470" t="inlineStr">
        <is>
          <t>601+</t>
        </is>
      </c>
      <c r="T1470" t="n">
        <v>7.7</v>
      </c>
      <c r="U1470" t="inlineStr">
        <is>
          <t>701+</t>
        </is>
      </c>
      <c r="V1470" t="n">
        <v>1.4</v>
      </c>
      <c r="W1470" t="inlineStr">
        <is>
          <t>701+</t>
        </is>
      </c>
      <c r="X1470" t="n">
        <v>7.3</v>
      </c>
      <c r="Y1470" t="inlineStr">
        <is>
          <t>601+</t>
        </is>
      </c>
      <c r="Z1470" t="n">
        <v>2.7</v>
      </c>
      <c r="AA1470" t="inlineStr">
        <is>
          <t>701+</t>
        </is>
      </c>
      <c r="AB1470" t="n">
        <v>1.5</v>
      </c>
      <c r="AC1470" t="inlineStr">
        <is>
          <t>n/a</t>
        </is>
      </c>
      <c r="AD1470" t="inlineStr"/>
      <c r="AE1470" t="inlineStr">
        <is>
          <t>701+</t>
        </is>
      </c>
      <c r="AF1470" t="n">
        <v>13.6</v>
      </c>
      <c r="AG1470" t="inlineStr">
        <is>
          <t>n/a</t>
        </is>
      </c>
      <c r="AH1470" t="inlineStr"/>
      <c r="AI1470" t="inlineStr">
        <is>
          <t>701+</t>
        </is>
      </c>
      <c r="AJ1470" t="n">
        <v>1.1</v>
      </c>
      <c r="AK1470" t="inlineStr"/>
      <c r="AL1470" t="inlineStr"/>
      <c r="AM1470" t="inlineStr"/>
      <c r="AN1470" t="inlineStr"/>
      <c r="AO1470" t="inlineStr"/>
      <c r="AP1470" t="inlineStr">
        <is>
          <t>{"Research &amp; Discovery": [{"indicator_id": "76", "indicator_name": "Academic Reputation", "rank": "601+", "score": "7.7"}, {"indicator_id": "73", "indicator_name": "Citations per Faculty", "rank": "701+", "score": "1.4"}], "Learning Experience": [{"indicator_id": "36", "indicator_name": "Faculty Student Ratio", "rank": "701+", "score": "7.3"}], "Employability": [{"indicator_id": "77", "indicator_name": "Employer Reputation", "rank": "601+", "score": "2.7"}, {"indicator_id": "3819456", "indicator_name": "Employment Outcomes", "rank": "701+", "score": "1.5"}], "Global Engagement": [{"indicator_id": "14", "indicator_name": "International Student Ratio", "rank": "n/a", "score": "n/a"}, {"indicator_id": "15", "indicator_name": "International Research Network", "rank": "701+", "score": "13.6"}, {"indicator_id": "18", "indicator_name": "International Faculty Ratio", "rank": "n/a", "score": "n/a"}], "Sustainability": [{"indicator_id": "3897497", "indicator_name": "Sustainability Score", "rank": "701+", "score": "1.1"}]}</t>
        </is>
      </c>
      <c r="AQ147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71">
      <c r="A1471" t="n">
        <v>1470</v>
      </c>
      <c r="B1471" t="inlineStr"/>
      <c r="C1471" t="inlineStr">
        <is>
          <t xml:space="preserve">Universidad de Caldas </t>
        </is>
      </c>
      <c r="D1471" t="inlineStr">
        <is>
          <t>Manizales, Colombia</t>
        </is>
      </c>
      <c r="E1471" t="inlineStr">
        <is>
          <t>Colombia</t>
        </is>
      </c>
      <c r="F1471" t="inlineStr">
        <is>
          <t>Manizales</t>
        </is>
      </c>
      <c r="G1471" t="inlineStr">
        <is>
          <t>Latin America</t>
        </is>
      </c>
      <c r="H1471" t="inlineStr">
        <is>
          <t>https://www.topuniversities.com/sites/default/files/universidad-de-caldas-_592560cf2aeae70239af54c4_medium.jpg</t>
        </is>
      </c>
      <c r="I1471" t="inlineStr">
        <is>
          <t>/universities/universidad-de-caldas</t>
        </is>
      </c>
      <c r="J1471" t="inlineStr">
        <is>
          <t>3996809</t>
        </is>
      </c>
      <c r="K1471" t="inlineStr">
        <is>
          <t>293433</t>
        </is>
      </c>
      <c r="L1471" t="inlineStr">
        <is>
          <t>2625</t>
        </is>
      </c>
      <c r="M1471" t="n">
        <v>0</v>
      </c>
      <c r="N1471" t="inlineStr">
        <is>
          <t>1401+</t>
        </is>
      </c>
      <c r="O1471" t="inlineStr"/>
      <c r="P1471" t="b">
        <v>0</v>
      </c>
      <c r="Q1471" t="b">
        <v>0</v>
      </c>
      <c r="R1471" t="n">
        <v>0</v>
      </c>
      <c r="S1471" t="inlineStr">
        <is>
          <t>601+</t>
        </is>
      </c>
      <c r="T1471" t="n">
        <v>4.9</v>
      </c>
      <c r="U1471" t="inlineStr">
        <is>
          <t>701+</t>
        </is>
      </c>
      <c r="V1471" t="n">
        <v>1.5</v>
      </c>
      <c r="W1471" t="inlineStr">
        <is>
          <t>701+</t>
        </is>
      </c>
      <c r="X1471" t="n">
        <v>3.5</v>
      </c>
      <c r="Y1471" t="inlineStr">
        <is>
          <t>601+</t>
        </is>
      </c>
      <c r="Z1471" t="n">
        <v>2.4</v>
      </c>
      <c r="AA1471" t="inlineStr">
        <is>
          <t>701+</t>
        </is>
      </c>
      <c r="AB1471" t="n">
        <v>2.1</v>
      </c>
      <c r="AC1471" t="inlineStr">
        <is>
          <t>n/a</t>
        </is>
      </c>
      <c r="AD1471" t="inlineStr"/>
      <c r="AE1471" t="inlineStr">
        <is>
          <t>701+</t>
        </is>
      </c>
      <c r="AF1471" t="n">
        <v>6.5</v>
      </c>
      <c r="AG1471" t="inlineStr">
        <is>
          <t>n/a</t>
        </is>
      </c>
      <c r="AH1471" t="inlineStr"/>
      <c r="AI1471" t="inlineStr">
        <is>
          <t>701+</t>
        </is>
      </c>
      <c r="AJ1471" t="n">
        <v>1</v>
      </c>
      <c r="AK1471" t="inlineStr"/>
      <c r="AL1471" t="inlineStr"/>
      <c r="AM1471" t="inlineStr"/>
      <c r="AN1471" t="inlineStr"/>
      <c r="AO1471" t="inlineStr"/>
      <c r="AP1471" t="inlineStr">
        <is>
          <t>{"Research &amp; Discovery": [{"indicator_id": "76", "indicator_name": "Academic Reputation", "rank": "601+", "score": "4.9"}, {"indicator_id": "73", "indicator_name": "Citations per Faculty", "rank": "701+", "score": "1.5"}], "Learning Experience": [{"indicator_id": "36", "indicator_name": "Faculty Student Ratio", "rank": "701+", "score": "3.5"}], "Employability": [{"indicator_id": "77", "indicator_name": "Employer Reputation", "rank": "601+", "score": "2.4"}, {"indicator_id": "3819456", "indicator_name": "Employment Outcomes", "rank": "701+", "score": "2.1"}], "Global Engagement": [{"indicator_id": "14", "indicator_name": "International Student Ratio", "rank": "n/a", "score": "n/a"}, {"indicator_id": "15", "indicator_name": "International Research Network", "rank": "701+", "score": "6.5"}, {"indicator_id": "18", "indicator_name": "International Faculty Ratio", "rank": "n/a", "score": "n/a"}], "Sustainability": [{"indicator_id": "3897497", "indicator_name": "Sustainability Score", "rank": "701+", "score": "1"}]}</t>
        </is>
      </c>
      <c r="AQ147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72">
      <c r="A1472" t="n">
        <v>1471</v>
      </c>
      <c r="B1472" t="inlineStr"/>
      <c r="C1472" t="inlineStr">
        <is>
          <t>Universidad de Carabobo</t>
        </is>
      </c>
      <c r="D1472" t="inlineStr">
        <is>
          <t>Valencia, Venezuela</t>
        </is>
      </c>
      <c r="E1472" t="inlineStr">
        <is>
          <t>Venezuela</t>
        </is>
      </c>
      <c r="F1472" t="inlineStr">
        <is>
          <t>Valencia</t>
        </is>
      </c>
      <c r="G1472" t="inlineStr">
        <is>
          <t>Latin America</t>
        </is>
      </c>
      <c r="H1472" t="inlineStr">
        <is>
          <t>https://www.topuniversities.com/sites/default/files/universidad-de-carabobo_592560cf2aeae70239af54c5_medium.jpg</t>
        </is>
      </c>
      <c r="I1472" t="inlineStr">
        <is>
          <t>/universities/universidad-de-carabobo</t>
        </is>
      </c>
      <c r="J1472" t="inlineStr">
        <is>
          <t>3996810</t>
        </is>
      </c>
      <c r="K1472" t="inlineStr">
        <is>
          <t>293434</t>
        </is>
      </c>
      <c r="L1472" t="inlineStr">
        <is>
          <t>2626</t>
        </is>
      </c>
      <c r="M1472" t="n">
        <v>0</v>
      </c>
      <c r="N1472" t="inlineStr">
        <is>
          <t>1401+</t>
        </is>
      </c>
      <c r="O1472" t="inlineStr"/>
      <c r="P1472" t="b">
        <v>0</v>
      </c>
      <c r="Q1472" t="b">
        <v>0</v>
      </c>
      <c r="R1472" t="n">
        <v>0</v>
      </c>
      <c r="S1472" t="inlineStr">
        <is>
          <t>601+</t>
        </is>
      </c>
      <c r="T1472" t="n">
        <v>4.7</v>
      </c>
      <c r="U1472" t="inlineStr">
        <is>
          <t>701+</t>
        </is>
      </c>
      <c r="V1472" t="n">
        <v>1</v>
      </c>
      <c r="W1472" t="inlineStr">
        <is>
          <t>701+</t>
        </is>
      </c>
      <c r="X1472" t="n">
        <v>17.4</v>
      </c>
      <c r="Y1472" t="inlineStr">
        <is>
          <t>601+</t>
        </is>
      </c>
      <c r="Z1472" t="n">
        <v>6.1</v>
      </c>
      <c r="AA1472" t="inlineStr">
        <is>
          <t>701+</t>
        </is>
      </c>
      <c r="AB1472" t="n">
        <v>5.4</v>
      </c>
      <c r="AC1472" t="inlineStr">
        <is>
          <t>n/a</t>
        </is>
      </c>
      <c r="AD1472" t="inlineStr"/>
      <c r="AE1472" t="inlineStr">
        <is>
          <t>701+</t>
        </is>
      </c>
      <c r="AF1472" t="n">
        <v>3.1</v>
      </c>
      <c r="AG1472" t="inlineStr">
        <is>
          <t>n/a</t>
        </is>
      </c>
      <c r="AH1472" t="inlineStr"/>
      <c r="AI1472" t="inlineStr">
        <is>
          <t>701+</t>
        </is>
      </c>
      <c r="AJ1472" t="n">
        <v>1</v>
      </c>
      <c r="AK1472" t="inlineStr"/>
      <c r="AL1472" t="inlineStr"/>
      <c r="AM1472" t="inlineStr"/>
      <c r="AN1472" t="inlineStr"/>
      <c r="AO1472" t="inlineStr"/>
      <c r="AP1472" t="inlineStr">
        <is>
          <t>{"Research &amp; Discovery": [{"indicator_id": "76", "indicator_name": "Academic Reputation", "rank": "601+", "score": "4.7"}, {"indicator_id": "73", "indicator_name": "Citations per Faculty", "rank": "701+", "score": "1"}], "Learning Experience": [{"indicator_id": "36", "indicator_name": "Faculty Student Ratio", "rank": "701+", "score": "17.4"}], "Employability": [{"indicator_id": "77", "indicator_name": "Employer Reputation", "rank": "601+", "score": "6.1"}, {"indicator_id": "3819456", "indicator_name": "Employment Outcomes", "rank": "701+", "score": "5.4"}], "Global Engagement": [{"indicator_id": "14", "indicator_name": "International Student Ratio", "rank": "n/a", "score": "n/a"}, {"indicator_id": "15", "indicator_name": "International Research Network", "rank": "701+", "score": "3.1"}, {"indicator_id": "18", "indicator_name": "International Faculty Ratio", "rank": "n/a", "score": "n/a"}], "Sustainability": [{"indicator_id": "3897497", "indicator_name": "Sustainability Score", "rank": "701+", "score": "1"}]}</t>
        </is>
      </c>
      <c r="AQ147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73">
      <c r="A1473" t="n">
        <v>1472</v>
      </c>
      <c r="B1473" t="inlineStr"/>
      <c r="C1473" t="inlineStr">
        <is>
          <t xml:space="preserve">Universidad de Cartagena </t>
        </is>
      </c>
      <c r="D1473" t="inlineStr">
        <is>
          <t>Cartagena, Colombia</t>
        </is>
      </c>
      <c r="E1473" t="inlineStr">
        <is>
          <t>Colombia</t>
        </is>
      </c>
      <c r="F1473" t="inlineStr">
        <is>
          <t>Cartagena</t>
        </is>
      </c>
      <c r="G1473" t="inlineStr">
        <is>
          <t>Latin America</t>
        </is>
      </c>
      <c r="H1473" t="inlineStr">
        <is>
          <t>https://www.topuniversities.com/sites/default/files/universidad-de-cartagena-_592560cf2aeae70239af54c6_medium.jpg</t>
        </is>
      </c>
      <c r="I1473" t="inlineStr">
        <is>
          <t>/universities/universidad-de-cartagena</t>
        </is>
      </c>
      <c r="J1473" t="inlineStr">
        <is>
          <t>3996811</t>
        </is>
      </c>
      <c r="K1473" t="inlineStr">
        <is>
          <t>293435</t>
        </is>
      </c>
      <c r="L1473" t="inlineStr">
        <is>
          <t>2627</t>
        </is>
      </c>
      <c r="M1473" t="n">
        <v>0</v>
      </c>
      <c r="N1473" t="inlineStr">
        <is>
          <t>1401+</t>
        </is>
      </c>
      <c r="O1473" t="inlineStr"/>
      <c r="P1473" t="b">
        <v>0</v>
      </c>
      <c r="Q1473" t="b">
        <v>0</v>
      </c>
      <c r="R1473" t="n">
        <v>0</v>
      </c>
      <c r="S1473" t="inlineStr">
        <is>
          <t>601+</t>
        </is>
      </c>
      <c r="T1473" t="n">
        <v>4.8</v>
      </c>
      <c r="U1473" t="inlineStr">
        <is>
          <t>701+</t>
        </is>
      </c>
      <c r="V1473" t="n">
        <v>3.2</v>
      </c>
      <c r="W1473" t="inlineStr">
        <is>
          <t>701+</t>
        </is>
      </c>
      <c r="X1473" t="n">
        <v>4</v>
      </c>
      <c r="Y1473" t="inlineStr">
        <is>
          <t>601+</t>
        </is>
      </c>
      <c r="Z1473" t="n">
        <v>2.7</v>
      </c>
      <c r="AA1473" t="inlineStr">
        <is>
          <t>701+</t>
        </is>
      </c>
      <c r="AB1473" t="n">
        <v>2.1</v>
      </c>
      <c r="AC1473" t="inlineStr">
        <is>
          <t>701+</t>
        </is>
      </c>
      <c r="AD1473" t="n">
        <v>1.1</v>
      </c>
      <c r="AE1473" t="inlineStr">
        <is>
          <t>701+</t>
        </is>
      </c>
      <c r="AF1473" t="n">
        <v>11</v>
      </c>
      <c r="AG1473" t="inlineStr">
        <is>
          <t>701+</t>
        </is>
      </c>
      <c r="AH1473" t="n">
        <v>2.2</v>
      </c>
      <c r="AI1473" t="inlineStr">
        <is>
          <t>701+</t>
        </is>
      </c>
      <c r="AJ1473" t="n">
        <v>1.2</v>
      </c>
      <c r="AK1473" t="inlineStr"/>
      <c r="AL1473" t="inlineStr"/>
      <c r="AM1473" t="inlineStr"/>
      <c r="AN1473" t="inlineStr"/>
      <c r="AO1473" t="inlineStr"/>
      <c r="AP1473" t="inlineStr">
        <is>
          <t>{"Research &amp; Discovery": [{"indicator_id": "76", "indicator_name": "Academic Reputation", "rank": "601+", "score": "4.8"}, {"indicator_id": "73", "indicator_name": "Citations per Faculty", "rank": "701+", "score": "3.2"}], "Learning Experience": [{"indicator_id": "36", "indicator_name": "Faculty Student Ratio", "rank": "701+", "score": "4"}], "Employability": [{"indicator_id": "77", "indicator_name": "Employer Reputation", "rank": "601+", "score": "2.7"}, {"indicator_id": "3819456", "indicator_name": "Employment Outcomes", "rank": "701+", "score": "2.1"}], "Global Engagement": [{"indicator_id": "14", "indicator_name": "International Student Ratio", "rank": "701+", "score": "1.1"}, {"indicator_id": "15", "indicator_name": "International Research Network", "rank": "701+", "score": "11"}, {"indicator_id": "18", "indicator_name": "International Faculty Ratio", "rank": "701+", "score": "2.2"}], "Sustainability": [{"indicator_id": "3897497", "indicator_name": "Sustainability Score", "rank": "701+", "score": "1.2"}]}</t>
        </is>
      </c>
      <c r="AQ147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74">
      <c r="A1474" t="n">
        <v>1473</v>
      </c>
      <c r="B1474" t="inlineStr"/>
      <c r="C1474" t="inlineStr">
        <is>
          <t>Universidad de Cuenca</t>
        </is>
      </c>
      <c r="D1474" t="inlineStr">
        <is>
          <t>Cuenca, Ecuador</t>
        </is>
      </c>
      <c r="E1474" t="inlineStr">
        <is>
          <t>Ecuador</t>
        </is>
      </c>
      <c r="F1474" t="inlineStr">
        <is>
          <t>Cuenca</t>
        </is>
      </c>
      <c r="G1474" t="inlineStr">
        <is>
          <t>Latin America</t>
        </is>
      </c>
      <c r="H1474" t="inlineStr">
        <is>
          <t>https://www.topuniversities.com/sites/default/files/universidad-de-cuenca_592560cf2aeae70239af54cc_medium.jpg</t>
        </is>
      </c>
      <c r="I1474" t="inlineStr">
        <is>
          <t>/universities/universidad-de-cuenca</t>
        </is>
      </c>
      <c r="J1474" t="inlineStr">
        <is>
          <t>3996813</t>
        </is>
      </c>
      <c r="K1474" t="inlineStr">
        <is>
          <t>293440</t>
        </is>
      </c>
      <c r="L1474" t="inlineStr">
        <is>
          <t>2632</t>
        </is>
      </c>
      <c r="M1474" t="n">
        <v>0</v>
      </c>
      <c r="N1474" t="inlineStr">
        <is>
          <t>1401+</t>
        </is>
      </c>
      <c r="O1474" t="inlineStr"/>
      <c r="P1474" t="b">
        <v>0</v>
      </c>
      <c r="Q1474" t="b">
        <v>0</v>
      </c>
      <c r="R1474" t="n">
        <v>0</v>
      </c>
      <c r="S1474" t="inlineStr">
        <is>
          <t>601+</t>
        </is>
      </c>
      <c r="T1474" t="n">
        <v>7.2</v>
      </c>
      <c r="U1474" t="inlineStr">
        <is>
          <t>701+</t>
        </is>
      </c>
      <c r="V1474" t="n">
        <v>2</v>
      </c>
      <c r="W1474" t="inlineStr">
        <is>
          <t>701+</t>
        </is>
      </c>
      <c r="X1474" t="n">
        <v>4.9</v>
      </c>
      <c r="Y1474" t="inlineStr">
        <is>
          <t>601+</t>
        </is>
      </c>
      <c r="Z1474" t="n">
        <v>2.2</v>
      </c>
      <c r="AA1474" t="inlineStr">
        <is>
          <t>701+</t>
        </is>
      </c>
      <c r="AB1474" t="n">
        <v>7.8</v>
      </c>
      <c r="AC1474" t="inlineStr">
        <is>
          <t>701+</t>
        </is>
      </c>
      <c r="AD1474" t="n">
        <v>1.4</v>
      </c>
      <c r="AE1474" t="inlineStr">
        <is>
          <t>701+</t>
        </is>
      </c>
      <c r="AF1474" t="n">
        <v>24.4</v>
      </c>
      <c r="AG1474" t="inlineStr">
        <is>
          <t>701+</t>
        </is>
      </c>
      <c r="AH1474" t="n">
        <v>2.2</v>
      </c>
      <c r="AI1474" t="inlineStr">
        <is>
          <t>701+</t>
        </is>
      </c>
      <c r="AJ1474" t="n">
        <v>2.7</v>
      </c>
      <c r="AK1474" t="inlineStr"/>
      <c r="AL1474" t="inlineStr"/>
      <c r="AM1474" t="inlineStr"/>
      <c r="AN1474" t="inlineStr"/>
      <c r="AO1474" t="inlineStr"/>
      <c r="AP1474" t="inlineStr">
        <is>
          <t>{"Research &amp; Discovery": [{"indicator_id": "76", "indicator_name": "Academic Reputation", "rank": "601+", "score": "7.2"}, {"indicator_id": "73", "indicator_name": "Citations per Faculty", "rank": "701+", "score": "2"}], "Learning Experience": [{"indicator_id": "36", "indicator_name": "Faculty Student Ratio", "rank": "701+", "score": "4.9"}], "Employability": [{"indicator_id": "77", "indicator_name": "Employer Reputation", "rank": "601+", "score": "2.2"}, {"indicator_id": "3819456", "indicator_name": "Employment Outcomes", "rank": "701+", "score": "7.8"}], "Global Engagement": [{"indicator_id": "14", "indicator_name": "International Student Ratio", "rank": "701+", "score": "1.4"}, {"indicator_id": "15", "indicator_name": "International Research Network", "rank": "701+", "score": "24.4"}, {"indicator_id": "18", "indicator_name": "International Faculty Ratio", "rank": "701+", "score": "2.2"}], "Sustainability": [{"indicator_id": "3897497", "indicator_name": "Sustainability Score", "rank": "701+", "score": "2.7"}]}</t>
        </is>
      </c>
      <c r="AQ147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75">
      <c r="A1475" t="n">
        <v>1474</v>
      </c>
      <c r="B1475" t="inlineStr"/>
      <c r="C1475" t="inlineStr">
        <is>
          <t>Universidad de Córdoba - Colombia</t>
        </is>
      </c>
      <c r="D1475" t="inlineStr">
        <is>
          <t>Montería, Colombia</t>
        </is>
      </c>
      <c r="E1475" t="inlineStr">
        <is>
          <t>Colombia</t>
        </is>
      </c>
      <c r="F1475" t="inlineStr">
        <is>
          <t>Montería</t>
        </is>
      </c>
      <c r="G1475" t="inlineStr">
        <is>
          <t>Latin America</t>
        </is>
      </c>
      <c r="H1475" t="inlineStr">
        <is>
          <t>https://www.topuniversities.com/sites/default/files/universidad-de-crdoba-colombia_592560cf2aeae70239af54ca_medium.jpg</t>
        </is>
      </c>
      <c r="I1475" t="inlineStr">
        <is>
          <t>/universities/universidad-de-cordoba-colombia</t>
        </is>
      </c>
      <c r="J1475" t="inlineStr">
        <is>
          <t>3996814</t>
        </is>
      </c>
      <c r="K1475" t="inlineStr">
        <is>
          <t>293439</t>
        </is>
      </c>
      <c r="L1475" t="inlineStr">
        <is>
          <t>2631</t>
        </is>
      </c>
      <c r="M1475" t="n">
        <v>0</v>
      </c>
      <c r="N1475" t="inlineStr">
        <is>
          <t>1401+</t>
        </is>
      </c>
      <c r="O1475" t="inlineStr"/>
      <c r="P1475" t="b">
        <v>0</v>
      </c>
      <c r="Q1475" t="b">
        <v>0</v>
      </c>
      <c r="R1475" t="n">
        <v>0</v>
      </c>
      <c r="S1475" t="inlineStr">
        <is>
          <t>601+</t>
        </is>
      </c>
      <c r="T1475" t="n">
        <v>11.8</v>
      </c>
      <c r="U1475" t="inlineStr">
        <is>
          <t>701+</t>
        </is>
      </c>
      <c r="V1475" t="n">
        <v>1.4</v>
      </c>
      <c r="W1475" t="inlineStr">
        <is>
          <t>701+</t>
        </is>
      </c>
      <c r="X1475" t="n">
        <v>2.9</v>
      </c>
      <c r="Y1475" t="inlineStr">
        <is>
          <t>601+</t>
        </is>
      </c>
      <c r="Z1475" t="n">
        <v>2.4</v>
      </c>
      <c r="AA1475" t="inlineStr">
        <is>
          <t>701+</t>
        </is>
      </c>
      <c r="AB1475" t="n">
        <v>1.9</v>
      </c>
      <c r="AC1475" t="inlineStr">
        <is>
          <t>n/a</t>
        </is>
      </c>
      <c r="AD1475" t="inlineStr"/>
      <c r="AE1475" t="inlineStr">
        <is>
          <t>701+</t>
        </is>
      </c>
      <c r="AF1475" t="n">
        <v>5.3</v>
      </c>
      <c r="AG1475" t="inlineStr">
        <is>
          <t>n/a</t>
        </is>
      </c>
      <c r="AH1475" t="inlineStr"/>
      <c r="AI1475" t="inlineStr">
        <is>
          <t>701+</t>
        </is>
      </c>
      <c r="AJ1475" t="n">
        <v>1</v>
      </c>
      <c r="AK1475" t="inlineStr"/>
      <c r="AL1475" t="inlineStr"/>
      <c r="AM1475" t="inlineStr"/>
      <c r="AN1475" t="inlineStr"/>
      <c r="AO1475" t="inlineStr"/>
      <c r="AP1475" t="inlineStr">
        <is>
          <t>{"Research &amp; Discovery": [{"indicator_id": "76", "indicator_name": "Academic Reputation", "rank": "601+", "score": "11.8"}, {"indicator_id": "73", "indicator_name": "Citations per Faculty", "rank": "701+", "score": "1.4"}], "Learning Experience": [{"indicator_id": "36", "indicator_name": "Faculty Student Ratio", "rank": "701+", "score": "2.9"}], "Employability": [{"indicator_id": "77", "indicator_name": "Employer Reputation", "rank": "601+", "score": "2.4"}, {"indicator_id": "3819456", "indicator_name": "Employment Outcomes", "rank": "701+", "score": "1.9"}], "Global Engagement": [{"indicator_id": "14", "indicator_name": "International Student Ratio", "rank": "n/a", "score": "n/a"}, {"indicator_id": "15", "indicator_name": "International Research Network", "rank": "701+", "score": "5.3"}, {"indicator_id": "18", "indicator_name": "International Faculty Ratio", "rank": "n/a", "score": "n/a"}], "Sustainability": [{"indicator_id": "3897497", "indicator_name": "Sustainability Score", "rank": "701+", "score": "1"}]}</t>
        </is>
      </c>
      <c r="AQ147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76">
      <c r="A1476" t="n">
        <v>1475</v>
      </c>
      <c r="B1476" t="inlineStr"/>
      <c r="C1476" t="inlineStr">
        <is>
          <t>Universidad de Guanajuato</t>
        </is>
      </c>
      <c r="D1476" t="inlineStr">
        <is>
          <t>Guanajuato, Mexico</t>
        </is>
      </c>
      <c r="E1476" t="inlineStr">
        <is>
          <t>Mexico</t>
        </is>
      </c>
      <c r="F1476" t="inlineStr">
        <is>
          <t>Guanajuato</t>
        </is>
      </c>
      <c r="G1476" t="inlineStr">
        <is>
          <t>Latin America</t>
        </is>
      </c>
      <c r="H1476" t="inlineStr">
        <is>
          <t>https://www.topuniversities.com/sites/default/files/universidad-de-guanajuato_592560cf2aeae70239af513d_medium.jpg</t>
        </is>
      </c>
      <c r="I1476" t="inlineStr">
        <is>
          <t>/universities/universidad-de-guanajuato</t>
        </is>
      </c>
      <c r="J1476" t="inlineStr">
        <is>
          <t>3996816</t>
        </is>
      </c>
      <c r="K1476" t="inlineStr">
        <is>
          <t>296850</t>
        </is>
      </c>
      <c r="L1476" t="inlineStr">
        <is>
          <t>1716</t>
        </is>
      </c>
      <c r="M1476" t="n">
        <v>0</v>
      </c>
      <c r="N1476" t="inlineStr">
        <is>
          <t>1401+</t>
        </is>
      </c>
      <c r="O1476" t="inlineStr"/>
      <c r="P1476" t="b">
        <v>0</v>
      </c>
      <c r="Q1476" t="b">
        <v>0</v>
      </c>
      <c r="R1476" t="n">
        <v>0</v>
      </c>
      <c r="S1476" t="inlineStr">
        <is>
          <t>601+</t>
        </is>
      </c>
      <c r="T1476" t="n">
        <v>7.1</v>
      </c>
      <c r="U1476" t="inlineStr">
        <is>
          <t>701+</t>
        </is>
      </c>
      <c r="V1476" t="n">
        <v>2.8</v>
      </c>
      <c r="W1476" t="inlineStr">
        <is>
          <t>701+</t>
        </is>
      </c>
      <c r="X1476" t="n">
        <v>5</v>
      </c>
      <c r="Y1476" t="inlineStr">
        <is>
          <t>601+</t>
        </is>
      </c>
      <c r="Z1476" t="n">
        <v>2.1</v>
      </c>
      <c r="AA1476" t="inlineStr">
        <is>
          <t>701+</t>
        </is>
      </c>
      <c r="AB1476" t="n">
        <v>6.8</v>
      </c>
      <c r="AC1476" t="inlineStr">
        <is>
          <t>701+</t>
        </is>
      </c>
      <c r="AD1476" t="n">
        <v>1.3</v>
      </c>
      <c r="AE1476" t="inlineStr">
        <is>
          <t>701+</t>
        </is>
      </c>
      <c r="AF1476" t="n">
        <v>22.9</v>
      </c>
      <c r="AG1476" t="inlineStr">
        <is>
          <t>701+</t>
        </is>
      </c>
      <c r="AH1476" t="n">
        <v>5.9</v>
      </c>
      <c r="AI1476" t="inlineStr">
        <is>
          <t>701+</t>
        </is>
      </c>
      <c r="AJ1476" t="n">
        <v>1.1</v>
      </c>
      <c r="AK1476" t="inlineStr"/>
      <c r="AL1476" t="inlineStr"/>
      <c r="AM1476" t="inlineStr"/>
      <c r="AN1476" t="inlineStr"/>
      <c r="AO1476" t="inlineStr"/>
      <c r="AP1476" t="inlineStr">
        <is>
          <t>{"Research &amp; Discovery": [{"indicator_id": "76", "indicator_name": "Academic Reputation", "rank": "601+", "score": "7.1"}, {"indicator_id": "73", "indicator_name": "Citations per Faculty", "rank": "701+", "score": "2.8"}], "Learning Experience": [{"indicator_id": "36", "indicator_name": "Faculty Student Ratio", "rank": "701+", "score": "5"}], "Employability": [{"indicator_id": "77", "indicator_name": "Employer Reputation", "rank": "601+", "score": "2.1"}, {"indicator_id": "3819456", "indicator_name": "Employment Outcomes", "rank": "701+", "score": "6.8"}], "Global Engagement": [{"indicator_id": "14", "indicator_name": "International Student Ratio", "rank": "701+", "score": "1.3"}, {"indicator_id": "15", "indicator_name": "International Research Network", "rank": "701+", "score": "22.9"}, {"indicator_id": "18", "indicator_name": "International Faculty Ratio", "rank": "701+", "score": "5.9"}], "Sustainability": [{"indicator_id": "3897497", "indicator_name": "Sustainability Score", "rank": "701+", "score": "1.1"}]}</t>
        </is>
      </c>
      <c r="AQ147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77">
      <c r="A1477" t="n">
        <v>1476</v>
      </c>
      <c r="B1477" t="inlineStr"/>
      <c r="C1477" t="inlineStr">
        <is>
          <t>Universidad de La Salle</t>
        </is>
      </c>
      <c r="D1477" t="inlineStr">
        <is>
          <t>Bogotá, Colombia</t>
        </is>
      </c>
      <c r="E1477" t="inlineStr">
        <is>
          <t>Colombia</t>
        </is>
      </c>
      <c r="F1477" t="inlineStr">
        <is>
          <t>Bogotá</t>
        </is>
      </c>
      <c r="G1477" t="inlineStr">
        <is>
          <t>Latin America</t>
        </is>
      </c>
      <c r="H1477" t="inlineStr">
        <is>
          <t>https://www.topuniversities.com/sites/default/files/universidad-de-la-salle_592560cf2aeae70239af5154_medium.jpg</t>
        </is>
      </c>
      <c r="I1477" t="inlineStr">
        <is>
          <t>/universities/universidad-de-la-salle</t>
        </is>
      </c>
      <c r="J1477" t="inlineStr">
        <is>
          <t>3996818</t>
        </is>
      </c>
      <c r="K1477" t="inlineStr">
        <is>
          <t>296883</t>
        </is>
      </c>
      <c r="L1477" t="inlineStr">
        <is>
          <t>1744</t>
        </is>
      </c>
      <c r="M1477" t="n">
        <v>0</v>
      </c>
      <c r="N1477" t="inlineStr">
        <is>
          <t>1401+</t>
        </is>
      </c>
      <c r="O1477" t="inlineStr"/>
      <c r="P1477" t="b">
        <v>0</v>
      </c>
      <c r="Q1477" t="b">
        <v>0</v>
      </c>
      <c r="R1477" t="n">
        <v>0</v>
      </c>
      <c r="S1477" t="inlineStr">
        <is>
          <t>601+</t>
        </is>
      </c>
      <c r="T1477" t="n">
        <v>6</v>
      </c>
      <c r="U1477" t="inlineStr">
        <is>
          <t>701+</t>
        </is>
      </c>
      <c r="V1477" t="n">
        <v>1.3</v>
      </c>
      <c r="W1477" t="inlineStr">
        <is>
          <t>701+</t>
        </is>
      </c>
      <c r="X1477" t="n">
        <v>6.4</v>
      </c>
      <c r="Y1477" t="inlineStr">
        <is>
          <t>601+</t>
        </is>
      </c>
      <c r="Z1477" t="n">
        <v>3.9</v>
      </c>
      <c r="AA1477" t="inlineStr">
        <is>
          <t>701+</t>
        </is>
      </c>
      <c r="AB1477" t="n">
        <v>2.2</v>
      </c>
      <c r="AC1477" t="inlineStr">
        <is>
          <t>701+</t>
        </is>
      </c>
      <c r="AD1477" t="n">
        <v>1.3</v>
      </c>
      <c r="AE1477" t="inlineStr">
        <is>
          <t>701+</t>
        </is>
      </c>
      <c r="AF1477" t="n">
        <v>5</v>
      </c>
      <c r="AG1477" t="inlineStr">
        <is>
          <t>701+</t>
        </is>
      </c>
      <c r="AH1477" t="n">
        <v>2.9</v>
      </c>
      <c r="AI1477" t="inlineStr">
        <is>
          <t>701+</t>
        </is>
      </c>
      <c r="AJ1477" t="n">
        <v>1</v>
      </c>
      <c r="AK1477" t="inlineStr"/>
      <c r="AL1477" t="inlineStr"/>
      <c r="AM1477" t="inlineStr"/>
      <c r="AN1477" t="inlineStr"/>
      <c r="AO1477" t="inlineStr"/>
      <c r="AP1477" t="inlineStr">
        <is>
          <t>{"Research &amp; Discovery": [{"indicator_id": "76", "indicator_name": "Academic Reputation", "rank": "601+", "score": "6"}, {"indicator_id": "73", "indicator_name": "Citations per Faculty", "rank": "701+", "score": "1.3"}], "Learning Experience": [{"indicator_id": "36", "indicator_name": "Faculty Student Ratio", "rank": "701+", "score": "6.4"}], "Employability": [{"indicator_id": "77", "indicator_name": "Employer Reputation", "rank": "601+", "score": "3.9"}, {"indicator_id": "3819456", "indicator_name": "Employment Outcomes", "rank": "701+", "score": "2.2"}], "Global Engagement": [{"indicator_id": "14", "indicator_name": "International Student Ratio", "rank": "701+", "score": "1.3"}, {"indicator_id": "15", "indicator_name": "International Research Network", "rank": "701+", "score": "5"}, {"indicator_id": "18", "indicator_name": "International Faculty Ratio", "rank": "701+", "score": "2.9"}], "Sustainability": [{"indicator_id": "3897497", "indicator_name": "Sustainability Score", "rank": "701+", "score": "1"}]}</t>
        </is>
      </c>
      <c r="AQ147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78">
      <c r="A1478" t="n">
        <v>1477</v>
      </c>
      <c r="B1478" t="inlineStr"/>
      <c r="C1478" t="inlineStr">
        <is>
          <t>Universidad de La Serena</t>
        </is>
      </c>
      <c r="D1478" t="inlineStr">
        <is>
          <t>La Serena, Chile</t>
        </is>
      </c>
      <c r="E1478" t="inlineStr">
        <is>
          <t>Chile</t>
        </is>
      </c>
      <c r="F1478" t="inlineStr">
        <is>
          <t>La Serena</t>
        </is>
      </c>
      <c r="G1478" t="inlineStr">
        <is>
          <t>Latin America</t>
        </is>
      </c>
      <c r="H1478" t="inlineStr">
        <is>
          <t>https://www.topuniversities.com/sites/default/files/universidad-de-la-serena_1712_medium.jpg</t>
        </is>
      </c>
      <c r="I1478" t="inlineStr">
        <is>
          <t>/universities/universidad-de-la-serena</t>
        </is>
      </c>
      <c r="J1478" t="inlineStr">
        <is>
          <t>3996819</t>
        </is>
      </c>
      <c r="K1478" t="inlineStr">
        <is>
          <t>296845</t>
        </is>
      </c>
      <c r="L1478" t="inlineStr">
        <is>
          <t>1712</t>
        </is>
      </c>
      <c r="M1478" t="n">
        <v>0</v>
      </c>
      <c r="N1478" t="inlineStr">
        <is>
          <t>1401+</t>
        </is>
      </c>
      <c r="O1478" t="inlineStr"/>
      <c r="P1478" t="b">
        <v>0</v>
      </c>
      <c r="Q1478" t="b">
        <v>0</v>
      </c>
      <c r="R1478" t="n">
        <v>0</v>
      </c>
      <c r="S1478" t="inlineStr">
        <is>
          <t>601+</t>
        </is>
      </c>
      <c r="T1478" t="n">
        <v>4</v>
      </c>
      <c r="U1478" t="inlineStr">
        <is>
          <t>701+</t>
        </is>
      </c>
      <c r="V1478" t="n">
        <v>5.6</v>
      </c>
      <c r="W1478" t="inlineStr">
        <is>
          <t>701+</t>
        </is>
      </c>
      <c r="X1478" t="n">
        <v>3.3</v>
      </c>
      <c r="Y1478" t="inlineStr">
        <is>
          <t>601+</t>
        </is>
      </c>
      <c r="Z1478" t="n">
        <v>2.6</v>
      </c>
      <c r="AA1478" t="inlineStr">
        <is>
          <t>701+</t>
        </is>
      </c>
      <c r="AB1478" t="n">
        <v>2.1</v>
      </c>
      <c r="AC1478" t="inlineStr">
        <is>
          <t>701+</t>
        </is>
      </c>
      <c r="AD1478" t="n">
        <v>1.3</v>
      </c>
      <c r="AE1478" t="inlineStr">
        <is>
          <t>701+</t>
        </is>
      </c>
      <c r="AF1478" t="n">
        <v>14.7</v>
      </c>
      <c r="AG1478" t="inlineStr">
        <is>
          <t>701+</t>
        </is>
      </c>
      <c r="AH1478" t="n">
        <v>4.4</v>
      </c>
      <c r="AI1478" t="inlineStr">
        <is>
          <t>701+</t>
        </is>
      </c>
      <c r="AJ1478" t="n">
        <v>1.1</v>
      </c>
      <c r="AK1478" t="inlineStr"/>
      <c r="AL1478" t="inlineStr"/>
      <c r="AM1478" t="inlineStr"/>
      <c r="AN1478" t="inlineStr"/>
      <c r="AO1478" t="inlineStr"/>
      <c r="AP1478" t="inlineStr">
        <is>
          <t>{"Research &amp; Discovery": [{"indicator_id": "76", "indicator_name": "Academic Reputation", "rank": "601+", "score": "4"}, {"indicator_id": "73", "indicator_name": "Citations per Faculty", "rank": "701+", "score": "5.6"}], "Learning Experience": [{"indicator_id": "36", "indicator_name": "Faculty Student Ratio", "rank": "701+", "score": "3.3"}], "Employability": [{"indicator_id": "77", "indicator_name": "Employer Reputation", "rank": "601+", "score": "2.6"}, {"indicator_id": "3819456", "indicator_name": "Employment Outcomes", "rank": "701+", "score": "2.1"}], "Global Engagement": [{"indicator_id": "14", "indicator_name": "International Student Ratio", "rank": "701+", "score": "1.3"}, {"indicator_id": "15", "indicator_name": "International Research Network", "rank": "701+", "score": "14.7"}, {"indicator_id": "18", "indicator_name": "International Faculty Ratio", "rank": "701+", "score": "4.4"}], "Sustainability": [{"indicator_id": "3897497", "indicator_name": "Sustainability Score", "rank": "701+", "score": "1.1"}]}</t>
        </is>
      </c>
      <c r="AQ147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79">
      <c r="A1479" t="n">
        <v>1478</v>
      </c>
      <c r="B1479" t="inlineStr"/>
      <c r="C1479" t="inlineStr">
        <is>
          <t>Universidad de Medellín</t>
        </is>
      </c>
      <c r="D1479" t="inlineStr">
        <is>
          <t>Medellin, Colombia</t>
        </is>
      </c>
      <c r="E1479" t="inlineStr">
        <is>
          <t>Colombia</t>
        </is>
      </c>
      <c r="F1479" t="inlineStr">
        <is>
          <t>Medellin</t>
        </is>
      </c>
      <c r="G1479" t="inlineStr">
        <is>
          <t>Latin America</t>
        </is>
      </c>
      <c r="H1479" t="inlineStr">
        <is>
          <t>https://www.topuniversities.com/sites/default/files/universidad-de-medelln_592560cf2aeae70239af5337_medium.jpg</t>
        </is>
      </c>
      <c r="I1479" t="inlineStr">
        <is>
          <t>/universities/universidad-de-medellin</t>
        </is>
      </c>
      <c r="J1479" t="inlineStr">
        <is>
          <t>3996823</t>
        </is>
      </c>
      <c r="K1479" t="inlineStr">
        <is>
          <t>295188</t>
        </is>
      </c>
      <c r="L1479" t="inlineStr">
        <is>
          <t>2227</t>
        </is>
      </c>
      <c r="M1479" t="n">
        <v>0</v>
      </c>
      <c r="N1479" t="inlineStr">
        <is>
          <t>1401+</t>
        </is>
      </c>
      <c r="O1479" t="inlineStr"/>
      <c r="P1479" t="b">
        <v>0</v>
      </c>
      <c r="Q1479" t="b">
        <v>0</v>
      </c>
      <c r="R1479" t="n">
        <v>0</v>
      </c>
      <c r="S1479" t="inlineStr">
        <is>
          <t>601+</t>
        </is>
      </c>
      <c r="T1479" t="n">
        <v>6.5</v>
      </c>
      <c r="U1479" t="inlineStr">
        <is>
          <t>701+</t>
        </is>
      </c>
      <c r="V1479" t="n">
        <v>2.2</v>
      </c>
      <c r="W1479" t="inlineStr">
        <is>
          <t>701+</t>
        </is>
      </c>
      <c r="X1479" t="n">
        <v>7.9</v>
      </c>
      <c r="Y1479" t="inlineStr">
        <is>
          <t>601+</t>
        </is>
      </c>
      <c r="Z1479" t="n">
        <v>3.2</v>
      </c>
      <c r="AA1479" t="inlineStr">
        <is>
          <t>701+</t>
        </is>
      </c>
      <c r="AB1479" t="n">
        <v>7.8</v>
      </c>
      <c r="AC1479" t="inlineStr">
        <is>
          <t>701+</t>
        </is>
      </c>
      <c r="AD1479" t="n">
        <v>1.8</v>
      </c>
      <c r="AE1479" t="inlineStr">
        <is>
          <t>701+</t>
        </is>
      </c>
      <c r="AF1479" t="n">
        <v>5.9</v>
      </c>
      <c r="AG1479" t="inlineStr">
        <is>
          <t>701+</t>
        </is>
      </c>
      <c r="AH1479" t="n">
        <v>2.7</v>
      </c>
      <c r="AI1479" t="inlineStr">
        <is>
          <t>701+</t>
        </is>
      </c>
      <c r="AJ1479" t="n">
        <v>1.1</v>
      </c>
      <c r="AK1479" t="inlineStr"/>
      <c r="AL1479" t="inlineStr"/>
      <c r="AM1479" t="inlineStr"/>
      <c r="AN1479" t="inlineStr"/>
      <c r="AO1479" t="inlineStr"/>
      <c r="AP1479" t="inlineStr">
        <is>
          <t>{"Research &amp; Discovery": [{"indicator_id": "76", "indicator_name": "Academic Reputation", "rank": "601+", "score": "6.5"}, {"indicator_id": "73", "indicator_name": "Citations per Faculty", "rank": "701+", "score": "2.2"}], "Learning Experience": [{"indicator_id": "36", "indicator_name": "Faculty Student Ratio", "rank": "701+", "score": "7.9"}], "Employability": [{"indicator_id": "77", "indicator_name": "Employer Reputation", "rank": "601+", "score": "3.2"}, {"indicator_id": "3819456", "indicator_name": "Employment Outcomes", "rank": "701+", "score": "7.8"}], "Global Engagement": [{"indicator_id": "14", "indicator_name": "International Student Ratio", "rank": "701+", "score": "1.8"}, {"indicator_id": "15", "indicator_name": "International Research Network", "rank": "701+", "score": "5.9"}, {"indicator_id": "18", "indicator_name": "International Faculty Ratio", "rank": "701+", "score": "2.7"}], "Sustainability": [{"indicator_id": "3897497", "indicator_name": "Sustainability Score", "rank": "701+", "score": "1.1"}]}</t>
        </is>
      </c>
      <c r="AQ147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80">
      <c r="A1480" t="n">
        <v>1479</v>
      </c>
      <c r="B1480" t="inlineStr"/>
      <c r="C1480" t="inlineStr">
        <is>
          <t>Universidad de Santander - UDES</t>
        </is>
      </c>
      <c r="D1480" t="inlineStr">
        <is>
          <t>Bucaramanga, Colombia</t>
        </is>
      </c>
      <c r="E1480" t="inlineStr">
        <is>
          <t>Colombia</t>
        </is>
      </c>
      <c r="F1480" t="inlineStr">
        <is>
          <t>Bucaramanga</t>
        </is>
      </c>
      <c r="G1480" t="inlineStr">
        <is>
          <t>Latin America</t>
        </is>
      </c>
      <c r="H1480" t="inlineStr">
        <is>
          <t>https://www.topuniversities.com/sites/default/files/universidad-de-santander-udes_592560cf2aeae70239af54e4_medium.jpg</t>
        </is>
      </c>
      <c r="I1480" t="inlineStr">
        <is>
          <t>/universities/universidad-de-santander-udes</t>
        </is>
      </c>
      <c r="J1480" t="inlineStr">
        <is>
          <t>3996833</t>
        </is>
      </c>
      <c r="K1480" t="inlineStr">
        <is>
          <t>293463</t>
        </is>
      </c>
      <c r="L1480" t="inlineStr">
        <is>
          <t>2655</t>
        </is>
      </c>
      <c r="M1480" t="n">
        <v>0</v>
      </c>
      <c r="N1480" t="inlineStr">
        <is>
          <t>1401+</t>
        </is>
      </c>
      <c r="O1480" t="inlineStr">
        <is>
          <t>4</t>
        </is>
      </c>
      <c r="P1480" t="b">
        <v>0</v>
      </c>
      <c r="Q1480" t="b">
        <v>0</v>
      </c>
      <c r="R1480" t="n">
        <v>0</v>
      </c>
      <c r="S1480" t="inlineStr">
        <is>
          <t>601+</t>
        </is>
      </c>
      <c r="T1480" t="n">
        <v>3.3</v>
      </c>
      <c r="U1480" t="inlineStr">
        <is>
          <t>701+</t>
        </is>
      </c>
      <c r="V1480" t="n">
        <v>1.3</v>
      </c>
      <c r="W1480" t="inlineStr">
        <is>
          <t>701+</t>
        </is>
      </c>
      <c r="X1480" t="n">
        <v>8</v>
      </c>
      <c r="Y1480" t="inlineStr">
        <is>
          <t>601+</t>
        </is>
      </c>
      <c r="Z1480" t="n">
        <v>2.3</v>
      </c>
      <c r="AA1480" t="inlineStr">
        <is>
          <t>701+</t>
        </is>
      </c>
      <c r="AB1480" t="n">
        <v>2.2</v>
      </c>
      <c r="AC1480" t="inlineStr">
        <is>
          <t>701+</t>
        </is>
      </c>
      <c r="AD1480" t="n">
        <v>1.9</v>
      </c>
      <c r="AE1480" t="inlineStr">
        <is>
          <t>701+</t>
        </is>
      </c>
      <c r="AF1480" t="n">
        <v>11.9</v>
      </c>
      <c r="AG1480" t="inlineStr">
        <is>
          <t>701+</t>
        </is>
      </c>
      <c r="AH1480" t="n">
        <v>3.7</v>
      </c>
      <c r="AI1480" t="inlineStr">
        <is>
          <t>701+</t>
        </is>
      </c>
      <c r="AJ1480" t="n">
        <v>1.1</v>
      </c>
      <c r="AK1480" t="inlineStr"/>
      <c r="AL1480" t="inlineStr"/>
      <c r="AM1480" t="inlineStr"/>
      <c r="AN1480" t="inlineStr"/>
      <c r="AO1480" t="inlineStr"/>
      <c r="AP1480" t="inlineStr">
        <is>
          <t>{"Research &amp; Discovery": [{"indicator_id": "76", "indicator_name": "Academic Reputation", "rank": "601+", "score": "3.3"}, {"indicator_id": "73", "indicator_name": "Citations per Faculty", "rank": "701+", "score": "1.3"}], "Learning Experience": [{"indicator_id": "36", "indicator_name": "Faculty Student Ratio", "rank": "701+", "score": "8"}], "Employability": [{"indicator_id": "77", "indicator_name": "Employer Reputation", "rank": "601+", "score": "2.3"}, {"indicator_id": "3819456", "indicator_name": "Employment Outcomes", "rank": "701+", "score": "2.2"}], "Global Engagement": [{"indicator_id": "14", "indicator_name": "International Student Ratio", "rank": "701+", "score": "1.9"}, {"indicator_id": "15", "indicator_name": "International Research Network", "rank": "701+", "score": "11.9"}, {"indicator_id": "18", "indicator_name": "International Faculty Ratio", "rank": "701+", "score": "3.7"}], "Sustainability": [{"indicator_id": "3897497", "indicator_name": "Sustainability Score", "rank": "701+", "score": "1.1"}]}</t>
        </is>
      </c>
      <c r="AQ148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81">
      <c r="A1481" t="n">
        <v>1480</v>
      </c>
      <c r="B1481" t="inlineStr"/>
      <c r="C1481" t="inlineStr">
        <is>
          <t>Universidad de Sonora</t>
        </is>
      </c>
      <c r="D1481" t="inlineStr">
        <is>
          <t>Hermosillo, Mexico</t>
        </is>
      </c>
      <c r="E1481" t="inlineStr">
        <is>
          <t>Mexico</t>
        </is>
      </c>
      <c r="F1481" t="inlineStr">
        <is>
          <t>Hermosillo</t>
        </is>
      </c>
      <c r="G1481" t="inlineStr">
        <is>
          <t>Latin America</t>
        </is>
      </c>
      <c r="H1481" t="inlineStr">
        <is>
          <t>https://www.topuniversities.com/sites/default/files/universidad-de-sonora_592560cf2aeae70239af5139_medium.jpg</t>
        </is>
      </c>
      <c r="I1481" t="inlineStr">
        <is>
          <t>/universities/universidad-de-sonora</t>
        </is>
      </c>
      <c r="J1481" t="inlineStr">
        <is>
          <t>3996834</t>
        </is>
      </c>
      <c r="K1481" t="inlineStr">
        <is>
          <t>296853</t>
        </is>
      </c>
      <c r="L1481" t="inlineStr">
        <is>
          <t>1718</t>
        </is>
      </c>
      <c r="M1481" t="n">
        <v>0</v>
      </c>
      <c r="N1481" t="inlineStr">
        <is>
          <t>1401+</t>
        </is>
      </c>
      <c r="O1481" t="inlineStr"/>
      <c r="P1481" t="b">
        <v>0</v>
      </c>
      <c r="Q1481" t="b">
        <v>0</v>
      </c>
      <c r="R1481" t="n">
        <v>0</v>
      </c>
      <c r="S1481" t="inlineStr">
        <is>
          <t>601+</t>
        </is>
      </c>
      <c r="T1481" t="n">
        <v>3.6</v>
      </c>
      <c r="U1481" t="inlineStr">
        <is>
          <t>701+</t>
        </is>
      </c>
      <c r="V1481" t="n">
        <v>1.8</v>
      </c>
      <c r="W1481" t="inlineStr">
        <is>
          <t>701+</t>
        </is>
      </c>
      <c r="X1481" t="n">
        <v>4.4</v>
      </c>
      <c r="Y1481" t="inlineStr">
        <is>
          <t>601+</t>
        </is>
      </c>
      <c r="Z1481" t="n">
        <v>1.6</v>
      </c>
      <c r="AA1481" t="inlineStr">
        <is>
          <t>701+</t>
        </is>
      </c>
      <c r="AB1481" t="n">
        <v>2.1</v>
      </c>
      <c r="AC1481" t="inlineStr">
        <is>
          <t>701+</t>
        </is>
      </c>
      <c r="AD1481" t="n">
        <v>1.5</v>
      </c>
      <c r="AE1481" t="inlineStr">
        <is>
          <t>701+</t>
        </is>
      </c>
      <c r="AF1481" t="n">
        <v>9.199999999999999</v>
      </c>
      <c r="AG1481" t="inlineStr">
        <is>
          <t>701+</t>
        </is>
      </c>
      <c r="AH1481" t="n">
        <v>3.4</v>
      </c>
      <c r="AI1481" t="inlineStr">
        <is>
          <t>701+</t>
        </is>
      </c>
      <c r="AJ1481" t="n">
        <v>1</v>
      </c>
      <c r="AK1481" t="inlineStr"/>
      <c r="AL1481" t="inlineStr"/>
      <c r="AM1481" t="inlineStr"/>
      <c r="AN1481" t="inlineStr"/>
      <c r="AO1481" t="inlineStr"/>
      <c r="AP1481" t="inlineStr">
        <is>
          <t>{"Research &amp; Discovery": [{"indicator_id": "76", "indicator_name": "Academic Reputation", "rank": "601+", "score": "3.6"}, {"indicator_id": "73", "indicator_name": "Citations per Faculty", "rank": "701+", "score": "1.8"}], "Learning Experience": [{"indicator_id": "36", "indicator_name": "Faculty Student Ratio", "rank": "701+", "score": "4.4"}], "Employability": [{"indicator_id": "77", "indicator_name": "Employer Reputation", "rank": "601+", "score": "1.6"}, {"indicator_id": "3819456", "indicator_name": "Employment Outcomes", "rank": "701+", "score": "2.1"}], "Global Engagement": [{"indicator_id": "14", "indicator_name": "International Student Ratio", "rank": "701+", "score": "1.5"}, {"indicator_id": "15", "indicator_name": "International Research Network", "rank": "701+", "score": "9.2"}, {"indicator_id": "18", "indicator_name": "International Faculty Ratio", "rank": "701+", "score": "3.4"}], "Sustainability": [{"indicator_id": "3897497", "indicator_name": "Sustainability Score", "rank": "701+", "score": "1"}]}</t>
        </is>
      </c>
      <c r="AQ148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82">
      <c r="A1482" t="n">
        <v>1481</v>
      </c>
      <c r="B1482" t="inlineStr"/>
      <c r="C1482" t="inlineStr">
        <is>
          <t>Universidad de las Fuerzas Armadas ESPE (Ex - Escuela Politécnica del Ejército)</t>
        </is>
      </c>
      <c r="D1482" t="inlineStr">
        <is>
          <t>Sangolquí, Ecuador</t>
        </is>
      </c>
      <c r="E1482" t="inlineStr">
        <is>
          <t>Ecuador</t>
        </is>
      </c>
      <c r="F1482" t="inlineStr">
        <is>
          <t>Sangolquí</t>
        </is>
      </c>
      <c r="G1482" t="inlineStr">
        <is>
          <t>Latin America</t>
        </is>
      </c>
      <c r="H1482" t="inlineStr">
        <is>
          <t>https://www.topuniversities.com/sites/default/files/universidad-de-las-fuerzas-armadas-espe-ex-escuela-politcnica-del-ejrcito_592560cf2aeae70239af565d_medium.jpg</t>
        </is>
      </c>
      <c r="I1482" t="inlineStr">
        <is>
          <t>/universities/universidad-de-las-fuerzas-armadas-espe-ex-escuela-politecnica-del-ejercito</t>
        </is>
      </c>
      <c r="J1482" t="inlineStr">
        <is>
          <t>3996840</t>
        </is>
      </c>
      <c r="K1482" t="inlineStr">
        <is>
          <t>293763</t>
        </is>
      </c>
      <c r="L1482" t="inlineStr">
        <is>
          <t>14314</t>
        </is>
      </c>
      <c r="M1482" t="n">
        <v>0</v>
      </c>
      <c r="N1482" t="inlineStr">
        <is>
          <t>1401+</t>
        </is>
      </c>
      <c r="O1482" t="inlineStr"/>
      <c r="P1482" t="b">
        <v>0</v>
      </c>
      <c r="Q1482" t="b">
        <v>0</v>
      </c>
      <c r="R1482" t="n">
        <v>0</v>
      </c>
      <c r="S1482" t="inlineStr">
        <is>
          <t>601+</t>
        </is>
      </c>
      <c r="T1482" t="n">
        <v>6.1</v>
      </c>
      <c r="U1482" t="inlineStr">
        <is>
          <t>701+</t>
        </is>
      </c>
      <c r="V1482" t="n">
        <v>1.3</v>
      </c>
      <c r="W1482" t="inlineStr">
        <is>
          <t>701+</t>
        </is>
      </c>
      <c r="X1482" t="n">
        <v>10.6</v>
      </c>
      <c r="Y1482" t="inlineStr">
        <is>
          <t>601+</t>
        </is>
      </c>
      <c r="Z1482" t="n">
        <v>3.9</v>
      </c>
      <c r="AA1482" t="inlineStr">
        <is>
          <t>701+</t>
        </is>
      </c>
      <c r="AB1482" t="n">
        <v>4.5</v>
      </c>
      <c r="AC1482" t="inlineStr">
        <is>
          <t>701+</t>
        </is>
      </c>
      <c r="AD1482" t="n">
        <v>1.1</v>
      </c>
      <c r="AE1482" t="inlineStr">
        <is>
          <t>701+</t>
        </is>
      </c>
      <c r="AF1482" t="n">
        <v>11</v>
      </c>
      <c r="AG1482" t="inlineStr">
        <is>
          <t>701+</t>
        </is>
      </c>
      <c r="AH1482" t="n">
        <v>2.7</v>
      </c>
      <c r="AI1482" t="inlineStr">
        <is>
          <t>701+</t>
        </is>
      </c>
      <c r="AJ1482" t="n">
        <v>1.1</v>
      </c>
      <c r="AK1482" t="inlineStr"/>
      <c r="AL1482" t="inlineStr"/>
      <c r="AM1482" t="inlineStr"/>
      <c r="AN1482" t="inlineStr"/>
      <c r="AO1482" t="inlineStr"/>
      <c r="AP1482" t="inlineStr">
        <is>
          <t>{"Research &amp; Discovery": [{"indicator_id": "76", "indicator_name": "Academic Reputation", "rank": "601+", "score": "6.1"}, {"indicator_id": "73", "indicator_name": "Citations per Faculty", "rank": "701+", "score": "1.3"}], "Learning Experience": [{"indicator_id": "36", "indicator_name": "Faculty Student Ratio", "rank": "701+", "score": "10.6"}], "Employability": [{"indicator_id": "77", "indicator_name": "Employer Reputation", "rank": "601+", "score": "3.9"}, {"indicator_id": "3819456", "indicator_name": "Employment Outcomes", "rank": "701+", "score": "4.5"}], "Global Engagement": [{"indicator_id": "14", "indicator_name": "International Student Ratio", "rank": "701+", "score": "1.1"}, {"indicator_id": "15", "indicator_name": "International Research Network", "rank": "701+", "score": "11"}, {"indicator_id": "18", "indicator_name": "International Faculty Ratio", "rank": "701+", "score": "2.7"}], "Sustainability": [{"indicator_id": "3897497", "indicator_name": "Sustainability Score", "rank": "701+", "score": "1.1"}]}</t>
        </is>
      </c>
      <c r="AQ148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83">
      <c r="A1483" t="n">
        <v>1482</v>
      </c>
      <c r="B1483" t="inlineStr"/>
      <c r="C1483" t="inlineStr">
        <is>
          <t>Universidad del Cauca</t>
        </is>
      </c>
      <c r="D1483" t="inlineStr">
        <is>
          <t>Popayan, Colombia</t>
        </is>
      </c>
      <c r="E1483" t="inlineStr">
        <is>
          <t>Colombia</t>
        </is>
      </c>
      <c r="F1483" t="inlineStr">
        <is>
          <t>Popayan</t>
        </is>
      </c>
      <c r="G1483" t="inlineStr">
        <is>
          <t>Latin America</t>
        </is>
      </c>
      <c r="H1483" t="inlineStr">
        <is>
          <t>https://www.topuniversities.com/sites/default/files/universidad-del-cauca_592560cf2aeae70239af514c_medium.jpg</t>
        </is>
      </c>
      <c r="I1483" t="inlineStr">
        <is>
          <t>/universities/universidad-del-cauca</t>
        </is>
      </c>
      <c r="J1483" t="inlineStr">
        <is>
          <t>3996842</t>
        </is>
      </c>
      <c r="K1483" t="inlineStr">
        <is>
          <t>296877</t>
        </is>
      </c>
      <c r="L1483" t="inlineStr">
        <is>
          <t>1737</t>
        </is>
      </c>
      <c r="M1483" t="n">
        <v>0</v>
      </c>
      <c r="N1483" t="inlineStr">
        <is>
          <t>1401+</t>
        </is>
      </c>
      <c r="O1483" t="inlineStr"/>
      <c r="P1483" t="b">
        <v>0</v>
      </c>
      <c r="Q1483" t="b">
        <v>0</v>
      </c>
      <c r="R1483" t="n">
        <v>0</v>
      </c>
      <c r="S1483" t="inlineStr">
        <is>
          <t>601+</t>
        </is>
      </c>
      <c r="T1483" t="n">
        <v>7.9</v>
      </c>
      <c r="U1483" t="inlineStr">
        <is>
          <t>701+</t>
        </is>
      </c>
      <c r="V1483" t="n">
        <v>1.7</v>
      </c>
      <c r="W1483" t="inlineStr">
        <is>
          <t>701+</t>
        </is>
      </c>
      <c r="X1483" t="n">
        <v>5.3</v>
      </c>
      <c r="Y1483" t="inlineStr">
        <is>
          <t>601+</t>
        </is>
      </c>
      <c r="Z1483" t="n">
        <v>2</v>
      </c>
      <c r="AA1483" t="inlineStr">
        <is>
          <t>701+</t>
        </is>
      </c>
      <c r="AB1483" t="n">
        <v>4.5</v>
      </c>
      <c r="AC1483" t="inlineStr">
        <is>
          <t>701+</t>
        </is>
      </c>
      <c r="AD1483" t="n">
        <v>1.1</v>
      </c>
      <c r="AE1483" t="inlineStr">
        <is>
          <t>701+</t>
        </is>
      </c>
      <c r="AF1483" t="n">
        <v>11.8</v>
      </c>
      <c r="AG1483" t="inlineStr">
        <is>
          <t>573</t>
        </is>
      </c>
      <c r="AH1483" t="n">
        <v>21.7</v>
      </c>
      <c r="AI1483" t="inlineStr">
        <is>
          <t>701+</t>
        </is>
      </c>
      <c r="AJ1483" t="n">
        <v>1</v>
      </c>
      <c r="AK1483" t="inlineStr"/>
      <c r="AL1483" t="inlineStr"/>
      <c r="AM1483" t="inlineStr"/>
      <c r="AN1483" t="inlineStr"/>
      <c r="AO1483" t="inlineStr"/>
      <c r="AP1483" t="inlineStr">
        <is>
          <t>{"Research &amp; Discovery": [{"indicator_id": "76", "indicator_name": "Academic Reputation", "rank": "601+", "score": "7.9"}, {"indicator_id": "73", "indicator_name": "Citations per Faculty", "rank": "701+", "score": "1.7"}], "Learning Experience": [{"indicator_id": "36", "indicator_name": "Faculty Student Ratio", "rank": "701+", "score": "5.3"}], "Employability": [{"indicator_id": "77", "indicator_name": "Employer Reputation", "rank": "601+", "score": "2"}, {"indicator_id": "3819456", "indicator_name": "Employment Outcomes", "rank": "701+", "score": "4.5"}], "Global Engagement": [{"indicator_id": "14", "indicator_name": "International Student Ratio", "rank": "701+", "score": "1.1"}, {"indicator_id": "15", "indicator_name": "International Research Network", "rank": "701+", "score": "11.8"}, {"indicator_id": "18", "indicator_name": "International Faculty Ratio", "rank": "573", "score": "21.7"}], "Sustainability": [{"indicator_id": "3897497", "indicator_name": "Sustainability Score", "rank": "701+", "score": "1"}]}</t>
        </is>
      </c>
      <c r="AQ148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84">
      <c r="A1484" t="n">
        <v>1483</v>
      </c>
      <c r="B1484" t="inlineStr"/>
      <c r="C1484" t="inlineStr">
        <is>
          <t>Universidad del Valle de México (UVM)</t>
        </is>
      </c>
      <c r="D1484" t="inlineStr">
        <is>
          <t>Ciudad de México, Mexico</t>
        </is>
      </c>
      <c r="E1484" t="inlineStr">
        <is>
          <t>Mexico</t>
        </is>
      </c>
      <c r="F1484" t="inlineStr">
        <is>
          <t>Ciudad de México</t>
        </is>
      </c>
      <c r="G1484" t="inlineStr">
        <is>
          <t>Latin America</t>
        </is>
      </c>
      <c r="H1484" t="inlineStr">
        <is>
          <t>https://www.topuniversities.com/sites/default/files/universidad-del-valle-de-mxico-uvm_2670_medium.jpg</t>
        </is>
      </c>
      <c r="I1484" t="inlineStr">
        <is>
          <t>/universities/universidad-del-valle-de-mexico-uvm</t>
        </is>
      </c>
      <c r="J1484" t="inlineStr">
        <is>
          <t>3996847</t>
        </is>
      </c>
      <c r="K1484" t="inlineStr">
        <is>
          <t>293478</t>
        </is>
      </c>
      <c r="L1484" t="inlineStr">
        <is>
          <t>2670</t>
        </is>
      </c>
      <c r="M1484" t="n">
        <v>0</v>
      </c>
      <c r="N1484" t="inlineStr">
        <is>
          <t>1401+</t>
        </is>
      </c>
      <c r="O1484" t="inlineStr">
        <is>
          <t>4</t>
        </is>
      </c>
      <c r="P1484" t="b">
        <v>0</v>
      </c>
      <c r="Q1484" t="b">
        <v>0</v>
      </c>
      <c r="R1484" t="n">
        <v>0</v>
      </c>
      <c r="S1484" t="inlineStr">
        <is>
          <t>601+</t>
        </is>
      </c>
      <c r="T1484" t="n">
        <v>3.8</v>
      </c>
      <c r="U1484" t="inlineStr">
        <is>
          <t>701+</t>
        </is>
      </c>
      <c r="V1484" t="n">
        <v>1.1</v>
      </c>
      <c r="W1484" t="inlineStr">
        <is>
          <t>701+</t>
        </is>
      </c>
      <c r="X1484" t="n">
        <v>3.9</v>
      </c>
      <c r="Y1484" t="inlineStr">
        <is>
          <t>601+</t>
        </is>
      </c>
      <c r="Z1484" t="n">
        <v>9.9</v>
      </c>
      <c r="AA1484" t="inlineStr">
        <is>
          <t>701+</t>
        </is>
      </c>
      <c r="AB1484" t="n">
        <v>3.1</v>
      </c>
      <c r="AC1484" t="inlineStr">
        <is>
          <t>701+</t>
        </is>
      </c>
      <c r="AD1484" t="n">
        <v>1.6</v>
      </c>
      <c r="AE1484" t="inlineStr">
        <is>
          <t>701+</t>
        </is>
      </c>
      <c r="AF1484" t="n">
        <v>4.8</v>
      </c>
      <c r="AG1484" t="inlineStr">
        <is>
          <t>701+</t>
        </is>
      </c>
      <c r="AH1484" t="n">
        <v>2</v>
      </c>
      <c r="AI1484" t="inlineStr">
        <is>
          <t>701+</t>
        </is>
      </c>
      <c r="AJ1484" t="n">
        <v>1</v>
      </c>
      <c r="AK1484" t="inlineStr"/>
      <c r="AL1484" t="inlineStr"/>
      <c r="AM1484" t="inlineStr"/>
      <c r="AN1484" t="inlineStr"/>
      <c r="AO1484" t="inlineStr"/>
      <c r="AP1484" t="inlineStr">
        <is>
          <t>{"Research &amp; Discovery": [{"indicator_id": "76", "indicator_name": "Academic Reputation", "rank": "601+", "score": "3.8"}, {"indicator_id": "73", "indicator_name": "Citations per Faculty", "rank": "701+", "score": "1.1"}], "Learning Experience": [{"indicator_id": "36", "indicator_name": "Faculty Student Ratio", "rank": "701+", "score": "3.9"}], "Employability": [{"indicator_id": "77", "indicator_name": "Employer Reputation", "rank": "601+", "score": "9.9"}, {"indicator_id": "3819456", "indicator_name": "Employment Outcomes", "rank": "701+", "score": "3.1"}], "Global Engagement": [{"indicator_id": "14", "indicator_name": "International Student Ratio", "rank": "701+", "score": "1.6"}, {"indicator_id": "15", "indicator_name": "International Research Network", "rank": "701+", "score": "4.8"}, {"indicator_id": "18", "indicator_name": "International Faculty Ratio", "rank": "701+", "score": "2"}], "Sustainability": [{"indicator_id": "3897497", "indicator_name": "Sustainability Score", "rank": "701+", "score": "1"}]}</t>
        </is>
      </c>
      <c r="AQ148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85">
      <c r="A1485" t="n">
        <v>1484</v>
      </c>
      <c r="B1485" t="inlineStr"/>
      <c r="C1485" t="inlineStr">
        <is>
          <t>Universidade Estadual de Londrina</t>
        </is>
      </c>
      <c r="D1485" t="inlineStr">
        <is>
          <t>Londrina, Brazil</t>
        </is>
      </c>
      <c r="E1485" t="inlineStr">
        <is>
          <t>Brazil</t>
        </is>
      </c>
      <c r="F1485" t="inlineStr">
        <is>
          <t>Londrina</t>
        </is>
      </c>
      <c r="G1485" t="inlineStr">
        <is>
          <t>Latin America</t>
        </is>
      </c>
      <c r="H1485" t="inlineStr">
        <is>
          <t>https://www.topuniversities.com/sites/default/files/universidade-estadual-de-londrina_592560cf2aeae70239af5528_medium.jpg</t>
        </is>
      </c>
      <c r="I1485" t="inlineStr">
        <is>
          <t>/universities/universidade-estadual-de-londrina</t>
        </is>
      </c>
      <c r="J1485" t="inlineStr">
        <is>
          <t>3996850</t>
        </is>
      </c>
      <c r="K1485" t="inlineStr">
        <is>
          <t>293533</t>
        </is>
      </c>
      <c r="L1485" t="inlineStr">
        <is>
          <t>2725</t>
        </is>
      </c>
      <c r="M1485" t="n">
        <v>0</v>
      </c>
      <c r="N1485" t="inlineStr">
        <is>
          <t>1401+</t>
        </is>
      </c>
      <c r="O1485" t="inlineStr"/>
      <c r="P1485" t="b">
        <v>0</v>
      </c>
      <c r="Q1485" t="b">
        <v>0</v>
      </c>
      <c r="R1485" t="n">
        <v>0</v>
      </c>
      <c r="S1485" t="inlineStr">
        <is>
          <t>601+</t>
        </is>
      </c>
      <c r="T1485" t="n">
        <v>3.9</v>
      </c>
      <c r="U1485" t="inlineStr">
        <is>
          <t>701+</t>
        </is>
      </c>
      <c r="V1485" t="n">
        <v>3.3</v>
      </c>
      <c r="W1485" t="inlineStr">
        <is>
          <t>701+</t>
        </is>
      </c>
      <c r="X1485" t="n">
        <v>13.7</v>
      </c>
      <c r="Y1485" t="inlineStr">
        <is>
          <t>601+</t>
        </is>
      </c>
      <c r="Z1485" t="n">
        <v>2.5</v>
      </c>
      <c r="AA1485" t="inlineStr">
        <is>
          <t>701+</t>
        </is>
      </c>
      <c r="AB1485" t="n">
        <v>1.3</v>
      </c>
      <c r="AC1485" t="inlineStr">
        <is>
          <t>701+</t>
        </is>
      </c>
      <c r="AD1485" t="n">
        <v>1.3</v>
      </c>
      <c r="AE1485" t="inlineStr">
        <is>
          <t>701+</t>
        </is>
      </c>
      <c r="AF1485" t="n">
        <v>13.4</v>
      </c>
      <c r="AG1485" t="inlineStr">
        <is>
          <t>701+</t>
        </is>
      </c>
      <c r="AH1485" t="n">
        <v>2.1</v>
      </c>
      <c r="AI1485" t="inlineStr">
        <is>
          <t>701+</t>
        </is>
      </c>
      <c r="AJ1485" t="n">
        <v>2.8</v>
      </c>
      <c r="AK1485" t="inlineStr"/>
      <c r="AL1485" t="inlineStr"/>
      <c r="AM1485" t="inlineStr"/>
      <c r="AN1485" t="inlineStr"/>
      <c r="AO1485" t="inlineStr"/>
      <c r="AP1485" t="inlineStr">
        <is>
          <t>{"Research &amp; Discovery": [{"indicator_id": "76", "indicator_name": "Academic Reputation", "rank": "601+", "score": "3.9"}, {"indicator_id": "73", "indicator_name": "Citations per Faculty", "rank": "701+", "score": "3.3"}], "Learning Experience": [{"indicator_id": "36", "indicator_name": "Faculty Student Ratio", "rank": "701+", "score": "13.7"}], "Employability": [{"indicator_id": "77", "indicator_name": "Employer Reputation", "rank": "601+", "score": "2.5"}, {"indicator_id": "3819456", "indicator_name": "Employment Outcomes", "rank": "701+", "score": "1.3"}], "Global Engagement": [{"indicator_id": "14", "indicator_name": "International Student Ratio", "rank": "701+", "score": "1.3"}, {"indicator_id": "15", "indicator_name": "International Research Network", "rank": "701+", "score": "13.4"}, {"indicator_id": "18", "indicator_name": "International Faculty Ratio", "rank": "701+", "score": "2.1"}], "Sustainability": [{"indicator_id": "3897497", "indicator_name": "Sustainability Score", "rank": "701+", "score": "2.8"}]}</t>
        </is>
      </c>
      <c r="AQ148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86">
      <c r="A1486" t="n">
        <v>1485</v>
      </c>
      <c r="B1486" t="inlineStr"/>
      <c r="C1486" t="inlineStr">
        <is>
          <t>Universidade Federal da Paraíba</t>
        </is>
      </c>
      <c r="D1486" t="inlineStr">
        <is>
          <t>João Pessoa, Brazil</t>
        </is>
      </c>
      <c r="E1486" t="inlineStr">
        <is>
          <t>Brazil</t>
        </is>
      </c>
      <c r="F1486" t="inlineStr">
        <is>
          <t>João Pessoa</t>
        </is>
      </c>
      <c r="G1486" t="inlineStr">
        <is>
          <t>Latin America</t>
        </is>
      </c>
      <c r="H1486" t="inlineStr">
        <is>
          <t>https://www.topuniversities.com/sites/default/files/220304121353pm298963ufpb-90x90.jpeg</t>
        </is>
      </c>
      <c r="I1486" t="inlineStr">
        <is>
          <t>/universities/universidade-federal-da-paraba</t>
        </is>
      </c>
      <c r="J1486" t="inlineStr">
        <is>
          <t>3996853</t>
        </is>
      </c>
      <c r="K1486" t="inlineStr">
        <is>
          <t>293543</t>
        </is>
      </c>
      <c r="L1486" t="inlineStr">
        <is>
          <t>2735</t>
        </is>
      </c>
      <c r="M1486" t="n">
        <v>0</v>
      </c>
      <c r="N1486" t="inlineStr">
        <is>
          <t>1401+</t>
        </is>
      </c>
      <c r="O1486" t="inlineStr"/>
      <c r="P1486" t="b">
        <v>0</v>
      </c>
      <c r="Q1486" t="b">
        <v>0</v>
      </c>
      <c r="R1486" t="n">
        <v>0</v>
      </c>
      <c r="S1486" t="inlineStr">
        <is>
          <t>601+</t>
        </is>
      </c>
      <c r="T1486" t="n">
        <v>4.1</v>
      </c>
      <c r="U1486" t="inlineStr">
        <is>
          <t>701+</t>
        </is>
      </c>
      <c r="V1486" t="n">
        <v>3.1</v>
      </c>
      <c r="W1486" t="inlineStr">
        <is>
          <t>701+</t>
        </is>
      </c>
      <c r="X1486" t="n">
        <v>7.3</v>
      </c>
      <c r="Y1486" t="inlineStr">
        <is>
          <t>601+</t>
        </is>
      </c>
      <c r="Z1486" t="n">
        <v>2.5</v>
      </c>
      <c r="AA1486" t="inlineStr">
        <is>
          <t>701+</t>
        </is>
      </c>
      <c r="AB1486" t="n">
        <v>1.3</v>
      </c>
      <c r="AC1486" t="inlineStr">
        <is>
          <t>701+</t>
        </is>
      </c>
      <c r="AD1486" t="n">
        <v>1.1</v>
      </c>
      <c r="AE1486" t="inlineStr">
        <is>
          <t>701+</t>
        </is>
      </c>
      <c r="AF1486" t="n">
        <v>40.8</v>
      </c>
      <c r="AG1486" t="inlineStr">
        <is>
          <t>701+</t>
        </is>
      </c>
      <c r="AH1486" t="n">
        <v>2.5</v>
      </c>
      <c r="AI1486" t="inlineStr">
        <is>
          <t>701+</t>
        </is>
      </c>
      <c r="AJ1486" t="n">
        <v>1.1</v>
      </c>
      <c r="AK1486" t="inlineStr"/>
      <c r="AL1486" t="inlineStr"/>
      <c r="AM1486" t="inlineStr"/>
      <c r="AN1486" t="inlineStr"/>
      <c r="AO1486" t="inlineStr"/>
      <c r="AP1486" t="inlineStr">
        <is>
          <t>{"Research &amp; Discovery": [{"indicator_id": "76", "indicator_name": "Academic Reputation", "rank": "601+", "score": "4.1"}, {"indicator_id": "73", "indicator_name": "Citations per Faculty", "rank": "701+", "score": "3.1"}], "Learning Experience": [{"indicator_id": "36", "indicator_name": "Faculty Student Ratio", "rank": "701+", "score": "7.3"}], "Employability": [{"indicator_id": "77", "indicator_name": "Employer Reputation", "rank": "601+", "score": "2.5"}, {"indicator_id": "3819456", "indicator_name": "Employment Outcomes", "rank": "701+", "score": "1.3"}], "Global Engagement": [{"indicator_id": "14", "indicator_name": "International Student Ratio", "rank": "701+", "score": "1.1"}, {"indicator_id": "15", "indicator_name": "International Research Network", "rank": "701+", "score": "40.8"}, {"indicator_id": "18", "indicator_name": "International Faculty Ratio", "rank": "701+", "score": "2.5"}], "Sustainability": [{"indicator_id": "3897497", "indicator_name": "Sustainability Score", "rank": "701+", "score": "1.1"}]}</t>
        </is>
      </c>
      <c r="AQ148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87">
      <c r="A1487" t="n">
        <v>1486</v>
      </c>
      <c r="B1487" t="inlineStr"/>
      <c r="C1487" t="inlineStr">
        <is>
          <t>Universidade Federal de Goiás</t>
        </is>
      </c>
      <c r="D1487" t="inlineStr">
        <is>
          <t>Goiânia, Brazil</t>
        </is>
      </c>
      <c r="E1487" t="inlineStr">
        <is>
          <t>Brazil</t>
        </is>
      </c>
      <c r="F1487" t="inlineStr">
        <is>
          <t>Goiânia</t>
        </is>
      </c>
      <c r="G1487" t="inlineStr">
        <is>
          <t>Latin America</t>
        </is>
      </c>
      <c r="H1487" t="inlineStr">
        <is>
          <t>https://www.topuniversities.com/sites/default/files/universidade-federal-de-gois_592560cf2aeae70239af5537_medium.jpg</t>
        </is>
      </c>
      <c r="I1487" t="inlineStr">
        <is>
          <t>/universities/universidade-federal-de-goias</t>
        </is>
      </c>
      <c r="J1487" t="inlineStr">
        <is>
          <t>3996854</t>
        </is>
      </c>
      <c r="K1487" t="inlineStr">
        <is>
          <t>293547</t>
        </is>
      </c>
      <c r="L1487" t="inlineStr">
        <is>
          <t>2739</t>
        </is>
      </c>
      <c r="M1487" t="n">
        <v>0</v>
      </c>
      <c r="N1487" t="inlineStr">
        <is>
          <t>1401+</t>
        </is>
      </c>
      <c r="O1487" t="inlineStr"/>
      <c r="P1487" t="b">
        <v>0</v>
      </c>
      <c r="Q1487" t="b">
        <v>0</v>
      </c>
      <c r="R1487" t="n">
        <v>0</v>
      </c>
      <c r="S1487" t="inlineStr">
        <is>
          <t>601+</t>
        </is>
      </c>
      <c r="T1487" t="n">
        <v>3.8</v>
      </c>
      <c r="U1487" t="inlineStr">
        <is>
          <t>701+</t>
        </is>
      </c>
      <c r="V1487" t="n">
        <v>4.2</v>
      </c>
      <c r="W1487" t="inlineStr">
        <is>
          <t>701+</t>
        </is>
      </c>
      <c r="X1487" t="n">
        <v>6.8</v>
      </c>
      <c r="Y1487" t="inlineStr">
        <is>
          <t>601+</t>
        </is>
      </c>
      <c r="Z1487" t="n">
        <v>1.3</v>
      </c>
      <c r="AA1487" t="inlineStr">
        <is>
          <t>701+</t>
        </is>
      </c>
      <c r="AB1487" t="n">
        <v>1.3</v>
      </c>
      <c r="AC1487" t="inlineStr">
        <is>
          <t>701+</t>
        </is>
      </c>
      <c r="AD1487" t="n">
        <v>1.2</v>
      </c>
      <c r="AE1487" t="inlineStr">
        <is>
          <t>701+</t>
        </is>
      </c>
      <c r="AF1487" t="n">
        <v>32.7</v>
      </c>
      <c r="AG1487" t="inlineStr">
        <is>
          <t>701+</t>
        </is>
      </c>
      <c r="AH1487" t="n">
        <v>3.5</v>
      </c>
      <c r="AI1487" t="inlineStr">
        <is>
          <t>701+</t>
        </is>
      </c>
      <c r="AJ1487" t="n">
        <v>1.3</v>
      </c>
      <c r="AK1487" t="inlineStr"/>
      <c r="AL1487" t="inlineStr"/>
      <c r="AM1487" t="inlineStr"/>
      <c r="AN1487" t="inlineStr"/>
      <c r="AO1487" t="inlineStr"/>
      <c r="AP1487" t="inlineStr">
        <is>
          <t>{"Research &amp; Discovery": [{"indicator_id": "76", "indicator_name": "Academic Reputation", "rank": "601+", "score": "3.8"}, {"indicator_id": "73", "indicator_name": "Citations per Faculty", "rank": "701+", "score": "4.2"}], "Learning Experience": [{"indicator_id": "36", "indicator_name": "Faculty Student Ratio", "rank": "701+", "score": "6.8"}], "Employability": [{"indicator_id": "77", "indicator_name": "Employer Reputation", "rank": "601+", "score": "1.3"}, {"indicator_id": "3819456", "indicator_name": "Employment Outcomes", "rank": "701+", "score": "1.3"}], "Global Engagement": [{"indicator_id": "14", "indicator_name": "International Student Ratio", "rank": "701+", "score": "1.2"}, {"indicator_id": "15", "indicator_name": "International Research Network", "rank": "701+", "score": "32.7"}, {"indicator_id": "18", "indicator_name": "International Faculty Ratio", "rank": "701+", "score": "3.5"}], "Sustainability": [{"indicator_id": "3897497", "indicator_name": "Sustainability Score", "rank": "701+", "score": "1.3"}]}</t>
        </is>
      </c>
      <c r="AQ148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88">
      <c r="A1488" t="n">
        <v>1487</v>
      </c>
      <c r="B1488" t="inlineStr"/>
      <c r="C1488" t="inlineStr">
        <is>
          <t>Universidade Federal de Uberlândia</t>
        </is>
      </c>
      <c r="D1488" t="inlineStr">
        <is>
          <t>Uberlândia, Brazil</t>
        </is>
      </c>
      <c r="E1488" t="inlineStr">
        <is>
          <t>Brazil</t>
        </is>
      </c>
      <c r="F1488" t="inlineStr">
        <is>
          <t>Uberlândia</t>
        </is>
      </c>
      <c r="G1488" t="inlineStr">
        <is>
          <t>Latin America</t>
        </is>
      </c>
      <c r="H1488" t="inlineStr">
        <is>
          <t>https://www.topuniversities.com/sites/default/files/universidade-federal-de-uberlndia_592560cf2aeae70239af5544_medium.jpg</t>
        </is>
      </c>
      <c r="I1488" t="inlineStr">
        <is>
          <t>/universities/universidade-federal-de-uberlandia</t>
        </is>
      </c>
      <c r="J1488" t="inlineStr">
        <is>
          <t>3996861</t>
        </is>
      </c>
      <c r="K1488" t="inlineStr">
        <is>
          <t>293560</t>
        </is>
      </c>
      <c r="L1488" t="inlineStr">
        <is>
          <t>2752</t>
        </is>
      </c>
      <c r="M1488" t="n">
        <v>0</v>
      </c>
      <c r="N1488" t="inlineStr">
        <is>
          <t>1401+</t>
        </is>
      </c>
      <c r="O1488" t="inlineStr"/>
      <c r="P1488" t="b">
        <v>0</v>
      </c>
      <c r="Q1488" t="b">
        <v>0</v>
      </c>
      <c r="R1488" t="n">
        <v>0</v>
      </c>
      <c r="S1488" t="inlineStr">
        <is>
          <t>601+</t>
        </is>
      </c>
      <c r="T1488" t="n">
        <v>3.8</v>
      </c>
      <c r="U1488" t="inlineStr">
        <is>
          <t>701+</t>
        </is>
      </c>
      <c r="V1488" t="n">
        <v>3.5</v>
      </c>
      <c r="W1488" t="inlineStr">
        <is>
          <t>701+</t>
        </is>
      </c>
      <c r="X1488" t="n">
        <v>13.8</v>
      </c>
      <c r="Y1488" t="inlineStr">
        <is>
          <t>601+</t>
        </is>
      </c>
      <c r="Z1488" t="n">
        <v>1.7</v>
      </c>
      <c r="AA1488" t="inlineStr">
        <is>
          <t>701+</t>
        </is>
      </c>
      <c r="AB1488" t="n">
        <v>2.2</v>
      </c>
      <c r="AC1488" t="inlineStr">
        <is>
          <t>701+</t>
        </is>
      </c>
      <c r="AD1488" t="n">
        <v>1.3</v>
      </c>
      <c r="AE1488" t="inlineStr">
        <is>
          <t>701+</t>
        </is>
      </c>
      <c r="AF1488" t="n">
        <v>28.6</v>
      </c>
      <c r="AG1488" t="inlineStr">
        <is>
          <t>701+</t>
        </is>
      </c>
      <c r="AH1488" t="n">
        <v>2.1</v>
      </c>
      <c r="AI1488" t="inlineStr">
        <is>
          <t>701+</t>
        </is>
      </c>
      <c r="AJ1488" t="n">
        <v>3.2</v>
      </c>
      <c r="AK1488" t="inlineStr"/>
      <c r="AL1488" t="inlineStr"/>
      <c r="AM1488" t="inlineStr"/>
      <c r="AN1488" t="inlineStr"/>
      <c r="AO1488" t="inlineStr"/>
      <c r="AP1488" t="inlineStr">
        <is>
          <t>{"Research &amp; Discovery": [{"indicator_id": "76", "indicator_name": "Academic Reputation", "rank": "601+", "score": "3.8"}, {"indicator_id": "73", "indicator_name": "Citations per Faculty", "rank": "701+", "score": "3.5"}], "Learning Experience": [{"indicator_id": "36", "indicator_name": "Faculty Student Ratio", "rank": "701+", "score": "13.8"}], "Employability": [{"indicator_id": "77", "indicator_name": "Employer Reputation", "rank": "601+", "score": "1.7"}, {"indicator_id": "3819456", "indicator_name": "Employment Outcomes", "rank": "701+", "score": "2.2"}], "Global Engagement": [{"indicator_id": "14", "indicator_name": "International Student Ratio", "rank": "701+", "score": "1.3"}, {"indicator_id": "15", "indicator_name": "International Research Network", "rank": "701+", "score": "28.6"}, {"indicator_id": "18", "indicator_name": "International Faculty Ratio", "rank": "701+", "score": "2.1"}], "Sustainability": [{"indicator_id": "3897497", "indicator_name": "Sustainability Score", "rank": "701+", "score": "3.2"}]}</t>
        </is>
      </c>
      <c r="AQ148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89">
      <c r="A1489" t="n">
        <v>1488</v>
      </c>
      <c r="B1489" t="inlineStr"/>
      <c r="C1489" t="inlineStr">
        <is>
          <t>Universidade Federal do Estado do Rio de Janeiro</t>
        </is>
      </c>
      <c r="D1489" t="inlineStr">
        <is>
          <t>Rio de Janeiro, Brazil</t>
        </is>
      </c>
      <c r="E1489" t="inlineStr">
        <is>
          <t>Brazil</t>
        </is>
      </c>
      <c r="F1489" t="inlineStr">
        <is>
          <t>Rio de Janeiro</t>
        </is>
      </c>
      <c r="G1489" t="inlineStr">
        <is>
          <t>Latin America</t>
        </is>
      </c>
      <c r="H1489" t="inlineStr">
        <is>
          <t>https://www.topuniversities.com/sites/default/files/231206043418pm698119logo-unirio-qs-90x90.jpg</t>
        </is>
      </c>
      <c r="I1489" t="inlineStr">
        <is>
          <t>/universities/universidade-federal-do-estado-do-rio-de-janeiro</t>
        </is>
      </c>
      <c r="J1489" t="inlineStr">
        <is>
          <t>3996864</t>
        </is>
      </c>
      <c r="K1489" t="inlineStr">
        <is>
          <t>293565</t>
        </is>
      </c>
      <c r="L1489" t="inlineStr">
        <is>
          <t>2757</t>
        </is>
      </c>
      <c r="M1489" t="n">
        <v>0</v>
      </c>
      <c r="N1489" t="inlineStr">
        <is>
          <t>1401+</t>
        </is>
      </c>
      <c r="O1489" t="inlineStr"/>
      <c r="P1489" t="b">
        <v>0</v>
      </c>
      <c r="Q1489" t="b">
        <v>0</v>
      </c>
      <c r="R1489" t="n">
        <v>0</v>
      </c>
      <c r="S1489" t="inlineStr">
        <is>
          <t>601+</t>
        </is>
      </c>
      <c r="T1489" t="n">
        <v>2.9</v>
      </c>
      <c r="U1489" t="inlineStr">
        <is>
          <t>701+</t>
        </is>
      </c>
      <c r="V1489" t="n">
        <v>2.1</v>
      </c>
      <c r="W1489" t="inlineStr">
        <is>
          <t>701+</t>
        </is>
      </c>
      <c r="X1489" t="n">
        <v>8.1</v>
      </c>
      <c r="Y1489" t="inlineStr">
        <is>
          <t>601+</t>
        </is>
      </c>
      <c r="Z1489" t="n">
        <v>2</v>
      </c>
      <c r="AA1489" t="inlineStr">
        <is>
          <t>701+</t>
        </is>
      </c>
      <c r="AB1489" t="n">
        <v>1.5</v>
      </c>
      <c r="AC1489" t="inlineStr">
        <is>
          <t>n/a</t>
        </is>
      </c>
      <c r="AD1489" t="inlineStr"/>
      <c r="AE1489" t="inlineStr">
        <is>
          <t>701+</t>
        </is>
      </c>
      <c r="AF1489" t="n">
        <v>8.6</v>
      </c>
      <c r="AG1489" t="inlineStr">
        <is>
          <t>n/a</t>
        </is>
      </c>
      <c r="AH1489" t="inlineStr"/>
      <c r="AI1489" t="inlineStr">
        <is>
          <t>701+</t>
        </is>
      </c>
      <c r="AJ1489" t="n">
        <v>1</v>
      </c>
      <c r="AK1489" t="inlineStr"/>
      <c r="AL1489" t="inlineStr"/>
      <c r="AM1489" t="inlineStr"/>
      <c r="AN1489" t="inlineStr"/>
      <c r="AO1489" t="inlineStr"/>
      <c r="AP1489" t="inlineStr">
        <is>
          <t>{"Research &amp; Discovery": [{"indicator_id": "76", "indicator_name": "Academic Reputation", "rank": "601+", "score": "2.9"}, {"indicator_id": "73", "indicator_name": "Citations per Faculty", "rank": "701+", "score": "2.1"}], "Learning Experience": [{"indicator_id": "36", "indicator_name": "Faculty Student Ratio", "rank": "701+", "score": "8.1"}], "Employability": [{"indicator_id": "77", "indicator_name": "Employer Reputation", "rank": "601+", "score": "2"}, {"indicator_id": "3819456", "indicator_name": "Employment Outcomes", "rank": "701+", "score": "1.5"}], "Global Engagement": [{"indicator_id": "14", "indicator_name": "International Student Ratio", "rank": "n/a", "score": "n/a"}, {"indicator_id": "15", "indicator_name": "International Research Network", "rank": "701+", "score": "8.6"}, {"indicator_id": "18", "indicator_name": "International Faculty Ratio", "rank": "n/a", "score": "n/a"}], "Sustainability": [{"indicator_id": "3897497", "indicator_name": "Sustainability Score", "rank": "701+", "score": "1"}]}</t>
        </is>
      </c>
      <c r="AQ148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90">
      <c r="A1490" t="n">
        <v>1489</v>
      </c>
      <c r="B1490" t="inlineStr"/>
      <c r="C1490" t="inlineStr">
        <is>
          <t>Universidade Federal do Pará</t>
        </is>
      </c>
      <c r="D1490" t="inlineStr">
        <is>
          <t>Belém, Brazil</t>
        </is>
      </c>
      <c r="E1490" t="inlineStr">
        <is>
          <t>Brazil</t>
        </is>
      </c>
      <c r="F1490" t="inlineStr">
        <is>
          <t>Belém</t>
        </is>
      </c>
      <c r="G1490" t="inlineStr">
        <is>
          <t>Latin America</t>
        </is>
      </c>
      <c r="H1490" t="inlineStr">
        <is>
          <t>https://www.topuniversities.com/sites/default/files/universidade-federal-do-par_592560cf2aeae70239af554d_medium.jpg</t>
        </is>
      </c>
      <c r="I1490" t="inlineStr">
        <is>
          <t>/universities/universidade-federal-do-para</t>
        </is>
      </c>
      <c r="J1490" t="inlineStr">
        <is>
          <t>3996866</t>
        </is>
      </c>
      <c r="K1490" t="inlineStr">
        <is>
          <t>293568</t>
        </is>
      </c>
      <c r="L1490" t="inlineStr">
        <is>
          <t>2760</t>
        </is>
      </c>
      <c r="M1490" t="n">
        <v>0</v>
      </c>
      <c r="N1490" t="inlineStr">
        <is>
          <t>1401+</t>
        </is>
      </c>
      <c r="O1490" t="inlineStr"/>
      <c r="P1490" t="b">
        <v>0</v>
      </c>
      <c r="Q1490" t="b">
        <v>0</v>
      </c>
      <c r="R1490" t="n">
        <v>0</v>
      </c>
      <c r="S1490" t="inlineStr">
        <is>
          <t>601+</t>
        </is>
      </c>
      <c r="T1490" t="n">
        <v>3.6</v>
      </c>
      <c r="U1490" t="inlineStr">
        <is>
          <t>701+</t>
        </is>
      </c>
      <c r="V1490" t="n">
        <v>2.6</v>
      </c>
      <c r="W1490" t="inlineStr">
        <is>
          <t>701+</t>
        </is>
      </c>
      <c r="X1490" t="n">
        <v>6.3</v>
      </c>
      <c r="Y1490" t="inlineStr">
        <is>
          <t>601+</t>
        </is>
      </c>
      <c r="Z1490" t="n">
        <v>1.7</v>
      </c>
      <c r="AA1490" t="inlineStr">
        <is>
          <t>701+</t>
        </is>
      </c>
      <c r="AB1490" t="n">
        <v>1.3</v>
      </c>
      <c r="AC1490" t="inlineStr">
        <is>
          <t>701+</t>
        </is>
      </c>
      <c r="AD1490" t="n">
        <v>1.1</v>
      </c>
      <c r="AE1490" t="inlineStr">
        <is>
          <t>701+</t>
        </is>
      </c>
      <c r="AF1490" t="n">
        <v>35.4</v>
      </c>
      <c r="AG1490" t="inlineStr">
        <is>
          <t>701+</t>
        </is>
      </c>
      <c r="AH1490" t="n">
        <v>2.5</v>
      </c>
      <c r="AI1490" t="inlineStr">
        <is>
          <t>701+</t>
        </is>
      </c>
      <c r="AJ1490" t="n">
        <v>1.9</v>
      </c>
      <c r="AK1490" t="inlineStr"/>
      <c r="AL1490" t="inlineStr"/>
      <c r="AM1490" t="inlineStr"/>
      <c r="AN1490" t="inlineStr"/>
      <c r="AO1490" t="inlineStr"/>
      <c r="AP1490" t="inlineStr">
        <is>
          <t>{"Research &amp; Discovery": [{"indicator_id": "76", "indicator_name": "Academic Reputation", "rank": "601+", "score": "3.6"}, {"indicator_id": "73", "indicator_name": "Citations per Faculty", "rank": "701+", "score": "2.6"}], "Learning Experience": [{"indicator_id": "36", "indicator_name": "Faculty Student Ratio", "rank": "701+", "score": "6.3"}], "Employability": [{"indicator_id": "77", "indicator_name": "Employer Reputation", "rank": "601+", "score": "1.7"}, {"indicator_id": "3819456", "indicator_name": "Employment Outcomes", "rank": "701+", "score": "1.3"}], "Global Engagement": [{"indicator_id": "14", "indicator_name": "International Student Ratio", "rank": "701+", "score": "1.1"}, {"indicator_id": "15", "indicator_name": "International Research Network", "rank": "701+", "score": "35.4"}, {"indicator_id": "18", "indicator_name": "International Faculty Ratio", "rank": "701+", "score": "2.5"}], "Sustainability": [{"indicator_id": "3897497", "indicator_name": "Sustainability Score", "rank": "701+", "score": "1.9"}]}</t>
        </is>
      </c>
      <c r="AQ149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91">
      <c r="A1491" t="n">
        <v>1490</v>
      </c>
      <c r="B1491" t="inlineStr"/>
      <c r="C1491" t="inlineStr">
        <is>
          <t>Universidade do Estado de Santa Catarina</t>
        </is>
      </c>
      <c r="D1491" t="inlineStr">
        <is>
          <t>Florianópolis, Brazil</t>
        </is>
      </c>
      <c r="E1491" t="inlineStr">
        <is>
          <t>Brazil</t>
        </is>
      </c>
      <c r="F1491" t="inlineStr">
        <is>
          <t>Florianópolis</t>
        </is>
      </c>
      <c r="G1491" t="inlineStr">
        <is>
          <t>Latin America</t>
        </is>
      </c>
      <c r="H1491" t="inlineStr">
        <is>
          <t>https://www.topuniversities.com/sites/default/files/universidade-do-estado-de-santa-catarina_592560cf2aeae70239af5522_medium.jpg</t>
        </is>
      </c>
      <c r="I1491" t="inlineStr">
        <is>
          <t>/universities/universidade-do-estado-de-santa-catarina</t>
        </is>
      </c>
      <c r="J1491" t="inlineStr">
        <is>
          <t>3996871</t>
        </is>
      </c>
      <c r="K1491" t="inlineStr">
        <is>
          <t>293527</t>
        </is>
      </c>
      <c r="L1491" t="inlineStr">
        <is>
          <t>2719</t>
        </is>
      </c>
      <c r="M1491" t="n">
        <v>0</v>
      </c>
      <c r="N1491" t="inlineStr">
        <is>
          <t>1401+</t>
        </is>
      </c>
      <c r="O1491" t="inlineStr"/>
      <c r="P1491" t="b">
        <v>0</v>
      </c>
      <c r="Q1491" t="b">
        <v>0</v>
      </c>
      <c r="R1491" t="n">
        <v>0</v>
      </c>
      <c r="S1491" t="inlineStr">
        <is>
          <t>601+</t>
        </is>
      </c>
      <c r="T1491" t="n">
        <v>3.7</v>
      </c>
      <c r="U1491" t="inlineStr">
        <is>
          <t>701+</t>
        </is>
      </c>
      <c r="V1491" t="n">
        <v>1.7</v>
      </c>
      <c r="W1491" t="inlineStr">
        <is>
          <t>701+</t>
        </is>
      </c>
      <c r="X1491" t="n">
        <v>15.4</v>
      </c>
      <c r="Y1491" t="inlineStr">
        <is>
          <t>601+</t>
        </is>
      </c>
      <c r="Z1491" t="n">
        <v>1.3</v>
      </c>
      <c r="AA1491" t="inlineStr">
        <is>
          <t>701+</t>
        </is>
      </c>
      <c r="AB1491" t="n">
        <v>2.2</v>
      </c>
      <c r="AC1491" t="inlineStr">
        <is>
          <t>n/a</t>
        </is>
      </c>
      <c r="AD1491" t="inlineStr"/>
      <c r="AE1491" t="inlineStr">
        <is>
          <t>701+</t>
        </is>
      </c>
      <c r="AF1491" t="n">
        <v>9</v>
      </c>
      <c r="AG1491" t="inlineStr">
        <is>
          <t>n/a</t>
        </is>
      </c>
      <c r="AH1491" t="inlineStr"/>
      <c r="AI1491" t="inlineStr">
        <is>
          <t>701+</t>
        </is>
      </c>
      <c r="AJ1491" t="n">
        <v>1</v>
      </c>
      <c r="AK1491" t="inlineStr"/>
      <c r="AL1491" t="inlineStr"/>
      <c r="AM1491" t="inlineStr"/>
      <c r="AN1491" t="inlineStr"/>
      <c r="AO1491" t="inlineStr"/>
      <c r="AP1491" t="inlineStr">
        <is>
          <t>{"Research &amp; Discovery": [{"indicator_id": "76", "indicator_name": "Academic Reputation", "rank": "601+", "score": "3.7"}, {"indicator_id": "73", "indicator_name": "Citations per Faculty", "rank": "701+", "score": "1.7"}], "Learning Experience": [{"indicator_id": "36", "indicator_name": "Faculty Student Ratio", "rank": "701+", "score": "15.4"}], "Employability": [{"indicator_id": "77", "indicator_name": "Employer Reputation", "rank": "601+", "score": "1.3"}, {"indicator_id": "3819456", "indicator_name": "Employment Outcomes", "rank": "701+", "score": "2.2"}], "Global Engagement": [{"indicator_id": "14", "indicator_name": "International Student Ratio", "rank": "n/a", "score": "n/a"}, {"indicator_id": "15", "indicator_name": "International Research Network", "rank": "701+", "score": "9"}, {"indicator_id": "18", "indicator_name": "International Faculty Ratio", "rank": "n/a", "score": "n/a"}], "Sustainability": [{"indicator_id": "3897497", "indicator_name": "Sustainability Score", "rank": "701+", "score": "1"}]}</t>
        </is>
      </c>
      <c r="AQ149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92">
      <c r="A1492" t="n">
        <v>1491</v>
      </c>
      <c r="B1492" t="inlineStr"/>
      <c r="C1492" t="inlineStr">
        <is>
          <t>Universitas Andalas</t>
        </is>
      </c>
      <c r="D1492" t="inlineStr">
        <is>
          <t>Padang, Indonesia</t>
        </is>
      </c>
      <c r="E1492" t="inlineStr">
        <is>
          <t>Indonesia</t>
        </is>
      </c>
      <c r="F1492" t="inlineStr">
        <is>
          <t>Padang</t>
        </is>
      </c>
      <c r="G1492" t="inlineStr">
        <is>
          <t>Asia</t>
        </is>
      </c>
      <c r="H1492" t="inlineStr">
        <is>
          <t>https://www.topuniversities.com/sites/default/files/230925032853am841147Logo-UNAND-90x90.jpg</t>
        </is>
      </c>
      <c r="I1492" t="inlineStr">
        <is>
          <t>/universities/universitas-andalas</t>
        </is>
      </c>
      <c r="J1492" t="inlineStr">
        <is>
          <t>3996876</t>
        </is>
      </c>
      <c r="K1492" t="inlineStr">
        <is>
          <t>295092</t>
        </is>
      </c>
      <c r="L1492" t="inlineStr">
        <is>
          <t>2126</t>
        </is>
      </c>
      <c r="M1492" t="n">
        <v>0</v>
      </c>
      <c r="N1492" t="inlineStr">
        <is>
          <t>1401+</t>
        </is>
      </c>
      <c r="O1492" t="inlineStr"/>
      <c r="P1492" t="b">
        <v>0</v>
      </c>
      <c r="Q1492" t="b">
        <v>0</v>
      </c>
      <c r="R1492" t="n">
        <v>0</v>
      </c>
      <c r="S1492" t="inlineStr">
        <is>
          <t>601+</t>
        </is>
      </c>
      <c r="T1492" t="n">
        <v>8.1</v>
      </c>
      <c r="U1492" t="inlineStr">
        <is>
          <t>701+</t>
        </is>
      </c>
      <c r="V1492" t="n">
        <v>1.3</v>
      </c>
      <c r="W1492" t="inlineStr">
        <is>
          <t>701+</t>
        </is>
      </c>
      <c r="X1492" t="n">
        <v>7</v>
      </c>
      <c r="Y1492" t="inlineStr">
        <is>
          <t>601+</t>
        </is>
      </c>
      <c r="Z1492" t="n">
        <v>5.1</v>
      </c>
      <c r="AA1492" t="inlineStr">
        <is>
          <t>701+</t>
        </is>
      </c>
      <c r="AB1492" t="n">
        <v>3.7</v>
      </c>
      <c r="AC1492" t="inlineStr">
        <is>
          <t>701+</t>
        </is>
      </c>
      <c r="AD1492" t="n">
        <v>1.6</v>
      </c>
      <c r="AE1492" t="inlineStr">
        <is>
          <t>701+</t>
        </is>
      </c>
      <c r="AF1492" t="n">
        <v>4.5</v>
      </c>
      <c r="AG1492" t="inlineStr">
        <is>
          <t>701+</t>
        </is>
      </c>
      <c r="AH1492" t="n">
        <v>6.2</v>
      </c>
      <c r="AI1492" t="inlineStr">
        <is>
          <t>701+</t>
        </is>
      </c>
      <c r="AJ1492" t="n">
        <v>1</v>
      </c>
      <c r="AK1492" t="inlineStr"/>
      <c r="AL1492" t="inlineStr"/>
      <c r="AM1492" t="inlineStr"/>
      <c r="AN1492" t="inlineStr"/>
      <c r="AO1492" t="inlineStr"/>
      <c r="AP1492" t="inlineStr">
        <is>
          <t>{"Research &amp; Discovery": [{"indicator_id": "76", "indicator_name": "Academic Reputation", "rank": "601+", "score": "8.1"}, {"indicator_id": "73", "indicator_name": "Citations per Faculty", "rank": "701+", "score": "1.3"}], "Learning Experience": [{"indicator_id": "36", "indicator_name": "Faculty Student Ratio", "rank": "701+", "score": "7"}], "Employability": [{"indicator_id": "77", "indicator_name": "Employer Reputation", "rank": "601+", "score": "5.1"}, {"indicator_id": "3819456", "indicator_name": "Employment Outcomes", "rank": "701+", "score": "3.7"}], "Global Engagement": [{"indicator_id": "14", "indicator_name": "International Student Ratio", "rank": "701+", "score": "1.6"}, {"indicator_id": "15", "indicator_name": "International Research Network", "rank": "701+", "score": "4.5"}, {"indicator_id": "18", "indicator_name": "International Faculty Ratio", "rank": "701+", "score": "6.2"}], "Sustainability": [{"indicator_id": "3897497", "indicator_name": "Sustainability Score", "rank": "701+", "score": "1"}]}</t>
        </is>
      </c>
      <c r="AQ149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93">
      <c r="A1493" t="n">
        <v>1492</v>
      </c>
      <c r="B1493" t="inlineStr"/>
      <c r="C1493" t="inlineStr">
        <is>
          <t>Petra Christian University</t>
        </is>
      </c>
      <c r="D1493" t="inlineStr">
        <is>
          <t>Surabaya, Indonesia</t>
        </is>
      </c>
      <c r="E1493" t="inlineStr">
        <is>
          <t>Indonesia</t>
        </is>
      </c>
      <c r="F1493" t="inlineStr">
        <is>
          <t>Surabaya</t>
        </is>
      </c>
      <c r="G1493" t="inlineStr">
        <is>
          <t>Asia</t>
        </is>
      </c>
      <c r="H1493" t="inlineStr">
        <is>
          <t>https://www.topuniversities.com/sites/default/files/petra-christian-university_592560cf2aeae70239af55ff_medium.jpg</t>
        </is>
      </c>
      <c r="I1493" t="inlineStr">
        <is>
          <t>/universities/petra-christian-university</t>
        </is>
      </c>
      <c r="J1493" t="inlineStr">
        <is>
          <t>3996879</t>
        </is>
      </c>
      <c r="K1493" t="inlineStr">
        <is>
          <t>293659</t>
        </is>
      </c>
      <c r="L1493" t="inlineStr">
        <is>
          <t>14187</t>
        </is>
      </c>
      <c r="M1493" t="n">
        <v>0</v>
      </c>
      <c r="N1493" t="inlineStr">
        <is>
          <t>1401+</t>
        </is>
      </c>
      <c r="O1493" t="inlineStr"/>
      <c r="P1493" t="b">
        <v>0</v>
      </c>
      <c r="Q1493" t="b">
        <v>0</v>
      </c>
      <c r="R1493" t="n">
        <v>0</v>
      </c>
      <c r="S1493" t="inlineStr">
        <is>
          <t>601+</t>
        </is>
      </c>
      <c r="T1493" t="n">
        <v>7.1</v>
      </c>
      <c r="U1493" t="inlineStr">
        <is>
          <t>701+</t>
        </is>
      </c>
      <c r="V1493" t="n">
        <v>1.6</v>
      </c>
      <c r="W1493" t="inlineStr">
        <is>
          <t>701+</t>
        </is>
      </c>
      <c r="X1493" t="n">
        <v>7.8</v>
      </c>
      <c r="Y1493" t="inlineStr">
        <is>
          <t>601+</t>
        </is>
      </c>
      <c r="Z1493" t="n">
        <v>5.2</v>
      </c>
      <c r="AA1493" t="inlineStr">
        <is>
          <t>701+</t>
        </is>
      </c>
      <c r="AB1493" t="n">
        <v>2.5</v>
      </c>
      <c r="AC1493" t="inlineStr">
        <is>
          <t>701+</t>
        </is>
      </c>
      <c r="AD1493" t="n">
        <v>1.1</v>
      </c>
      <c r="AE1493" t="inlineStr">
        <is>
          <t>701+</t>
        </is>
      </c>
      <c r="AF1493" t="n">
        <v>6</v>
      </c>
      <c r="AG1493" t="inlineStr">
        <is>
          <t>701+</t>
        </is>
      </c>
      <c r="AH1493" t="n">
        <v>3.2</v>
      </c>
      <c r="AI1493" t="inlineStr">
        <is>
          <t>701+</t>
        </is>
      </c>
      <c r="AJ1493" t="n">
        <v>1</v>
      </c>
      <c r="AK1493" t="inlineStr"/>
      <c r="AL1493" t="inlineStr"/>
      <c r="AM1493" t="inlineStr"/>
      <c r="AN1493" t="inlineStr"/>
      <c r="AO1493" t="inlineStr"/>
      <c r="AP1493" t="inlineStr">
        <is>
          <t>{"Research &amp; Discovery": [{"indicator_id": "76", "indicator_name": "Academic Reputation", "rank": "601+", "score": "7.1"}, {"indicator_id": "73", "indicator_name": "Citations per Faculty", "rank": "701+", "score": "1.6"}], "Learning Experience": [{"indicator_id": "36", "indicator_name": "Faculty Student Ratio", "rank": "701+", "score": "7.8"}], "Employability": [{"indicator_id": "77", "indicator_name": "Employer Reputation", "rank": "601+", "score": "5.2"}, {"indicator_id": "3819456", "indicator_name": "Employment Outcomes", "rank": "701+", "score": "2.5"}], "Global Engagement": [{"indicator_id": "14", "indicator_name": "International Student Ratio", "rank": "701+", "score": "1.1"}, {"indicator_id": "15", "indicator_name": "International Research Network", "rank": "701+", "score": "6"}, {"indicator_id": "18", "indicator_name": "International Faculty Ratio", "rank": "701+", "score": "3.2"}], "Sustainability": [{"indicator_id": "3897497", "indicator_name": "Sustainability Score", "rank": "701+", "score": "1"}]}</t>
        </is>
      </c>
      <c r="AQ149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94">
      <c r="A1494" t="n">
        <v>1493</v>
      </c>
      <c r="B1494" t="inlineStr"/>
      <c r="C1494" t="inlineStr">
        <is>
          <t>Universitas Muhammadiyah Surakarta</t>
        </is>
      </c>
      <c r="D1494" t="inlineStr">
        <is>
          <t>Surakarta, Indonesia</t>
        </is>
      </c>
      <c r="E1494" t="inlineStr">
        <is>
          <t>Indonesia</t>
        </is>
      </c>
      <c r="F1494" t="inlineStr">
        <is>
          <t>Surakarta</t>
        </is>
      </c>
      <c r="G1494" t="inlineStr">
        <is>
          <t>Asia</t>
        </is>
      </c>
      <c r="H1494" t="inlineStr">
        <is>
          <t>https://www.topuniversities.com/sites/default/files/universitas-muhammadiyah-surakarta_592560cf2aeae70239af4e39_medium.jpg</t>
        </is>
      </c>
      <c r="I1494" t="inlineStr">
        <is>
          <t>/universities/universitas-muhammadiyah-surakarta</t>
        </is>
      </c>
      <c r="J1494" t="inlineStr">
        <is>
          <t>3996880</t>
        </is>
      </c>
      <c r="K1494" t="inlineStr">
        <is>
          <t>296962</t>
        </is>
      </c>
      <c r="L1494" t="inlineStr">
        <is>
          <t>949</t>
        </is>
      </c>
      <c r="M1494" t="n">
        <v>0</v>
      </c>
      <c r="N1494" t="inlineStr">
        <is>
          <t>1401+</t>
        </is>
      </c>
      <c r="O1494" t="inlineStr">
        <is>
          <t>3</t>
        </is>
      </c>
      <c r="P1494" t="b">
        <v>0</v>
      </c>
      <c r="Q1494" t="b">
        <v>0</v>
      </c>
      <c r="R1494" t="n">
        <v>0</v>
      </c>
      <c r="S1494" t="inlineStr">
        <is>
          <t>601+</t>
        </is>
      </c>
      <c r="T1494" t="n">
        <v>5.5</v>
      </c>
      <c r="U1494" t="inlineStr">
        <is>
          <t>701+</t>
        </is>
      </c>
      <c r="V1494" t="n">
        <v>1.1</v>
      </c>
      <c r="W1494" t="inlineStr">
        <is>
          <t>701+</t>
        </is>
      </c>
      <c r="X1494" t="n">
        <v>6.5</v>
      </c>
      <c r="Y1494" t="inlineStr">
        <is>
          <t>601+</t>
        </is>
      </c>
      <c r="Z1494" t="n">
        <v>2.5</v>
      </c>
      <c r="AA1494" t="inlineStr">
        <is>
          <t>701+</t>
        </is>
      </c>
      <c r="AB1494" t="n">
        <v>2.3</v>
      </c>
      <c r="AC1494" t="inlineStr">
        <is>
          <t>701+</t>
        </is>
      </c>
      <c r="AD1494" t="n">
        <v>1.1</v>
      </c>
      <c r="AE1494" t="inlineStr">
        <is>
          <t>701+</t>
        </is>
      </c>
      <c r="AF1494" t="n">
        <v>4.5</v>
      </c>
      <c r="AG1494" t="inlineStr">
        <is>
          <t>701+</t>
        </is>
      </c>
      <c r="AH1494" t="n">
        <v>8.4</v>
      </c>
      <c r="AI1494" t="inlineStr">
        <is>
          <t>701+</t>
        </is>
      </c>
      <c r="AJ1494" t="n">
        <v>1</v>
      </c>
      <c r="AK1494" t="inlineStr"/>
      <c r="AL1494" t="inlineStr"/>
      <c r="AM1494" t="inlineStr"/>
      <c r="AN1494" t="inlineStr"/>
      <c r="AO1494" t="inlineStr"/>
      <c r="AP1494" t="inlineStr">
        <is>
          <t>{"Research &amp; Discovery": [{"indicator_id": "76", "indicator_name": "Academic Reputation", "rank": "601+", "score": "5.5"}, {"indicator_id": "73", "indicator_name": "Citations per Faculty", "rank": "701+", "score": "1.1"}], "Learning Experience": [{"indicator_id": "36", "indicator_name": "Faculty Student Ratio", "rank": "701+", "score": "6.5"}], "Employability": [{"indicator_id": "77", "indicator_name": "Employer Reputation", "rank": "601+", "score": "2.5"}, {"indicator_id": "3819456", "indicator_name": "Employment Outcomes", "rank": "701+", "score": "2.3"}], "Global Engagement": [{"indicator_id": "14", "indicator_name": "International Student Ratio", "rank": "701+", "score": "1.1"}, {"indicator_id": "15", "indicator_name": "International Research Network", "rank": "701+", "score": "4.5"}, {"indicator_id": "18", "indicator_name": "International Faculty Ratio", "rank": "701+", "score": "8.4"}], "Sustainability": [{"indicator_id": "3897497", "indicator_name": "Sustainability Score", "rank": "701+", "score": "1"}]}</t>
        </is>
      </c>
      <c r="AQ149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95">
      <c r="A1495" t="n">
        <v>1494</v>
      </c>
      <c r="B1495" t="inlineStr"/>
      <c r="C1495" t="inlineStr">
        <is>
          <t>Universiti Sains Islam Malaysia</t>
        </is>
      </c>
      <c r="D1495" t="inlineStr">
        <is>
          <t>Nilai, Malaysia</t>
        </is>
      </c>
      <c r="E1495" t="inlineStr">
        <is>
          <t>Malaysia</t>
        </is>
      </c>
      <c r="F1495" t="inlineStr">
        <is>
          <t>Nilai</t>
        </is>
      </c>
      <c r="G1495" t="inlineStr">
        <is>
          <t>Asia</t>
        </is>
      </c>
      <c r="H1495" t="inlineStr">
        <is>
          <t>https://www.topuniversities.com/sites/default/files/universiti-sains-islam-malaysia_592560cf2aeae70239af5a34_medium.jpg</t>
        </is>
      </c>
      <c r="I1495" t="inlineStr">
        <is>
          <t>/universities/universiti-sains-islam-malaysia</t>
        </is>
      </c>
      <c r="J1495" t="inlineStr">
        <is>
          <t>3996895</t>
        </is>
      </c>
      <c r="K1495" t="inlineStr">
        <is>
          <t>295648</t>
        </is>
      </c>
      <c r="L1495" t="inlineStr">
        <is>
          <t>25050</t>
        </is>
      </c>
      <c r="M1495" t="n">
        <v>0</v>
      </c>
      <c r="N1495" t="inlineStr">
        <is>
          <t>1401+</t>
        </is>
      </c>
      <c r="O1495" t="inlineStr"/>
      <c r="P1495" t="b">
        <v>0</v>
      </c>
      <c r="Q1495" t="b">
        <v>0</v>
      </c>
      <c r="R1495" t="n">
        <v>0</v>
      </c>
      <c r="S1495" t="inlineStr">
        <is>
          <t>601+</t>
        </is>
      </c>
      <c r="T1495" t="n">
        <v>6.6</v>
      </c>
      <c r="U1495" t="inlineStr">
        <is>
          <t>701+</t>
        </is>
      </c>
      <c r="V1495" t="n">
        <v>1.9</v>
      </c>
      <c r="W1495" t="inlineStr">
        <is>
          <t>701+</t>
        </is>
      </c>
      <c r="X1495" t="n">
        <v>8.800000000000001</v>
      </c>
      <c r="Y1495" t="inlineStr">
        <is>
          <t>601+</t>
        </is>
      </c>
      <c r="Z1495" t="n">
        <v>2.5</v>
      </c>
      <c r="AA1495" t="inlineStr">
        <is>
          <t>701+</t>
        </is>
      </c>
      <c r="AB1495" t="n">
        <v>3.3</v>
      </c>
      <c r="AC1495" t="inlineStr">
        <is>
          <t>701+</t>
        </is>
      </c>
      <c r="AD1495" t="n">
        <v>6.1</v>
      </c>
      <c r="AE1495" t="inlineStr">
        <is>
          <t>701+</t>
        </is>
      </c>
      <c r="AF1495" t="n">
        <v>12.5</v>
      </c>
      <c r="AG1495" t="inlineStr">
        <is>
          <t>701+</t>
        </is>
      </c>
      <c r="AH1495" t="n">
        <v>8.4</v>
      </c>
      <c r="AI1495" t="inlineStr">
        <is>
          <t>701+</t>
        </is>
      </c>
      <c r="AJ1495" t="n">
        <v>1</v>
      </c>
      <c r="AK1495" t="inlineStr"/>
      <c r="AL1495" t="inlineStr"/>
      <c r="AM1495" t="inlineStr"/>
      <c r="AN1495" t="inlineStr"/>
      <c r="AO1495" t="inlineStr"/>
      <c r="AP1495" t="inlineStr">
        <is>
          <t>{"Research &amp; Discovery": [{"indicator_id": "76", "indicator_name": "Academic Reputation", "rank": "601+", "score": "6.6"}, {"indicator_id": "73", "indicator_name": "Citations per Faculty", "rank": "701+", "score": "1.9"}], "Learning Experience": [{"indicator_id": "36", "indicator_name": "Faculty Student Ratio", "rank": "701+", "score": "8.8"}], "Employability": [{"indicator_id": "77", "indicator_name": "Employer Reputation", "rank": "601+", "score": "2.5"}, {"indicator_id": "3819456", "indicator_name": "Employment Outcomes", "rank": "701+", "score": "3.3"}], "Global Engagement": [{"indicator_id": "14", "indicator_name": "International Student Ratio", "rank": "701+", "score": "6.1"}, {"indicator_id": "15", "indicator_name": "International Research Network", "rank": "701+", "score": "12.5"}, {"indicator_id": "18", "indicator_name": "International Faculty Ratio", "rank": "701+", "score": "8.4"}], "Sustainability": [{"indicator_id": "3897497", "indicator_name": "Sustainability Score", "rank": "701+", "score": "1"}]}</t>
        </is>
      </c>
      <c r="AQ1495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96">
      <c r="A1496" t="n">
        <v>1495</v>
      </c>
      <c r="B1496" t="inlineStr"/>
      <c r="C1496" t="inlineStr">
        <is>
          <t>Politehnica University Timisoara, UPT</t>
        </is>
      </c>
      <c r="D1496" t="inlineStr">
        <is>
          <t>Timișoara, Romania</t>
        </is>
      </c>
      <c r="E1496" t="inlineStr">
        <is>
          <t>Romania</t>
        </is>
      </c>
      <c r="F1496" t="inlineStr">
        <is>
          <t>Timișoara</t>
        </is>
      </c>
      <c r="G1496" t="inlineStr">
        <is>
          <t>Europe</t>
        </is>
      </c>
      <c r="H1496" t="inlineStr">
        <is>
          <t>https://www.topuniversities.com/sites/default/files/university-politehnica-of-timisoara-upt_592560cf2aeae70239af5972_medium.jpg</t>
        </is>
      </c>
      <c r="I1496" t="inlineStr">
        <is>
          <t>/universities/politehnica-university-timisoara-upt</t>
        </is>
      </c>
      <c r="J1496" t="inlineStr">
        <is>
          <t>3996903</t>
        </is>
      </c>
      <c r="K1496" t="inlineStr">
        <is>
          <t>295861</t>
        </is>
      </c>
      <c r="L1496" t="inlineStr">
        <is>
          <t>21329</t>
        </is>
      </c>
      <c r="M1496" t="n">
        <v>0</v>
      </c>
      <c r="N1496" t="inlineStr">
        <is>
          <t>1401+</t>
        </is>
      </c>
      <c r="O1496" t="inlineStr"/>
      <c r="P1496" t="b">
        <v>0</v>
      </c>
      <c r="Q1496" t="b">
        <v>0</v>
      </c>
      <c r="R1496" t="n">
        <v>0</v>
      </c>
      <c r="S1496" t="inlineStr">
        <is>
          <t>601+</t>
        </is>
      </c>
      <c r="T1496" t="n">
        <v>4.1</v>
      </c>
      <c r="U1496" t="inlineStr">
        <is>
          <t>701+</t>
        </is>
      </c>
      <c r="V1496" t="n">
        <v>3.9</v>
      </c>
      <c r="W1496" t="inlineStr">
        <is>
          <t>701+</t>
        </is>
      </c>
      <c r="X1496" t="n">
        <v>7.2</v>
      </c>
      <c r="Y1496" t="inlineStr">
        <is>
          <t>601+</t>
        </is>
      </c>
      <c r="Z1496" t="n">
        <v>4.2</v>
      </c>
      <c r="AA1496" t="inlineStr">
        <is>
          <t>701+</t>
        </is>
      </c>
      <c r="AB1496" t="n">
        <v>3.9</v>
      </c>
      <c r="AC1496" t="inlineStr">
        <is>
          <t>701+</t>
        </is>
      </c>
      <c r="AD1496" t="n">
        <v>2.5</v>
      </c>
      <c r="AE1496" t="inlineStr">
        <is>
          <t>701+</t>
        </is>
      </c>
      <c r="AF1496" t="n">
        <v>18.6</v>
      </c>
      <c r="AG1496" t="inlineStr">
        <is>
          <t>701+</t>
        </is>
      </c>
      <c r="AH1496" t="n">
        <v>1.4</v>
      </c>
      <c r="AI1496" t="inlineStr">
        <is>
          <t>701+</t>
        </is>
      </c>
      <c r="AJ1496" t="n">
        <v>1.1</v>
      </c>
      <c r="AK1496" t="inlineStr"/>
      <c r="AL1496" t="inlineStr"/>
      <c r="AM1496" t="inlineStr"/>
      <c r="AN1496" t="inlineStr"/>
      <c r="AO1496" t="inlineStr"/>
      <c r="AP1496" t="inlineStr">
        <is>
          <t>{"Research &amp; Discovery": [{"indicator_id": "76", "indicator_name": "Academic Reputation", "rank": "601+", "score": "4.1"}, {"indicator_id": "73", "indicator_name": "Citations per Faculty", "rank": "701+", "score": "3.9"}], "Learning Experience": [{"indicator_id": "36", "indicator_name": "Faculty Student Ratio", "rank": "701+", "score": "7.2"}], "Employability": [{"indicator_id": "77", "indicator_name": "Employer Reputation", "rank": "601+", "score": "4.2"}, {"indicator_id": "3819456", "indicator_name": "Employment Outcomes", "rank": "701+", "score": "3.9"}], "Global Engagement": [{"indicator_id": "14", "indicator_name": "International Student Ratio", "rank": "701+", "score": "2.5"}, {"indicator_id": "15", "indicator_name": "International Research Network", "rank": "701+", "score": "18.6"}, {"indicator_id": "18", "indicator_name": "International Faculty Ratio", "rank": "701+", "score": "1.4"}], "Sustainability": [{"indicator_id": "3897497", "indicator_name": "Sustainability Score", "rank": "701+", "score": "1.1"}]}</t>
        </is>
      </c>
      <c r="AQ1496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97">
      <c r="A1497" t="n">
        <v>1496</v>
      </c>
      <c r="B1497" t="inlineStr"/>
      <c r="C1497" t="inlineStr">
        <is>
          <t>University of Central Oklahoma</t>
        </is>
      </c>
      <c r="D1497" t="inlineStr">
        <is>
          <t>EDMOND, United States</t>
        </is>
      </c>
      <c r="E1497" t="inlineStr">
        <is>
          <t>United States</t>
        </is>
      </c>
      <c r="F1497" t="inlineStr">
        <is>
          <t>EDMOND</t>
        </is>
      </c>
      <c r="G1497" t="inlineStr">
        <is>
          <t>North America</t>
        </is>
      </c>
      <c r="H1497" t="inlineStr">
        <is>
          <t>https://www.topuniversities.com/sites/default/files/university-of-central-oklahoma_5c875af95c52f3060f6140f8_medium.jpg</t>
        </is>
      </c>
      <c r="I1497" t="inlineStr">
        <is>
          <t>/universities/university-central-oklahoma</t>
        </is>
      </c>
      <c r="J1497" t="inlineStr">
        <is>
          <t>3996926</t>
        </is>
      </c>
      <c r="K1497" t="inlineStr">
        <is>
          <t>3815813</t>
        </is>
      </c>
      <c r="L1497" t="inlineStr">
        <is>
          <t>41417</t>
        </is>
      </c>
      <c r="M1497" t="n">
        <v>0</v>
      </c>
      <c r="N1497" t="inlineStr">
        <is>
          <t>1401+</t>
        </is>
      </c>
      <c r="O1497" t="inlineStr"/>
      <c r="P1497" t="b">
        <v>0</v>
      </c>
      <c r="Q1497" t="b">
        <v>0</v>
      </c>
      <c r="R1497" t="n">
        <v>0</v>
      </c>
      <c r="S1497" t="inlineStr">
        <is>
          <t>601+</t>
        </is>
      </c>
      <c r="T1497" t="n">
        <v>5.6</v>
      </c>
      <c r="U1497" t="inlineStr">
        <is>
          <t>701+</t>
        </is>
      </c>
      <c r="V1497" t="n">
        <v>1.5</v>
      </c>
      <c r="W1497" t="inlineStr">
        <is>
          <t>701+</t>
        </is>
      </c>
      <c r="X1497" t="n">
        <v>6.5</v>
      </c>
      <c r="Y1497" t="inlineStr">
        <is>
          <t>601+</t>
        </is>
      </c>
      <c r="Z1497" t="n">
        <v>2.9</v>
      </c>
      <c r="AA1497" t="inlineStr">
        <is>
          <t>701+</t>
        </is>
      </c>
      <c r="AB1497" t="n">
        <v>2.9</v>
      </c>
      <c r="AC1497" t="inlineStr">
        <is>
          <t>701+</t>
        </is>
      </c>
      <c r="AD1497" t="n">
        <v>9.9</v>
      </c>
      <c r="AE1497" t="inlineStr">
        <is>
          <t>701+</t>
        </is>
      </c>
      <c r="AF1497" t="n">
        <v>5.2</v>
      </c>
      <c r="AG1497" t="inlineStr">
        <is>
          <t>654</t>
        </is>
      </c>
      <c r="AH1497" t="n">
        <v>15.9</v>
      </c>
      <c r="AI1497" t="inlineStr">
        <is>
          <t>701+</t>
        </is>
      </c>
      <c r="AJ1497" t="n">
        <v>1</v>
      </c>
      <c r="AK1497" t="inlineStr"/>
      <c r="AL1497" t="inlineStr"/>
      <c r="AM1497" t="inlineStr"/>
      <c r="AN1497" t="inlineStr"/>
      <c r="AO1497" t="inlineStr"/>
      <c r="AP1497" t="inlineStr">
        <is>
          <t>{"Research &amp; Discovery": [{"indicator_id": "76", "indicator_name": "Academic Reputation", "rank": "601+", "score": "5.6"}, {"indicator_id": "73", "indicator_name": "Citations per Faculty", "rank": "701+", "score": "1.5"}], "Learning Experience": [{"indicator_id": "36", "indicator_name": "Faculty Student Ratio", "rank": "701+", "score": "6.5"}], "Employability": [{"indicator_id": "77", "indicator_name": "Employer Reputation", "rank": "601+", "score": "2.9"}, {"indicator_id": "3819456", "indicator_name": "Employment Outcomes", "rank": "701+", "score": "2.9"}], "Global Engagement": [{"indicator_id": "14", "indicator_name": "International Student Ratio", "rank": "701+", "score": "9.9"}, {"indicator_id": "15", "indicator_name": "International Research Network", "rank": "701+", "score": "5.2"}, {"indicator_id": "18", "indicator_name": "International Faculty Ratio", "rank": "654", "score": "15.9"}], "Sustainability": [{"indicator_id": "3897497", "indicator_name": "Sustainability Score", "rank": "701+", "score": "1"}]}</t>
        </is>
      </c>
      <c r="AQ1497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98">
      <c r="A1498" t="n">
        <v>1497</v>
      </c>
      <c r="B1498" t="inlineStr"/>
      <c r="C1498" t="inlineStr">
        <is>
          <t>University of Craiova</t>
        </is>
      </c>
      <c r="D1498" t="inlineStr">
        <is>
          <t>Craiova, Romania</t>
        </is>
      </c>
      <c r="E1498" t="inlineStr">
        <is>
          <t>Romania</t>
        </is>
      </c>
      <c r="F1498" t="inlineStr">
        <is>
          <t>Craiova</t>
        </is>
      </c>
      <c r="G1498" t="inlineStr">
        <is>
          <t>Europe</t>
        </is>
      </c>
      <c r="H1498" t="inlineStr">
        <is>
          <t>https://www.topuniversities.com/sites/default/files/240115024531pm757037Craiova-logo-90x90.jpg</t>
        </is>
      </c>
      <c r="I1498" t="inlineStr">
        <is>
          <t>/universities/university-craiova</t>
        </is>
      </c>
      <c r="J1498" t="inlineStr">
        <is>
          <t>3996931</t>
        </is>
      </c>
      <c r="K1498" t="inlineStr">
        <is>
          <t>296478</t>
        </is>
      </c>
      <c r="L1498" t="inlineStr">
        <is>
          <t>1491</t>
        </is>
      </c>
      <c r="M1498" t="n">
        <v>0</v>
      </c>
      <c r="N1498" t="inlineStr">
        <is>
          <t>1401+</t>
        </is>
      </c>
      <c r="O1498" t="inlineStr"/>
      <c r="P1498" t="b">
        <v>0</v>
      </c>
      <c r="Q1498" t="b">
        <v>0</v>
      </c>
      <c r="R1498" t="n">
        <v>0</v>
      </c>
      <c r="S1498" t="inlineStr">
        <is>
          <t>601+</t>
        </is>
      </c>
      <c r="T1498" t="n">
        <v>4.5</v>
      </c>
      <c r="U1498" t="inlineStr">
        <is>
          <t>701+</t>
        </is>
      </c>
      <c r="V1498" t="n">
        <v>2.1</v>
      </c>
      <c r="W1498" t="inlineStr">
        <is>
          <t>701+</t>
        </is>
      </c>
      <c r="X1498" t="n">
        <v>3.2</v>
      </c>
      <c r="Y1498" t="inlineStr">
        <is>
          <t>601+</t>
        </is>
      </c>
      <c r="Z1498" t="n">
        <v>2.2</v>
      </c>
      <c r="AA1498" t="inlineStr">
        <is>
          <t>701+</t>
        </is>
      </c>
      <c r="AB1498" t="n">
        <v>13.4</v>
      </c>
      <c r="AC1498" t="inlineStr">
        <is>
          <t>n/a</t>
        </is>
      </c>
      <c r="AD1498" t="inlineStr"/>
      <c r="AE1498" t="inlineStr">
        <is>
          <t>701+</t>
        </is>
      </c>
      <c r="AF1498" t="n">
        <v>21.8</v>
      </c>
      <c r="AG1498" t="inlineStr">
        <is>
          <t>n/a</t>
        </is>
      </c>
      <c r="AH1498" t="inlineStr"/>
      <c r="AI1498" t="inlineStr">
        <is>
          <t>701+</t>
        </is>
      </c>
      <c r="AJ1498" t="n">
        <v>1</v>
      </c>
      <c r="AK1498" t="inlineStr"/>
      <c r="AL1498" t="inlineStr"/>
      <c r="AM1498" t="inlineStr"/>
      <c r="AN1498" t="inlineStr"/>
      <c r="AO1498" t="inlineStr"/>
      <c r="AP1498" t="inlineStr">
        <is>
          <t>{"Research &amp; Discovery": [{"indicator_id": "76", "indicator_name": "Academic Reputation", "rank": "601+", "score": "4.5"}, {"indicator_id": "73", "indicator_name": "Citations per Faculty", "rank": "701+", "score": "2.1"}], "Learning Experience": [{"indicator_id": "36", "indicator_name": "Faculty Student Ratio", "rank": "701+", "score": "3.2"}], "Employability": [{"indicator_id": "77", "indicator_name": "Employer Reputation", "rank": "601+", "score": "2.2"}, {"indicator_id": "3819456", "indicator_name": "Employment Outcomes", "rank": "701+", "score": "13.4"}], "Global Engagement": [{"indicator_id": "14", "indicator_name": "International Student Ratio", "rank": "n/a", "score": "n/a"}, {"indicator_id": "15", "indicator_name": "International Research Network", "rank": "701+", "score": "21.8"}, {"indicator_id": "18", "indicator_name": "International Faculty Ratio", "rank": "n/a", "score": "n/a"}], "Sustainability": [{"indicator_id": "3897497", "indicator_name": "Sustainability Score", "rank": "701+", "score": "1"}]}</t>
        </is>
      </c>
      <c r="AQ1498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499">
      <c r="A1499" t="n">
        <v>1498</v>
      </c>
      <c r="B1499" t="inlineStr"/>
      <c r="C1499" t="inlineStr">
        <is>
          <t>University of Lampung</t>
        </is>
      </c>
      <c r="D1499" t="inlineStr">
        <is>
          <t>Bandar Lampung, Indonesia</t>
        </is>
      </c>
      <c r="E1499" t="inlineStr">
        <is>
          <t>Indonesia</t>
        </is>
      </c>
      <c r="F1499" t="inlineStr">
        <is>
          <t>Bandar Lampung</t>
        </is>
      </c>
      <c r="G1499" t="inlineStr">
        <is>
          <t>Asia</t>
        </is>
      </c>
      <c r="H1499" t="inlineStr">
        <is>
          <t>https://www.topuniversities.com/sites/default/files/220118080753am375341LOGO-UNILA-90x90.jpg</t>
        </is>
      </c>
      <c r="I1499" t="inlineStr">
        <is>
          <t>/universities/university-lampung</t>
        </is>
      </c>
      <c r="J1499" t="inlineStr">
        <is>
          <t>3996969</t>
        </is>
      </c>
      <c r="K1499" t="inlineStr">
        <is>
          <t>295267</t>
        </is>
      </c>
      <c r="L1499" t="inlineStr">
        <is>
          <t>2307</t>
        </is>
      </c>
      <c r="M1499" t="n">
        <v>0</v>
      </c>
      <c r="N1499" t="inlineStr">
        <is>
          <t>1401+</t>
        </is>
      </c>
      <c r="O1499" t="inlineStr"/>
      <c r="P1499" t="b">
        <v>0</v>
      </c>
      <c r="Q1499" t="b">
        <v>0</v>
      </c>
      <c r="R1499" t="n">
        <v>0</v>
      </c>
      <c r="S1499" t="inlineStr">
        <is>
          <t>601+</t>
        </is>
      </c>
      <c r="T1499" t="n">
        <v>4.7</v>
      </c>
      <c r="U1499" t="inlineStr">
        <is>
          <t>701+</t>
        </is>
      </c>
      <c r="V1499" t="n">
        <v>1.3</v>
      </c>
      <c r="W1499" t="inlineStr">
        <is>
          <t>701+</t>
        </is>
      </c>
      <c r="X1499" t="n">
        <v>5.1</v>
      </c>
      <c r="Y1499" t="inlineStr">
        <is>
          <t>601+</t>
        </is>
      </c>
      <c r="Z1499" t="n">
        <v>2.3</v>
      </c>
      <c r="AA1499" t="inlineStr">
        <is>
          <t>701+</t>
        </is>
      </c>
      <c r="AB1499" t="n">
        <v>2.2</v>
      </c>
      <c r="AC1499" t="inlineStr">
        <is>
          <t>701+</t>
        </is>
      </c>
      <c r="AD1499" t="n">
        <v>1</v>
      </c>
      <c r="AE1499" t="inlineStr">
        <is>
          <t>701+</t>
        </is>
      </c>
      <c r="AF1499" t="n">
        <v>3.4</v>
      </c>
      <c r="AG1499" t="inlineStr">
        <is>
          <t>701+</t>
        </is>
      </c>
      <c r="AH1499" t="n">
        <v>1.2</v>
      </c>
      <c r="AI1499" t="inlineStr">
        <is>
          <t>701+</t>
        </is>
      </c>
      <c r="AJ1499" t="n">
        <v>1</v>
      </c>
      <c r="AK1499" t="inlineStr"/>
      <c r="AL1499" t="inlineStr"/>
      <c r="AM1499" t="inlineStr"/>
      <c r="AN1499" t="inlineStr"/>
      <c r="AO1499" t="inlineStr"/>
      <c r="AP1499" t="inlineStr">
        <is>
          <t>{"Research &amp; Discovery": [{"indicator_id": "76", "indicator_name": "Academic Reputation", "rank": "601+", "score": "4.7"}, {"indicator_id": "73", "indicator_name": "Citations per Faculty", "rank": "701+", "score": "1.3"}], "Learning Experience": [{"indicator_id": "36", "indicator_name": "Faculty Student Ratio", "rank": "701+", "score": "5.1"}], "Employability": [{"indicator_id": "77", "indicator_name": "Employer Reputation", "rank": "601+", "score": "2.3"}, {"indicator_id": "3819456", "indicator_name": "Employment Outcomes", "rank": "701+", "score": "2.2"}], "Global Engagement": [{"indicator_id": "14", "indicator_name": "International Student Ratio", "rank": "701+", "score": "1"}, {"indicator_id": "15", "indicator_name": "International Research Network", "rank": "701+", "score": "3.4"}, {"indicator_id": "18", "indicator_name": "International Faculty Ratio", "rank": "701+", "score": "1.2"}], "Sustainability": [{"indicator_id": "3897497", "indicator_name": "Sustainability Score", "rank": "701+", "score": "1"}]}</t>
        </is>
      </c>
      <c r="AQ1499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00">
      <c r="A1500" t="n">
        <v>1499</v>
      </c>
      <c r="B1500" t="inlineStr"/>
      <c r="C1500" t="inlineStr">
        <is>
          <t>University of Mataram</t>
        </is>
      </c>
      <c r="D1500" t="inlineStr">
        <is>
          <t>Mataram, Indonesia</t>
        </is>
      </c>
      <c r="E1500" t="inlineStr">
        <is>
          <t>Indonesia</t>
        </is>
      </c>
      <c r="F1500" t="inlineStr">
        <is>
          <t>Mataram</t>
        </is>
      </c>
      <c r="G1500" t="inlineStr">
        <is>
          <t>Asia</t>
        </is>
      </c>
      <c r="H1500" t="inlineStr">
        <is>
          <t>https://www.topuniversities.com/sites/default/files/university-of-mataram_592560cf2aeae70239af4e4f_large%20%281%29.jpg</t>
        </is>
      </c>
      <c r="I1500" t="inlineStr">
        <is>
          <t>/universities/university-mataram</t>
        </is>
      </c>
      <c r="J1500" t="inlineStr">
        <is>
          <t>3996981</t>
        </is>
      </c>
      <c r="K1500" t="inlineStr">
        <is>
          <t>296928</t>
        </is>
      </c>
      <c r="L1500" t="inlineStr">
        <is>
          <t>971</t>
        </is>
      </c>
      <c r="M1500" t="n">
        <v>0</v>
      </c>
      <c r="N1500" t="inlineStr">
        <is>
          <t>1401+</t>
        </is>
      </c>
      <c r="O1500" t="inlineStr"/>
      <c r="P1500" t="b">
        <v>0</v>
      </c>
      <c r="Q1500" t="b">
        <v>0</v>
      </c>
      <c r="R1500" t="n">
        <v>0</v>
      </c>
      <c r="S1500" t="inlineStr">
        <is>
          <t>601+</t>
        </is>
      </c>
      <c r="T1500" t="n">
        <v>6.4</v>
      </c>
      <c r="U1500" t="inlineStr">
        <is>
          <t>701+</t>
        </is>
      </c>
      <c r="V1500" t="n">
        <v>1.1</v>
      </c>
      <c r="W1500" t="inlineStr">
        <is>
          <t>701+</t>
        </is>
      </c>
      <c r="X1500" t="n">
        <v>3.8</v>
      </c>
      <c r="Y1500" t="inlineStr">
        <is>
          <t>601+</t>
        </is>
      </c>
      <c r="Z1500" t="n">
        <v>1.7</v>
      </c>
      <c r="AA1500" t="inlineStr">
        <is>
          <t>701+</t>
        </is>
      </c>
      <c r="AB1500" t="n">
        <v>2.2</v>
      </c>
      <c r="AC1500" t="inlineStr">
        <is>
          <t>701+</t>
        </is>
      </c>
      <c r="AD1500" t="n">
        <v>1</v>
      </c>
      <c r="AE1500" t="inlineStr">
        <is>
          <t>701+</t>
        </is>
      </c>
      <c r="AF1500" t="n">
        <v>3.7</v>
      </c>
      <c r="AG1500" t="inlineStr">
        <is>
          <t>701+</t>
        </is>
      </c>
      <c r="AH1500" t="n">
        <v>1.5</v>
      </c>
      <c r="AI1500" t="inlineStr">
        <is>
          <t>701+</t>
        </is>
      </c>
      <c r="AJ1500" t="n">
        <v>1</v>
      </c>
      <c r="AK1500" t="inlineStr"/>
      <c r="AL1500" t="inlineStr"/>
      <c r="AM1500" t="inlineStr"/>
      <c r="AN1500" t="inlineStr"/>
      <c r="AO1500" t="inlineStr"/>
      <c r="AP1500" t="inlineStr">
        <is>
          <t>{"Research &amp; Discovery": [{"indicator_id": "76", "indicator_name": "Academic Reputation", "rank": "601+", "score": "6.4"}, {"indicator_id": "73", "indicator_name": "Citations per Faculty", "rank": "701+", "score": "1.1"}], "Learning Experience": [{"indicator_id": "36", "indicator_name": "Faculty Student Ratio", "rank": "701+", "score": "3.8"}], "Employability": [{"indicator_id": "77", "indicator_name": "Employer Reputation", "rank": "601+", "score": "1.7"}, {"indicator_id": "3819456", "indicator_name": "Employment Outcomes", "rank": "701+", "score": "2.2"}], "Global Engagement": [{"indicator_id": "14", "indicator_name": "International Student Ratio", "rank": "701+", "score": "1"}, {"indicator_id": "15", "indicator_name": "International Research Network", "rank": "701+", "score": "3.7"}, {"indicator_id": "18", "indicator_name": "International Faculty Ratio", "rank": "701+", "score": "1.5"}], "Sustainability": [{"indicator_id": "3897497", "indicator_name": "Sustainability Score", "rank": "701+", "score": "1"}]}</t>
        </is>
      </c>
      <c r="AQ1500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01">
      <c r="A1501" t="n">
        <v>1500</v>
      </c>
      <c r="B1501" t="inlineStr"/>
      <c r="C1501" t="inlineStr">
        <is>
          <t xml:space="preserve">University of Montana Missoula </t>
        </is>
      </c>
      <c r="D1501" t="inlineStr">
        <is>
          <t>Missoula , United States</t>
        </is>
      </c>
      <c r="E1501" t="inlineStr">
        <is>
          <t>United States</t>
        </is>
      </c>
      <c r="F1501" t="inlineStr">
        <is>
          <t xml:space="preserve">Missoula </t>
        </is>
      </c>
      <c r="G1501" t="inlineStr">
        <is>
          <t>North America</t>
        </is>
      </c>
      <c r="H1501" t="inlineStr">
        <is>
          <t>https://www.topuniversities.com/sites/default/files/university-of-montana-missoula_2260_medium.jpg</t>
        </is>
      </c>
      <c r="I1501" t="inlineStr">
        <is>
          <t>/universities/university-montana-missoula</t>
        </is>
      </c>
      <c r="J1501" t="inlineStr">
        <is>
          <t>3996991</t>
        </is>
      </c>
      <c r="K1501" t="inlineStr">
        <is>
          <t>295221</t>
        </is>
      </c>
      <c r="L1501" t="inlineStr">
        <is>
          <t>2260</t>
        </is>
      </c>
      <c r="M1501" t="n">
        <v>0</v>
      </c>
      <c r="N1501" t="inlineStr">
        <is>
          <t>1401+</t>
        </is>
      </c>
      <c r="O1501" t="inlineStr"/>
      <c r="P1501" t="b">
        <v>0</v>
      </c>
      <c r="Q1501" t="b">
        <v>0</v>
      </c>
      <c r="R1501" t="n">
        <v>0</v>
      </c>
      <c r="S1501" t="inlineStr">
        <is>
          <t>601+</t>
        </is>
      </c>
      <c r="T1501" t="n">
        <v>3</v>
      </c>
      <c r="U1501" t="inlineStr">
        <is>
          <t>701+</t>
        </is>
      </c>
      <c r="V1501" t="n">
        <v>6.1</v>
      </c>
      <c r="W1501" t="inlineStr">
        <is>
          <t>701+</t>
        </is>
      </c>
      <c r="X1501" t="n">
        <v>10.6</v>
      </c>
      <c r="Y1501" t="inlineStr">
        <is>
          <t>601+</t>
        </is>
      </c>
      <c r="Z1501" t="n">
        <v>2.2</v>
      </c>
      <c r="AA1501" t="inlineStr">
        <is>
          <t>701+</t>
        </is>
      </c>
      <c r="AB1501" t="n">
        <v>3.1</v>
      </c>
      <c r="AC1501" t="inlineStr">
        <is>
          <t>701+</t>
        </is>
      </c>
      <c r="AD1501" t="n">
        <v>1.9</v>
      </c>
      <c r="AE1501" t="inlineStr">
        <is>
          <t>701+</t>
        </is>
      </c>
      <c r="AF1501" t="n">
        <v>6.5</v>
      </c>
      <c r="AG1501" t="inlineStr">
        <is>
          <t>701+</t>
        </is>
      </c>
      <c r="AH1501" t="n">
        <v>1.3</v>
      </c>
      <c r="AI1501" t="inlineStr">
        <is>
          <t>701+</t>
        </is>
      </c>
      <c r="AJ1501" t="n">
        <v>1</v>
      </c>
      <c r="AK1501" t="inlineStr"/>
      <c r="AL1501" t="inlineStr"/>
      <c r="AM1501" t="inlineStr"/>
      <c r="AN1501" t="inlineStr"/>
      <c r="AO1501" t="inlineStr"/>
      <c r="AP1501" t="inlineStr">
        <is>
          <t>{"Research &amp; Discovery": [{"indicator_id": "76", "indicator_name": "Academic Reputation", "rank": "601+", "score": "3"}, {"indicator_id": "73", "indicator_name": "Citations per Faculty", "rank": "701+", "score": "6.1"}], "Learning Experience": [{"indicator_id": "36", "indicator_name": "Faculty Student Ratio", "rank": "701+", "score": "10.6"}], "Employability": [{"indicator_id": "77", "indicator_name": "Employer Reputation", "rank": "601+", "score": "2.2"}, {"indicator_id": "3819456", "indicator_name": "Employment Outcomes", "rank": "701+", "score": "3.1"}], "Global Engagement": [{"indicator_id": "14", "indicator_name": "International Student Ratio", "rank": "701+", "score": "1.9"}, {"indicator_id": "15", "indicator_name": "International Research Network", "rank": "701+", "score": "6.5"}, {"indicator_id": "18", "indicator_name": "International Faculty Ratio", "rank": "701+", "score": "1.3"}], "Sustainability": [{"indicator_id": "3897497", "indicator_name": "Sustainability Score", "rank": "701+", "score": "1"}]}</t>
        </is>
      </c>
      <c r="AQ1501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02">
      <c r="A1502" t="n">
        <v>1501</v>
      </c>
      <c r="B1502" t="inlineStr"/>
      <c r="C1502" t="inlineStr">
        <is>
          <t>University of Oradea</t>
        </is>
      </c>
      <c r="D1502" t="inlineStr">
        <is>
          <t>Oradea, Romania</t>
        </is>
      </c>
      <c r="E1502" t="inlineStr">
        <is>
          <t>Romania</t>
        </is>
      </c>
      <c r="F1502" t="inlineStr">
        <is>
          <t>Oradea</t>
        </is>
      </c>
      <c r="G1502" t="inlineStr">
        <is>
          <t>Europe</t>
        </is>
      </c>
      <c r="H1502" t="inlineStr">
        <is>
          <t>https://www.topuniversities.com/sites/default/files/university-of-oradea_592560cf2aeae70239af55cb_medium.jpg</t>
        </is>
      </c>
      <c r="I1502" t="inlineStr">
        <is>
          <t>/universities/university-oradea</t>
        </is>
      </c>
      <c r="J1502" t="inlineStr">
        <is>
          <t>3997007</t>
        </is>
      </c>
      <c r="K1502" t="inlineStr">
        <is>
          <t>293616</t>
        </is>
      </c>
      <c r="L1502" t="inlineStr">
        <is>
          <t>14118</t>
        </is>
      </c>
      <c r="M1502" t="n">
        <v>0</v>
      </c>
      <c r="N1502" t="inlineStr">
        <is>
          <t>1401+</t>
        </is>
      </c>
      <c r="O1502" t="inlineStr"/>
      <c r="P1502" t="b">
        <v>0</v>
      </c>
      <c r="Q1502" t="b">
        <v>0</v>
      </c>
      <c r="R1502" t="n">
        <v>0</v>
      </c>
      <c r="S1502" t="inlineStr">
        <is>
          <t>601+</t>
        </is>
      </c>
      <c r="T1502" t="n">
        <v>5.6</v>
      </c>
      <c r="U1502" t="inlineStr">
        <is>
          <t>701+</t>
        </is>
      </c>
      <c r="V1502" t="n">
        <v>1.9</v>
      </c>
      <c r="W1502" t="inlineStr">
        <is>
          <t>701+</t>
        </is>
      </c>
      <c r="X1502" t="n">
        <v>4</v>
      </c>
      <c r="Y1502" t="inlineStr">
        <is>
          <t>601+</t>
        </is>
      </c>
      <c r="Z1502" t="n">
        <v>2.2</v>
      </c>
      <c r="AA1502" t="inlineStr">
        <is>
          <t>701+</t>
        </is>
      </c>
      <c r="AB1502" t="n">
        <v>6.2</v>
      </c>
      <c r="AC1502" t="inlineStr">
        <is>
          <t>701+</t>
        </is>
      </c>
      <c r="AD1502" t="n">
        <v>5.2</v>
      </c>
      <c r="AE1502" t="inlineStr">
        <is>
          <t>701+</t>
        </is>
      </c>
      <c r="AF1502" t="n">
        <v>34.5</v>
      </c>
      <c r="AG1502" t="inlineStr">
        <is>
          <t>701+</t>
        </is>
      </c>
      <c r="AH1502" t="n">
        <v>1.5</v>
      </c>
      <c r="AI1502" t="inlineStr">
        <is>
          <t>701+</t>
        </is>
      </c>
      <c r="AJ1502" t="n">
        <v>2.3</v>
      </c>
      <c r="AK1502" t="inlineStr"/>
      <c r="AL1502" t="inlineStr"/>
      <c r="AM1502" t="inlineStr"/>
      <c r="AN1502" t="inlineStr"/>
      <c r="AO1502" t="inlineStr"/>
      <c r="AP1502" t="inlineStr">
        <is>
          <t>{"Research &amp; Discovery": [{"indicator_id": "76", "indicator_name": "Academic Reputation", "rank": "601+", "score": "5.6"}, {"indicator_id": "73", "indicator_name": "Citations per Faculty", "rank": "701+", "score": "1.9"}], "Learning Experience": [{"indicator_id": "36", "indicator_name": "Faculty Student Ratio", "rank": "701+", "score": "4"}], "Employability": [{"indicator_id": "77", "indicator_name": "Employer Reputation", "rank": "601+", "score": "2.2"}, {"indicator_id": "3819456", "indicator_name": "Employment Outcomes", "rank": "701+", "score": "6.2"}], "Global Engagement": [{"indicator_id": "14", "indicator_name": "International Student Ratio", "rank": "701+", "score": "5.2"}, {"indicator_id": "15", "indicator_name": "International Research Network", "rank": "701+", "score": "34.5"}, {"indicator_id": "18", "indicator_name": "International Faculty Ratio", "rank": "701+", "score": "1.5"}], "Sustainability": [{"indicator_id": "3897497", "indicator_name": "Sustainability Score", "rank": "701+", "score": "2.3"}]}</t>
        </is>
      </c>
      <c r="AQ1502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03">
      <c r="A1503" t="n">
        <v>1502</v>
      </c>
      <c r="B1503" t="inlineStr"/>
      <c r="C1503" t="inlineStr">
        <is>
          <t>University of San Carlos</t>
        </is>
      </c>
      <c r="D1503" t="inlineStr">
        <is>
          <t>Cebu City, Philippines</t>
        </is>
      </c>
      <c r="E1503" t="inlineStr">
        <is>
          <t>Philippines</t>
        </is>
      </c>
      <c r="F1503" t="inlineStr">
        <is>
          <t>Cebu City</t>
        </is>
      </c>
      <c r="G1503" t="inlineStr">
        <is>
          <t>Asia</t>
        </is>
      </c>
      <c r="H1503" t="inlineStr">
        <is>
          <t>https://www.topuniversities.com/sites/default/files/220810092614am876373USC-logo-200-x-200-px-90x90.jpg</t>
        </is>
      </c>
      <c r="I1503" t="inlineStr">
        <is>
          <t>/universities/university-san-carlos</t>
        </is>
      </c>
      <c r="J1503" t="inlineStr">
        <is>
          <t>3997027</t>
        </is>
      </c>
      <c r="K1503" t="inlineStr">
        <is>
          <t>296425</t>
        </is>
      </c>
      <c r="L1503" t="inlineStr">
        <is>
          <t>1166</t>
        </is>
      </c>
      <c r="M1503" t="n">
        <v>0</v>
      </c>
      <c r="N1503" t="inlineStr">
        <is>
          <t>1401+</t>
        </is>
      </c>
      <c r="O1503" t="inlineStr"/>
      <c r="P1503" t="b">
        <v>0</v>
      </c>
      <c r="Q1503" t="b">
        <v>0</v>
      </c>
      <c r="R1503" t="n">
        <v>0</v>
      </c>
      <c r="S1503" t="inlineStr">
        <is>
          <t>601+</t>
        </is>
      </c>
      <c r="T1503" t="n">
        <v>7.2</v>
      </c>
      <c r="U1503" t="inlineStr">
        <is>
          <t>701+</t>
        </is>
      </c>
      <c r="V1503" t="n">
        <v>1.8</v>
      </c>
      <c r="W1503" t="inlineStr">
        <is>
          <t>701+</t>
        </is>
      </c>
      <c r="X1503" t="n">
        <v>3.3</v>
      </c>
      <c r="Y1503" t="inlineStr">
        <is>
          <t>601+</t>
        </is>
      </c>
      <c r="Z1503" t="n">
        <v>9.4</v>
      </c>
      <c r="AA1503" t="inlineStr">
        <is>
          <t>701+</t>
        </is>
      </c>
      <c r="AB1503" t="n">
        <v>9.6</v>
      </c>
      <c r="AC1503" t="inlineStr">
        <is>
          <t>701+</t>
        </is>
      </c>
      <c r="AD1503" t="n">
        <v>2.1</v>
      </c>
      <c r="AE1503" t="inlineStr">
        <is>
          <t>701+</t>
        </is>
      </c>
      <c r="AF1503" t="n">
        <v>6.4</v>
      </c>
      <c r="AG1503" t="inlineStr">
        <is>
          <t>701+</t>
        </is>
      </c>
      <c r="AH1503" t="n">
        <v>2.1</v>
      </c>
      <c r="AI1503" t="inlineStr">
        <is>
          <t>701+</t>
        </is>
      </c>
      <c r="AJ1503" t="n">
        <v>1</v>
      </c>
      <c r="AK1503" t="inlineStr"/>
      <c r="AL1503" t="inlineStr"/>
      <c r="AM1503" t="inlineStr"/>
      <c r="AN1503" t="inlineStr"/>
      <c r="AO1503" t="inlineStr"/>
      <c r="AP1503" t="inlineStr">
        <is>
          <t>{"Research &amp; Discovery": [{"indicator_id": "76", "indicator_name": "Academic Reputation", "rank": "601+", "score": "7.2"}, {"indicator_id": "73", "indicator_name": "Citations per Faculty", "rank": "701+", "score": "1.8"}], "Learning Experience": [{"indicator_id": "36", "indicator_name": "Faculty Student Ratio", "rank": "701+", "score": "3.3"}], "Employability": [{"indicator_id": "77", "indicator_name": "Employer Reputation", "rank": "601+", "score": "9.4"}, {"indicator_id": "3819456", "indicator_name": "Employment Outcomes", "rank": "701+", "score": "9.6"}], "Global Engagement": [{"indicator_id": "14", "indicator_name": "International Student Ratio", "rank": "701+", "score": "2.1"}, {"indicator_id": "15", "indicator_name": "International Research Network", "rank": "701+", "score": "6.4"}, {"indicator_id": "18", "indicator_name": "International Faculty Ratio", "rank": "701+", "score": "2.1"}], "Sustainability": [{"indicator_id": "3897497", "indicator_name": "Sustainability Score", "rank": "701+", "score": "1"}]}</t>
        </is>
      </c>
      <c r="AQ1503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  <row r="1504">
      <c r="A1504" t="n">
        <v>1503</v>
      </c>
      <c r="B1504" t="inlineStr"/>
      <c r="C1504" t="inlineStr">
        <is>
          <t xml:space="preserve">Western Washington University </t>
        </is>
      </c>
      <c r="D1504" t="inlineStr">
        <is>
          <t>Bellingham, United States</t>
        </is>
      </c>
      <c r="E1504" t="inlineStr">
        <is>
          <t>United States</t>
        </is>
      </c>
      <c r="F1504" t="inlineStr">
        <is>
          <t>Bellingham</t>
        </is>
      </c>
      <c r="G1504" t="inlineStr">
        <is>
          <t>North America</t>
        </is>
      </c>
      <c r="H1504" t="inlineStr">
        <is>
          <t>https://www.topuniversities.com/sites/default/files/western-washington-university-_592560cf2aeae70239af5381_medium.jpg</t>
        </is>
      </c>
      <c r="I1504" t="inlineStr">
        <is>
          <t>/universities/western-washington-university</t>
        </is>
      </c>
      <c r="J1504" t="inlineStr">
        <is>
          <t>3997118</t>
        </is>
      </c>
      <c r="K1504" t="inlineStr">
        <is>
          <t>295260</t>
        </is>
      </c>
      <c r="L1504" t="inlineStr">
        <is>
          <t>2300</t>
        </is>
      </c>
      <c r="M1504" t="n">
        <v>0</v>
      </c>
      <c r="N1504" t="inlineStr">
        <is>
          <t>1401+</t>
        </is>
      </c>
      <c r="O1504" t="inlineStr"/>
      <c r="P1504" t="b">
        <v>0</v>
      </c>
      <c r="Q1504" t="b">
        <v>0</v>
      </c>
      <c r="R1504" t="n">
        <v>0</v>
      </c>
      <c r="S1504" t="inlineStr">
        <is>
          <t>601+</t>
        </is>
      </c>
      <c r="T1504" t="n">
        <v>2.6</v>
      </c>
      <c r="U1504" t="inlineStr">
        <is>
          <t>701+</t>
        </is>
      </c>
      <c r="V1504" t="n">
        <v>3.5</v>
      </c>
      <c r="W1504" t="inlineStr">
        <is>
          <t>701+</t>
        </is>
      </c>
      <c r="X1504" t="n">
        <v>7.3</v>
      </c>
      <c r="Y1504" t="inlineStr">
        <is>
          <t>601+</t>
        </is>
      </c>
      <c r="Z1504" t="n">
        <v>2.6</v>
      </c>
      <c r="AA1504" t="inlineStr">
        <is>
          <t>701+</t>
        </is>
      </c>
      <c r="AB1504" t="n">
        <v>1.5</v>
      </c>
      <c r="AC1504" t="inlineStr">
        <is>
          <t>701+</t>
        </is>
      </c>
      <c r="AD1504" t="n">
        <v>1.6</v>
      </c>
      <c r="AE1504" t="inlineStr">
        <is>
          <t>701+</t>
        </is>
      </c>
      <c r="AF1504" t="n">
        <v>12.4</v>
      </c>
      <c r="AG1504" t="inlineStr">
        <is>
          <t>701+</t>
        </is>
      </c>
      <c r="AH1504" t="n">
        <v>9.699999999999999</v>
      </c>
      <c r="AI1504" t="inlineStr">
        <is>
          <t>701+</t>
        </is>
      </c>
      <c r="AJ1504" t="n">
        <v>1.1</v>
      </c>
      <c r="AK1504" t="inlineStr"/>
      <c r="AL1504" t="inlineStr"/>
      <c r="AM1504" t="inlineStr"/>
      <c r="AN1504" t="inlineStr"/>
      <c r="AO1504" t="inlineStr"/>
      <c r="AP1504" t="inlineStr">
        <is>
          <t>{"Research &amp; Discovery": [{"indicator_id": "76", "indicator_name": "Academic Reputation", "rank": "601+", "score": "2.6"}, {"indicator_id": "73", "indicator_name": "Citations per Faculty", "rank": "701+", "score": "3.5"}], "Learning Experience": [{"indicator_id": "36", "indicator_name": "Faculty Student Ratio", "rank": "701+", "score": "7.3"}], "Employability": [{"indicator_id": "77", "indicator_name": "Employer Reputation", "rank": "601+", "score": "2.6"}, {"indicator_id": "3819456", "indicator_name": "Employment Outcomes", "rank": "701+", "score": "1.5"}], "Global Engagement": [{"indicator_id": "14", "indicator_name": "International Student Ratio", "rank": "701+", "score": "1.6"}, {"indicator_id": "15", "indicator_name": "International Research Network", "rank": "701+", "score": "12.4"}, {"indicator_id": "18", "indicator_name": "International Faculty Ratio", "rank": "701+", "score": "9.7"}], "Sustainability": [{"indicator_id": "3897497", "indicator_name": "Sustainability Score", "rank": "701+", "score": "1.1"}]}</t>
        </is>
      </c>
      <c r="AQ1504" t="inlineStr">
        <is>
          <t>[{"label": "International Fees", "value": ""}, {"label": "Scholarship", "value": ""}, {"label": "Student Mix", "value": ""}, {"label": "English Tests", "value": ""}, {"label": "Academic Tests", "value": ""}]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2025-08-05T01:37:21Z</dcterms:created>
  <dcterms:modified xsi:type="dcterms:W3CDTF">2025-08-05T01:37:22Z</dcterms:modified>
</cp:coreProperties>
</file>