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l2883\Jupyter\Undergrad\HW4\"/>
    </mc:Choice>
  </mc:AlternateContent>
  <bookViews>
    <workbookView xWindow="0" yWindow="0" windowWidth="28800" windowHeight="13860" activeTab="1"/>
  </bookViews>
  <sheets>
    <sheet name="Q1" sheetId="3" r:id="rId1"/>
    <sheet name="Q2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 s="1"/>
  <c r="D5" i="1"/>
  <c r="O5" i="1"/>
  <c r="D3" i="1"/>
  <c r="D4" i="1"/>
  <c r="D2" i="1"/>
  <c r="G2" i="1" s="1"/>
  <c r="P5" i="3"/>
  <c r="D6" i="3"/>
  <c r="D7" i="3"/>
  <c r="D3" i="3"/>
  <c r="D4" i="3"/>
  <c r="D5" i="3"/>
  <c r="C6" i="3"/>
  <c r="C7" i="3"/>
  <c r="C3" i="3"/>
  <c r="C4" i="3"/>
  <c r="C5" i="3"/>
  <c r="G2" i="3" l="1"/>
  <c r="F2" i="3" s="1"/>
  <c r="H2" i="3" s="1"/>
  <c r="K2" i="3"/>
  <c r="J2" i="3" s="1"/>
  <c r="L2" i="3" s="1"/>
  <c r="E7" i="3"/>
  <c r="E3" i="3"/>
  <c r="E5" i="3"/>
  <c r="E4" i="3"/>
  <c r="E6" i="3"/>
  <c r="E3" i="1"/>
  <c r="C4" i="1"/>
  <c r="G6" i="3" l="1"/>
  <c r="F6" i="3" s="1"/>
  <c r="H6" i="3" s="1"/>
  <c r="K6" i="3"/>
  <c r="J6" i="3" s="1"/>
  <c r="L6" i="3" s="1"/>
  <c r="G4" i="3"/>
  <c r="F4" i="3" s="1"/>
  <c r="H4" i="3" s="1"/>
  <c r="K4" i="3"/>
  <c r="J4" i="3" s="1"/>
  <c r="L4" i="3" s="1"/>
  <c r="G3" i="3"/>
  <c r="F3" i="3" s="1"/>
  <c r="H3" i="3" s="1"/>
  <c r="K3" i="3"/>
  <c r="J3" i="3" s="1"/>
  <c r="L3" i="3" s="1"/>
  <c r="G7" i="3"/>
  <c r="F7" i="3" s="1"/>
  <c r="H7" i="3" s="1"/>
  <c r="K7" i="3"/>
  <c r="J7" i="3" s="1"/>
  <c r="L7" i="3" s="1"/>
  <c r="G5" i="3"/>
  <c r="F5" i="3" s="1"/>
  <c r="H5" i="3" s="1"/>
  <c r="K5" i="3"/>
  <c r="J5" i="3" s="1"/>
  <c r="L5" i="3" s="1"/>
  <c r="E4" i="1"/>
  <c r="E5" i="1" s="1"/>
  <c r="G3" i="1"/>
  <c r="C2" i="1"/>
  <c r="F2" i="1" s="1"/>
  <c r="C3" i="1"/>
  <c r="C5" i="1" l="1"/>
  <c r="G5" i="1"/>
  <c r="K5" i="1" s="1"/>
  <c r="I5" i="1" s="1"/>
  <c r="F5" i="1"/>
  <c r="J5" i="1" s="1"/>
  <c r="H5" i="1" s="1"/>
  <c r="G4" i="1"/>
  <c r="K4" i="1" s="1"/>
  <c r="I4" i="1" s="1"/>
  <c r="K3" i="1"/>
  <c r="I3" i="1" s="1"/>
  <c r="K2" i="1"/>
  <c r="I2" i="1" s="1"/>
  <c r="J2" i="1"/>
  <c r="H2" i="1" s="1"/>
  <c r="F3" i="1"/>
  <c r="J3" i="1" s="1"/>
  <c r="H3" i="1" s="1"/>
  <c r="F4" i="1" l="1"/>
  <c r="J4" i="1" s="1"/>
  <c r="H4" i="1" s="1"/>
</calcChain>
</file>

<file path=xl/sharedStrings.xml><?xml version="1.0" encoding="utf-8"?>
<sst xmlns="http://schemas.openxmlformats.org/spreadsheetml/2006/main" count="90" uniqueCount="45">
  <si>
    <t>dPp/dz</t>
  </si>
  <si>
    <t>[psi/ft]</t>
  </si>
  <si>
    <t>λp</t>
  </si>
  <si>
    <t>Rock</t>
  </si>
  <si>
    <t>Surface</t>
  </si>
  <si>
    <t>Seafloor</t>
  </si>
  <si>
    <t>TVD</t>
  </si>
  <si>
    <t>φ</t>
  </si>
  <si>
    <t>Pore Pressure Gradient</t>
  </si>
  <si>
    <t>Overburden Gradient</t>
  </si>
  <si>
    <t>Overpressure Parameter</t>
  </si>
  <si>
    <t>Friction Angle</t>
  </si>
  <si>
    <t>[°]</t>
  </si>
  <si>
    <t>[-]</t>
  </si>
  <si>
    <t>q</t>
  </si>
  <si>
    <t>Friction Parameter Function</t>
  </si>
  <si>
    <t>Depth [ft]</t>
  </si>
  <si>
    <t>Actual Pp [psi]</t>
  </si>
  <si>
    <t>Sv [psi]</t>
  </si>
  <si>
    <t>Depth [km]</t>
  </si>
  <si>
    <t>[Mpa/km]</t>
  </si>
  <si>
    <t>Pp [MPa]</t>
  </si>
  <si>
    <t>Sv [MPa]</t>
  </si>
  <si>
    <t>σv [MPa]</t>
  </si>
  <si>
    <t>Shmin [MPa]</t>
  </si>
  <si>
    <t>σhmin [MPa]</t>
  </si>
  <si>
    <t>Normal Faulting</t>
  </si>
  <si>
    <t>dSv/dz</t>
  </si>
  <si>
    <t>Friction Coefficient</t>
  </si>
  <si>
    <t>μ</t>
  </si>
  <si>
    <t>Reverse Faulting</t>
  </si>
  <si>
    <t>SHmax &gt; Shmin &gt; Sv</t>
  </si>
  <si>
    <t>Sv &gt; SHmax &gt; Shmin</t>
  </si>
  <si>
    <t>SHmax [MPa]</t>
  </si>
  <si>
    <t>σHmax [MPa]</t>
  </si>
  <si>
    <t>S1-S3 [MPa]</t>
  </si>
  <si>
    <t>Location</t>
  </si>
  <si>
    <t>Normal Pp [psi]</t>
  </si>
  <si>
    <t>-</t>
  </si>
  <si>
    <t>Actual σv [psi]</t>
  </si>
  <si>
    <t>Normal σv [psi]</t>
  </si>
  <si>
    <t>Normal Shmin [psi]</t>
  </si>
  <si>
    <t>Normal σhmin [psi]</t>
  </si>
  <si>
    <t>Actual Shmin [psi]</t>
  </si>
  <si>
    <t>Actual σhmin [psi]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</si>
</sst>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8"/>
      <color theme="1"/>
      <name val="Calibri"/>
      <family val="2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Faulting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Pp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'Q1'!$C$2:$C$7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'Q1'!$B$2:$B$7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8-48D1-9767-AF0B9DA770F8}"/>
            </c:ext>
          </c:extLst>
        </c:ser>
        <c:ser>
          <c:idx val="2"/>
          <c:order val="1"/>
          <c:tx>
            <c:v>Shmin</c:v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'Q1'!$F$2:$F$7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14.167430088082662</c:v>
                </c:pt>
                <c:pt idx="2">
                  <c:v>28.334860176165325</c:v>
                </c:pt>
                <c:pt idx="3">
                  <c:v>42.502290264247989</c:v>
                </c:pt>
                <c:pt idx="4">
                  <c:v>56.66972035233065</c:v>
                </c:pt>
                <c:pt idx="5">
                  <c:v>70.837150440413311</c:v>
                </c:pt>
              </c:numCache>
            </c:numRef>
          </c:xVal>
          <c:yVal>
            <c:numRef>
              <c:f>'Q1'!$B$2:$B$7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28-48D1-9767-AF0B9DA770F8}"/>
            </c:ext>
          </c:extLst>
        </c:ser>
        <c:ser>
          <c:idx val="1"/>
          <c:order val="2"/>
          <c:tx>
            <c:v>Sv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'Q1'!$D$2:$D$7</c:f>
              <c:numCache>
                <c:formatCode>General</c:formatCode>
                <c:ptCount val="6"/>
                <c:pt idx="0">
                  <c:v>0</c:v>
                </c:pt>
                <c:pt idx="1">
                  <c:v>23</c:v>
                </c:pt>
                <c:pt idx="2">
                  <c:v>46</c:v>
                </c:pt>
                <c:pt idx="3">
                  <c:v>69</c:v>
                </c:pt>
                <c:pt idx="4">
                  <c:v>92</c:v>
                </c:pt>
                <c:pt idx="5">
                  <c:v>115</c:v>
                </c:pt>
              </c:numCache>
            </c:numRef>
          </c:xVal>
          <c:yVal>
            <c:numRef>
              <c:f>'Q1'!$B$2:$B$7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28-48D1-9767-AF0B9DA77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Pressure [MPa]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axMin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Depth [ft]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  <c:majorUnit val="1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/>
              <a:t>Reverse Faulting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Pp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'Q1'!$C$2:$C$7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'Q1'!$B$2:$B$7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B-4DC8-81B1-A81D86A07936}"/>
            </c:ext>
          </c:extLst>
        </c:ser>
        <c:ser>
          <c:idx val="1"/>
          <c:order val="1"/>
          <c:tx>
            <c:v>Sv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'Q1'!$D$2:$D$7</c:f>
              <c:numCache>
                <c:formatCode>General</c:formatCode>
                <c:ptCount val="6"/>
                <c:pt idx="0">
                  <c:v>0</c:v>
                </c:pt>
                <c:pt idx="1">
                  <c:v>23</c:v>
                </c:pt>
                <c:pt idx="2">
                  <c:v>46</c:v>
                </c:pt>
                <c:pt idx="3">
                  <c:v>69</c:v>
                </c:pt>
                <c:pt idx="4">
                  <c:v>92</c:v>
                </c:pt>
                <c:pt idx="5">
                  <c:v>115</c:v>
                </c:pt>
              </c:numCache>
            </c:numRef>
          </c:xVal>
          <c:yVal>
            <c:numRef>
              <c:f>'Q1'!$B$2:$B$7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9B-4DC8-81B1-A81D86A07936}"/>
            </c:ext>
          </c:extLst>
        </c:ser>
        <c:ser>
          <c:idx val="2"/>
          <c:order val="2"/>
          <c:tx>
            <c:v>SHmax</c:v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'Q1'!$J$2:$J$7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50.552569911917331</c:v>
                </c:pt>
                <c:pt idx="2">
                  <c:v>101.10513982383466</c:v>
                </c:pt>
                <c:pt idx="3">
                  <c:v>151.65770973575201</c:v>
                </c:pt>
                <c:pt idx="4">
                  <c:v>202.21027964766932</c:v>
                </c:pt>
                <c:pt idx="5">
                  <c:v>252.76284955958667</c:v>
                </c:pt>
              </c:numCache>
            </c:numRef>
          </c:xVal>
          <c:yVal>
            <c:numRef>
              <c:f>'Q1'!$B$2:$B$7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B-4DC8-81B1-A81D86A07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Pressure [MPa]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axMin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Depth [ft]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  <c:majorUnit val="1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Normal Pp</c:v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'Q2'!$D$2:$D$5</c:f>
              <c:numCache>
                <c:formatCode>General</c:formatCode>
                <c:ptCount val="4"/>
                <c:pt idx="0">
                  <c:v>0</c:v>
                </c:pt>
                <c:pt idx="1">
                  <c:v>220</c:v>
                </c:pt>
                <c:pt idx="2">
                  <c:v>660</c:v>
                </c:pt>
                <c:pt idx="3">
                  <c:v>880</c:v>
                </c:pt>
              </c:numCache>
            </c:numRef>
          </c:xVal>
          <c:yVal>
            <c:numRef>
              <c:f>'Q2'!$B$2:$B$5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3-489C-B5FE-10A15A021663}"/>
            </c:ext>
          </c:extLst>
        </c:ser>
        <c:ser>
          <c:idx val="0"/>
          <c:order val="1"/>
          <c:tx>
            <c:v>Actual Pp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'Q2'!$C$2:$C$5</c:f>
              <c:numCache>
                <c:formatCode>General</c:formatCode>
                <c:ptCount val="4"/>
                <c:pt idx="0">
                  <c:v>0</c:v>
                </c:pt>
                <c:pt idx="1">
                  <c:v>220</c:v>
                </c:pt>
                <c:pt idx="2">
                  <c:v>660</c:v>
                </c:pt>
                <c:pt idx="3">
                  <c:v>1341.6000000000001</c:v>
                </c:pt>
              </c:numCache>
            </c:numRef>
          </c:xVal>
          <c:yVal>
            <c:numRef>
              <c:f>'Q2'!$B$2:$B$5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A5-4831-B250-F4D7974A0BCA}"/>
            </c:ext>
          </c:extLst>
        </c:ser>
        <c:ser>
          <c:idx val="2"/>
          <c:order val="2"/>
          <c:tx>
            <c:v>Shmin</c:v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'Q2'!$H$2:$H$5</c:f>
              <c:numCache>
                <c:formatCode>General</c:formatCode>
                <c:ptCount val="4"/>
                <c:pt idx="0">
                  <c:v>0</c:v>
                </c:pt>
                <c:pt idx="1">
                  <c:v>220</c:v>
                </c:pt>
                <c:pt idx="2" formatCode="0">
                  <c:v>846.66666666666663</c:v>
                </c:pt>
                <c:pt idx="3" formatCode="0">
                  <c:v>1467.7333333333333</c:v>
                </c:pt>
              </c:numCache>
            </c:numRef>
          </c:xVal>
          <c:yVal>
            <c:numRef>
              <c:f>'Q2'!$B$2:$B$5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A5-4831-B250-F4D7974A0BCA}"/>
            </c:ext>
          </c:extLst>
        </c:ser>
        <c:ser>
          <c:idx val="1"/>
          <c:order val="3"/>
          <c:tx>
            <c:v>Sv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'Q2'!$E$2:$E$5</c:f>
              <c:numCache>
                <c:formatCode>General</c:formatCode>
                <c:ptCount val="4"/>
                <c:pt idx="0">
                  <c:v>0</c:v>
                </c:pt>
                <c:pt idx="1">
                  <c:v>220</c:v>
                </c:pt>
                <c:pt idx="2">
                  <c:v>1220</c:v>
                </c:pt>
                <c:pt idx="3">
                  <c:v>1720</c:v>
                </c:pt>
              </c:numCache>
            </c:numRef>
          </c:xVal>
          <c:yVal>
            <c:numRef>
              <c:f>'Q2'!$B$2:$B$5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A5-4831-B250-F4D7974A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Pressure [psi]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axMin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Depth [ft]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  <c:majorUnit val="50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329603</xdr:colOff>
      <xdr:row>8</xdr:row>
      <xdr:rowOff>53330</xdr:rowOff>
    </xdr:from>
    <xdr:to>
      <xdr:col>7</xdr:col>
      <xdr:colOff>308898</xdr:colOff>
      <xdr:row>40</xdr:row>
      <xdr:rowOff>115614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26277</xdr:colOff>
      <xdr:row>8</xdr:row>
      <xdr:rowOff>15766</xdr:rowOff>
    </xdr:from>
    <xdr:to>
      <xdr:col>14</xdr:col>
      <xdr:colOff>336647</xdr:colOff>
      <xdr:row>40</xdr:row>
      <xdr:rowOff>78050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310056</xdr:colOff>
      <xdr:row>7</xdr:row>
      <xdr:rowOff>27053</xdr:rowOff>
    </xdr:from>
    <xdr:to>
      <xdr:col>7</xdr:col>
      <xdr:colOff>274742</xdr:colOff>
      <xdr:row>36</xdr:row>
      <xdr:rowOff>99849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zoomScale="145" zoomScaleNormal="145" workbookViewId="0">
      <selection activeCell="I12" sqref="I12"/>
    </sheetView>
  </sheetViews>
  <sheetFormatPr defaultColWidth="9.140625" defaultRowHeight="10.199999999999999" x14ac:dyDescent="0.2"/>
  <cols>
    <col min="1" max="1" width="16.42578125" style="1" bestFit="1" customWidth="1"/>
    <col min="2" max="2" width="9.5703125" style="1" bestFit="1" customWidth="1"/>
    <col min="3" max="3" width="8.140625" style="1" bestFit="1" customWidth="1"/>
    <col min="4" max="4" width="7.85546875" style="1" bestFit="1" customWidth="1"/>
    <col min="5" max="5" width="8" style="1" bestFit="1" customWidth="1"/>
    <col min="6" max="6" width="11" style="1" bestFit="1" customWidth="1"/>
    <col min="7" max="7" width="11.140625" style="1" bestFit="1" customWidth="1"/>
    <col min="8" max="8" width="10.42578125" style="1" bestFit="1" customWidth="1"/>
    <col min="9" max="9" width="16.42578125" style="1" bestFit="1" customWidth="1"/>
    <col min="10" max="10" width="11.42578125" style="1" bestFit="1" customWidth="1"/>
    <col min="11" max="11" width="11.5703125" style="1" bestFit="1" customWidth="1"/>
    <col min="12" max="12" width="10.42578125" style="1" bestFit="1" customWidth="1"/>
    <col min="13" max="13" width="9.140625" style="1"/>
    <col min="14" max="14" width="23.42578125" style="1" bestFit="1" customWidth="1"/>
    <col min="15" max="15" width="6.42578125" style="1" bestFit="1" customWidth="1"/>
    <col min="16" max="16" width="12" style="1" bestFit="1" customWidth="1"/>
    <col min="17" max="17" width="8.7109375" style="1" bestFit="1" customWidth="1"/>
    <col min="18" max="16384" width="9.140625" style="1"/>
  </cols>
  <sheetData>
    <row r="1" spans="1:17" x14ac:dyDescent="0.2">
      <c r="A1" s="1" t="s">
        <v>26</v>
      </c>
      <c r="B1" s="1" t="s">
        <v>19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35</v>
      </c>
      <c r="I1" s="1" t="s">
        <v>30</v>
      </c>
      <c r="J1" s="1" t="s">
        <v>33</v>
      </c>
      <c r="K1" s="1" t="s">
        <v>34</v>
      </c>
      <c r="L1" s="1" t="s">
        <v>35</v>
      </c>
      <c r="M1" s="1" t="s">
        <v>38</v>
      </c>
      <c r="N1" s="1" t="s">
        <v>38</v>
      </c>
      <c r="O1" s="1" t="s">
        <v>38</v>
      </c>
      <c r="P1" s="1" t="s">
        <v>38</v>
      </c>
      <c r="Q1" s="1" t="s">
        <v>38</v>
      </c>
    </row>
    <row r="2" spans="1:17" x14ac:dyDescent="0.2">
      <c r="A2" s="1" t="s">
        <v>32</v>
      </c>
      <c r="B2" s="1">
        <v>0</v>
      </c>
      <c r="C2" s="1">
        <f>B2*$P$2</f>
        <v>0</v>
      </c>
      <c r="D2" s="1">
        <f>B2*$P$3</f>
        <v>0</v>
      </c>
      <c r="E2" s="1">
        <f>D2-C2</f>
        <v>0</v>
      </c>
      <c r="F2" s="1">
        <f>G2+C2</f>
        <v>0</v>
      </c>
      <c r="G2" s="1">
        <f>E2/$P$5</f>
        <v>0</v>
      </c>
      <c r="H2" s="3">
        <f>D2-F2</f>
        <v>0</v>
      </c>
      <c r="I2" s="1" t="s">
        <v>31</v>
      </c>
      <c r="J2" s="1">
        <f>K2+C2</f>
        <v>0</v>
      </c>
      <c r="K2" s="1">
        <f>E2*$P$5</f>
        <v>0</v>
      </c>
      <c r="L2" s="3">
        <f>J2-D2</f>
        <v>0</v>
      </c>
      <c r="M2" s="1" t="s">
        <v>38</v>
      </c>
      <c r="N2" s="1" t="s">
        <v>8</v>
      </c>
      <c r="O2" s="1" t="s">
        <v>0</v>
      </c>
      <c r="P2" s="1">
        <v>10</v>
      </c>
      <c r="Q2" s="1" t="s">
        <v>20</v>
      </c>
    </row>
    <row r="3" spans="1:17" x14ac:dyDescent="0.2">
      <c r="A3" s="1" t="s">
        <v>38</v>
      </c>
      <c r="B3" s="1">
        <v>1</v>
      </c>
      <c r="C3" s="1">
        <f>B3*$P$2</f>
        <v>10</v>
      </c>
      <c r="D3" s="1">
        <f>B3*$P$3</f>
        <v>23</v>
      </c>
      <c r="E3" s="1">
        <f t="shared" ref="E3:E7" si="0">D3-C3</f>
        <v>13</v>
      </c>
      <c r="F3" s="4">
        <f t="shared" ref="F3:F7" si="1">G3+C3</f>
        <v>14.167430088082662</v>
      </c>
      <c r="G3" s="4">
        <f>E3/$P$5</f>
        <v>4.1674300880826625</v>
      </c>
      <c r="H3" s="4">
        <f t="shared" ref="H3:H7" si="2">D3-F3</f>
        <v>8.8325699119173375</v>
      </c>
      <c r="I3" s="1" t="s">
        <v>38</v>
      </c>
      <c r="J3" s="4">
        <f>K3+C3</f>
        <v>50.552569911917331</v>
      </c>
      <c r="K3" s="4">
        <f>E3*$P$5</f>
        <v>40.552569911917331</v>
      </c>
      <c r="L3" s="4">
        <f>J3-D3</f>
        <v>27.552569911917331</v>
      </c>
      <c r="M3" s="1" t="s">
        <v>38</v>
      </c>
      <c r="N3" s="1" t="s">
        <v>9</v>
      </c>
      <c r="O3" s="1" t="s">
        <v>27</v>
      </c>
      <c r="P3" s="1">
        <v>23</v>
      </c>
      <c r="Q3" s="1" t="s">
        <v>20</v>
      </c>
    </row>
    <row r="4" spans="1:17" x14ac:dyDescent="0.2">
      <c r="A4" s="1" t="s">
        <v>38</v>
      </c>
      <c r="B4" s="1">
        <v>2</v>
      </c>
      <c r="C4" s="1">
        <f>B4*$P$2</f>
        <v>20</v>
      </c>
      <c r="D4" s="1">
        <f>B4*$P$3</f>
        <v>46</v>
      </c>
      <c r="E4" s="1">
        <f t="shared" si="0"/>
        <v>26</v>
      </c>
      <c r="F4" s="4">
        <f t="shared" si="1"/>
        <v>28.334860176165325</v>
      </c>
      <c r="G4" s="4">
        <f>E4/$P$5</f>
        <v>8.3348601761653249</v>
      </c>
      <c r="H4" s="4">
        <f t="shared" si="2"/>
        <v>17.665139823834675</v>
      </c>
      <c r="I4" s="1" t="s">
        <v>38</v>
      </c>
      <c r="J4" s="4">
        <f>K4+C4</f>
        <v>101.10513982383466</v>
      </c>
      <c r="K4" s="4">
        <f>E4*$P$5</f>
        <v>81.105139823834662</v>
      </c>
      <c r="L4" s="4">
        <f>J4-D4</f>
        <v>55.105139823834662</v>
      </c>
      <c r="M4" s="1" t="s">
        <v>38</v>
      </c>
      <c r="N4" s="1" t="s">
        <v>28</v>
      </c>
      <c r="O4" s="1" t="s">
        <v>29</v>
      </c>
      <c r="P4" s="1">
        <v>0.6</v>
      </c>
      <c r="Q4" s="1" t="s">
        <v>13</v>
      </c>
    </row>
    <row r="5" spans="1:17" x14ac:dyDescent="0.2">
      <c r="A5" s="1" t="s">
        <v>38</v>
      </c>
      <c r="B5" s="1">
        <v>3</v>
      </c>
      <c r="C5" s="1">
        <f>B5*$P$2</f>
        <v>30</v>
      </c>
      <c r="D5" s="1">
        <f>B5*$P$3</f>
        <v>69</v>
      </c>
      <c r="E5" s="1">
        <f t="shared" si="0"/>
        <v>39</v>
      </c>
      <c r="F5" s="4">
        <f t="shared" si="1"/>
        <v>42.502290264247989</v>
      </c>
      <c r="G5" s="4">
        <f>E5/$P$5</f>
        <v>12.502290264247989</v>
      </c>
      <c r="H5" s="4">
        <f t="shared" si="2"/>
        <v>26.497709735752011</v>
      </c>
      <c r="I5" s="1" t="s">
        <v>38</v>
      </c>
      <c r="J5" s="4">
        <f>K5+C5</f>
        <v>151.65770973575201</v>
      </c>
      <c r="K5" s="4">
        <f>E5*$P$5</f>
        <v>121.65770973575201</v>
      </c>
      <c r="L5" s="4">
        <f>J5-D5</f>
        <v>82.657709735752007</v>
      </c>
      <c r="M5" s="1" t="s">
        <v>38</v>
      </c>
      <c r="N5" s="1" t="s">
        <v>15</v>
      </c>
      <c r="O5" s="1" t="s">
        <v>14</v>
      </c>
      <c r="P5" s="1">
        <f>((P4^2+1)^0.5+P4)^2</f>
        <v>3.1194284547628719</v>
      </c>
      <c r="Q5" s="1" t="s">
        <v>13</v>
      </c>
    </row>
    <row r="6" spans="1:17" x14ac:dyDescent="0.2">
      <c r="A6" s="1" t="s">
        <v>38</v>
      </c>
      <c r="B6" s="1">
        <v>4</v>
      </c>
      <c r="C6" s="1">
        <f>B6*$P$2</f>
        <v>40</v>
      </c>
      <c r="D6" s="1">
        <f>B6*$P$3</f>
        <v>92</v>
      </c>
      <c r="E6" s="1">
        <f t="shared" si="0"/>
        <v>52</v>
      </c>
      <c r="F6" s="4">
        <f t="shared" si="1"/>
        <v>56.66972035233065</v>
      </c>
      <c r="G6" s="4">
        <f>E6/$P$5</f>
        <v>16.66972035233065</v>
      </c>
      <c r="H6" s="4">
        <f t="shared" si="2"/>
        <v>35.33027964766935</v>
      </c>
      <c r="I6" s="1" t="s">
        <v>38</v>
      </c>
      <c r="J6" s="4">
        <f>K6+C6</f>
        <v>202.21027964766932</v>
      </c>
      <c r="K6" s="4">
        <f>E6*$P$5</f>
        <v>162.21027964766932</v>
      </c>
      <c r="L6" s="4">
        <f>J6-D6</f>
        <v>110.21027964766932</v>
      </c>
      <c r="M6" s="1" t="s">
        <v>38</v>
      </c>
      <c r="N6" s="1" t="s">
        <v>38</v>
      </c>
      <c r="O6" s="1" t="s">
        <v>38</v>
      </c>
      <c r="P6" s="1" t="s">
        <v>38</v>
      </c>
      <c r="Q6" s="1" t="s">
        <v>38</v>
      </c>
    </row>
    <row r="7" spans="1:17" x14ac:dyDescent="0.2">
      <c r="A7" s="1" t="s">
        <v>38</v>
      </c>
      <c r="B7" s="1">
        <v>5</v>
      </c>
      <c r="C7" s="1">
        <f>B7*$P$2</f>
        <v>50</v>
      </c>
      <c r="D7" s="1">
        <f>B7*$P$3</f>
        <v>115</v>
      </c>
      <c r="E7" s="1">
        <f t="shared" si="0"/>
        <v>65</v>
      </c>
      <c r="F7" s="4">
        <f t="shared" si="1"/>
        <v>70.837150440413311</v>
      </c>
      <c r="G7" s="4">
        <f>E7/$P$5</f>
        <v>20.837150440413314</v>
      </c>
      <c r="H7" s="4">
        <f t="shared" si="2"/>
        <v>44.162849559586689</v>
      </c>
      <c r="I7" s="1" t="s">
        <v>38</v>
      </c>
      <c r="J7" s="4">
        <f>K7+C7</f>
        <v>252.76284955958667</v>
      </c>
      <c r="K7" s="4">
        <f>E7*$P$5</f>
        <v>202.76284955958667</v>
      </c>
      <c r="L7" s="4">
        <f>J7-D7</f>
        <v>137.76284955958667</v>
      </c>
      <c r="M7" s="1" t="s">
        <v>38</v>
      </c>
      <c r="N7" s="1" t="s">
        <v>38</v>
      </c>
      <c r="O7" s="1" t="s">
        <v>38</v>
      </c>
      <c r="P7" s="1" t="s">
        <v>38</v>
      </c>
      <c r="Q7" s="1" t="s">
        <v>38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zoomScale="145" zoomScaleNormal="145" workbookViewId="0">
      <selection activeCell="J14" sqref="J14"/>
    </sheetView>
  </sheetViews>
  <sheetFormatPr defaultColWidth="9.140625" defaultRowHeight="10.199999999999999" x14ac:dyDescent="0.2"/>
  <cols>
    <col min="1" max="1" width="8" style="1" bestFit="1" customWidth="1"/>
    <col min="2" max="2" width="8.28515625" style="1" bestFit="1" customWidth="1"/>
    <col min="3" max="3" width="12.42578125" style="1" bestFit="1" customWidth="1"/>
    <col min="4" max="4" width="12.42578125" style="1" customWidth="1"/>
    <col min="5" max="5" width="6.7109375" style="1" bestFit="1" customWidth="1"/>
    <col min="6" max="6" width="12.28515625" style="1" bestFit="1" customWidth="1"/>
    <col min="7" max="7" width="12.28515625" style="1" customWidth="1"/>
    <col min="8" max="8" width="15.42578125" style="1" bestFit="1" customWidth="1"/>
    <col min="9" max="9" width="15.5703125" style="1" bestFit="1" customWidth="1"/>
    <col min="10" max="10" width="16.28515625" style="1" bestFit="1" customWidth="1"/>
    <col min="11" max="11" width="16.42578125" style="1" bestFit="1" customWidth="1"/>
    <col min="12" max="12" width="10" style="1" bestFit="1" customWidth="1"/>
    <col min="13" max="13" width="24.140625" style="1" bestFit="1" customWidth="1"/>
    <col min="14" max="16384" width="9.140625" style="1"/>
  </cols>
  <sheetData>
    <row r="1" spans="1:16" ht="11.25" x14ac:dyDescent="0.2">
      <c r="A1" s="1" t="s">
        <v>36</v>
      </c>
      <c r="B1" s="1" t="s">
        <v>16</v>
      </c>
      <c r="C1" s="1" t="s">
        <v>17</v>
      </c>
      <c r="D1" s="1" t="s">
        <v>37</v>
      </c>
      <c r="E1" s="1" t="s">
        <v>18</v>
      </c>
      <c r="F1" s="1" t="s">
        <v>39</v>
      </c>
      <c r="G1" s="1" t="s">
        <v>40</v>
      </c>
      <c r="H1" s="1" t="s">
        <v>43</v>
      </c>
      <c r="I1" s="1" t="s">
        <v>41</v>
      </c>
      <c r="J1" s="1" t="s">
        <v>44</v>
      </c>
      <c r="K1" s="1" t="s">
        <v>42</v>
      </c>
      <c r="L1" s="1" t="s">
        <v>38</v>
      </c>
      <c r="M1" s="1" t="s">
        <v>8</v>
      </c>
      <c r="N1" s="1" t="s">
        <v>0</v>
      </c>
      <c r="O1" s="1">
        <v>0.44</v>
      </c>
      <c r="P1" s="1" t="s">
        <v>1</v>
      </c>
    </row>
    <row r="2" spans="1:16" ht="11.25" x14ac:dyDescent="0.2">
      <c r="A2" s="1" t="s">
        <v>4</v>
      </c>
      <c r="B2" s="1">
        <v>0</v>
      </c>
      <c r="C2" s="1">
        <f>B2*$O$1</f>
        <v>0</v>
      </c>
      <c r="D2" s="1">
        <f>B2*$O$1</f>
        <v>0</v>
      </c>
      <c r="E2" s="1">
        <v>0</v>
      </c>
      <c r="F2" s="1">
        <f>E2-C2</f>
        <v>0</v>
      </c>
      <c r="G2" s="1">
        <f>E2-D2</f>
        <v>0</v>
      </c>
      <c r="H2" s="1">
        <f>J2+C2</f>
        <v>0</v>
      </c>
      <c r="I2" s="1">
        <f>K2+D2</f>
        <v>0</v>
      </c>
      <c r="J2" s="1">
        <f>F2/$O$5</f>
        <v>0</v>
      </c>
      <c r="K2" s="1">
        <f>G2/$O$5</f>
        <v>0</v>
      </c>
      <c r="L2" s="1" t="s">
        <v>38</v>
      </c>
      <c r="M2" s="1" t="s">
        <v>9</v>
      </c>
      <c r="N2" s="1" t="s">
        <v>27</v>
      </c>
      <c r="O2" s="1">
        <v>1</v>
      </c>
      <c r="P2" s="1" t="s">
        <v>1</v>
      </c>
    </row>
    <row r="3" spans="1:16" ht="11.25" x14ac:dyDescent="0.2">
      <c r="A3" s="1" t="s">
        <v>5</v>
      </c>
      <c r="B3" s="1">
        <v>500</v>
      </c>
      <c r="C3" s="1">
        <f>B3*$O$1</f>
        <v>220</v>
      </c>
      <c r="D3" s="1">
        <f>B3*$O$1</f>
        <v>220</v>
      </c>
      <c r="E3" s="1">
        <f>B3*$O$1</f>
        <v>220</v>
      </c>
      <c r="F3" s="1">
        <f>E3-C3</f>
        <v>0</v>
      </c>
      <c r="G3" s="1">
        <f>E3-D3</f>
        <v>0</v>
      </c>
      <c r="H3" s="1">
        <f>J3+C3</f>
        <v>220</v>
      </c>
      <c r="I3" s="1">
        <f>K3+D3</f>
        <v>220</v>
      </c>
      <c r="J3" s="1">
        <f>F3/$O$5</f>
        <v>0</v>
      </c>
      <c r="K3" s="1">
        <f>G3/$O$5</f>
        <v>0</v>
      </c>
      <c r="L3" s="1" t="s">
        <v>38</v>
      </c>
      <c r="M3" s="1" t="s">
        <v>10</v>
      </c>
      <c r="N3" s="1" t="s">
        <v>2</v>
      </c>
      <c r="O3" s="1">
        <v>0.78</v>
      </c>
      <c r="P3" s="1" t="s">
        <v>13</v>
      </c>
    </row>
    <row r="4" spans="1:16" ht="11.25" x14ac:dyDescent="0.2">
      <c r="A4" s="1" t="s">
        <v>3</v>
      </c>
      <c r="B4" s="1">
        <v>1500</v>
      </c>
      <c r="C4" s="1">
        <f>B4*$O$1</f>
        <v>660</v>
      </c>
      <c r="D4" s="1">
        <f>B4*$O$1</f>
        <v>660</v>
      </c>
      <c r="E4" s="1">
        <f>E3+(B4-B3)*$O$2</f>
        <v>1220</v>
      </c>
      <c r="F4" s="1">
        <f>E4-C4</f>
        <v>560</v>
      </c>
      <c r="G4" s="1">
        <f>E4-D4</f>
        <v>560</v>
      </c>
      <c r="H4" s="3">
        <f>J4+C4</f>
        <v>846.66666666666663</v>
      </c>
      <c r="I4" s="3">
        <f>K4+D4</f>
        <v>846.66666666666663</v>
      </c>
      <c r="J4" s="3">
        <f>F4/$O$5</f>
        <v>186.66666666666666</v>
      </c>
      <c r="K4" s="3">
        <f>G4/$O$5</f>
        <v>186.66666666666666</v>
      </c>
      <c r="L4" s="1" t="s">
        <v>38</v>
      </c>
      <c r="M4" s="1" t="s">
        <v>11</v>
      </c>
      <c r="N4" s="2" t="s">
        <v>7</v>
      </c>
      <c r="O4" s="1">
        <v>30</v>
      </c>
      <c r="P4" s="1" t="s">
        <v>12</v>
      </c>
    </row>
    <row r="5" spans="1:16" ht="10.8" customHeight="1" x14ac:dyDescent="0.2">
      <c r="A5" s="1" t="s">
        <v>6</v>
      </c>
      <c r="B5" s="1">
        <v>2000</v>
      </c>
      <c r="C5" s="1">
        <f>E5*$O$3</f>
        <v>1341.6000000000001</v>
      </c>
      <c r="D5" s="1">
        <f>B5*$O$1</f>
        <v>880</v>
      </c>
      <c r="E5" s="1">
        <f>E4+(B5-B4)*$O$2</f>
        <v>1720</v>
      </c>
      <c r="F5" s="1">
        <f>E5-C5</f>
        <v>378.39999999999986</v>
      </c>
      <c r="G5" s="1">
        <f>E5-D5</f>
        <v>840</v>
      </c>
      <c r="H5" s="3">
        <f>J5+C5</f>
        <v>1467.7333333333333</v>
      </c>
      <c r="I5" s="1">
        <f>K5+D5</f>
        <v>1160</v>
      </c>
      <c r="J5" s="3">
        <f>F5/$O$5</f>
        <v>126.13333333333328</v>
      </c>
      <c r="K5" s="1">
        <f>G5/$O$5</f>
        <v>280</v>
      </c>
      <c r="L5" s="1" t="s">
        <v>38</v>
      </c>
      <c r="M5" s="1" t="s">
        <v>15</v>
      </c>
      <c r="N5" s="1" t="s">
        <v>14</v>
      </c>
      <c r="O5" s="1">
        <f>(1+SIN((O4/180)*PI()))/(1-SIN((O4/180)*PI()))</f>
        <v>3</v>
      </c>
      <c r="P5" s="1" t="s">
        <v>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Luo, Jeffery S</dc:creator>
  <cp:lastModifiedBy>Luo, Jeffery S</cp:lastModifiedBy>
  <dcterms:created xsi:type="dcterms:W3CDTF">2018-10-29T20:32:58Z</dcterms:created>
  <dcterms:modified xsi:type="dcterms:W3CDTF">2018-10-30T22:08:35Z</dcterms:modified>
</cp:coreProperties>
</file>