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rnt\unifloc_vba\exercises\excercises\"/>
    </mc:Choice>
  </mc:AlternateContent>
  <xr:revisionPtr revIDLastSave="0" documentId="13_ncr:1_{B75BD4A0-AE2C-4877-B0B0-66F09B232909}" xr6:coauthVersionLast="45" xr6:coauthVersionMax="45" xr10:uidLastSave="{00000000-0000-0000-0000-000000000000}"/>
  <bookViews>
    <workbookView xWindow="-38520" yWindow="-120" windowWidth="38640" windowHeight="21240" tabRatio="547" xr2:uid="{00000000-000D-0000-FFFF-FFFF00000000}"/>
  </bookViews>
  <sheets>
    <sheet name="Упражнение 2" sheetId="4" r:id="rId1"/>
  </sheets>
  <externalReferences>
    <externalReference r:id="rId2"/>
  </externalReferences>
  <definedNames>
    <definedName name="B">'Упражнение 2'!$C$21</definedName>
    <definedName name="Cs">'Упражнение 2'!$C$24</definedName>
    <definedName name="ct">'Упражнение 2'!$C$18</definedName>
    <definedName name="h">'Упражнение 2'!$C$25</definedName>
    <definedName name="k">'Упражнение 2'!$C$16</definedName>
    <definedName name="mu">'Упражнение 2'!$C$17</definedName>
    <definedName name="Perm">'Упражнение 2'!$C$16</definedName>
    <definedName name="Pi">'Упражнение 2'!$C$22</definedName>
    <definedName name="por">'Упражнение 2'!$C$23</definedName>
    <definedName name="q">'Упражнение 2'!$C$20</definedName>
    <definedName name="r_">'Упражнение 2'!$C$28</definedName>
    <definedName name="rd">'Упражнение 2'!$C$29</definedName>
    <definedName name="rinat">'Упражнение 2'!$C$27</definedName>
    <definedName name="rw">'Упражнение 2'!$C$19</definedName>
    <definedName name="S">'Упражнение 2'!$C$26</definedName>
    <definedName name="р">'Упражнение 2'!$C$25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C29" i="4"/>
  <c r="G18" i="4"/>
  <c r="H18" i="4" s="1"/>
  <c r="J18" i="4"/>
  <c r="J24" i="4"/>
  <c r="J30" i="4"/>
  <c r="J36" i="4"/>
  <c r="J42" i="4"/>
  <c r="K18" i="4"/>
  <c r="K24" i="4"/>
  <c r="K30" i="4"/>
  <c r="K36" i="4"/>
  <c r="K42" i="4"/>
  <c r="J19" i="4"/>
  <c r="J25" i="4"/>
  <c r="J31" i="4"/>
  <c r="J43" i="4"/>
  <c r="J37" i="4"/>
  <c r="K19" i="4"/>
  <c r="K25" i="4"/>
  <c r="K31" i="4"/>
  <c r="K37" i="4"/>
  <c r="K43" i="4"/>
  <c r="J38" i="4"/>
  <c r="K33" i="4"/>
  <c r="J28" i="4"/>
  <c r="J20" i="4"/>
  <c r="J26" i="4"/>
  <c r="J32" i="4"/>
  <c r="J44" i="4"/>
  <c r="J22" i="4"/>
  <c r="K20" i="4"/>
  <c r="K26" i="4"/>
  <c r="K32" i="4"/>
  <c r="K38" i="4"/>
  <c r="K44" i="4"/>
  <c r="J33" i="4"/>
  <c r="J45" i="4"/>
  <c r="K21" i="4"/>
  <c r="K39" i="4"/>
  <c r="J34" i="4"/>
  <c r="K41" i="4"/>
  <c r="J21" i="4"/>
  <c r="J27" i="4"/>
  <c r="J39" i="4"/>
  <c r="K27" i="4"/>
  <c r="K45" i="4"/>
  <c r="J40" i="4"/>
  <c r="J46" i="4"/>
  <c r="K22" i="4"/>
  <c r="K28" i="4"/>
  <c r="K34" i="4"/>
  <c r="K40" i="4"/>
  <c r="K46" i="4"/>
  <c r="J23" i="4"/>
  <c r="J29" i="4"/>
  <c r="J35" i="4"/>
  <c r="J41" i="4"/>
  <c r="K23" i="4"/>
  <c r="K29" i="4"/>
  <c r="K35" i="4"/>
  <c r="K17" i="4"/>
  <c r="J17" i="4"/>
  <c r="I18" i="4"/>
  <c r="I17" i="4"/>
  <c r="O17" i="4" l="1"/>
  <c r="O18" i="4"/>
  <c r="P18" i="4"/>
  <c r="P17" i="4"/>
  <c r="Q17" i="4"/>
  <c r="Q18" i="4"/>
  <c r="M17" i="4"/>
  <c r="M18" i="4"/>
  <c r="G19" i="4"/>
  <c r="J12" i="4"/>
  <c r="I19" i="4"/>
  <c r="O19" i="4" l="1"/>
  <c r="P19" i="4"/>
  <c r="Q19" i="4"/>
  <c r="M19" i="4"/>
  <c r="H19" i="4"/>
  <c r="G20" i="4"/>
  <c r="I20" i="4"/>
  <c r="O20" i="4" l="1"/>
  <c r="P20" i="4"/>
  <c r="Q20" i="4"/>
  <c r="M20" i="4"/>
  <c r="H20" i="4"/>
  <c r="G21" i="4"/>
  <c r="I21" i="4"/>
  <c r="O21" i="4" l="1"/>
  <c r="P21" i="4"/>
  <c r="Q21" i="4"/>
  <c r="M21" i="4"/>
  <c r="H21" i="4"/>
  <c r="G22" i="4"/>
  <c r="I22" i="4"/>
  <c r="O22" i="4" l="1"/>
  <c r="P22" i="4"/>
  <c r="Q22" i="4"/>
  <c r="M22" i="4"/>
  <c r="H22" i="4"/>
  <c r="G23" i="4"/>
  <c r="I23" i="4"/>
  <c r="O23" i="4" l="1"/>
  <c r="P23" i="4"/>
  <c r="Q23" i="4"/>
  <c r="M23" i="4"/>
  <c r="H23" i="4"/>
  <c r="G24" i="4"/>
  <c r="I24" i="4"/>
  <c r="O24" i="4" l="1"/>
  <c r="P24" i="4"/>
  <c r="Q24" i="4"/>
  <c r="M24" i="4"/>
  <c r="H24" i="4"/>
  <c r="G25" i="4"/>
  <c r="I25" i="4"/>
  <c r="O25" i="4" l="1"/>
  <c r="P25" i="4"/>
  <c r="Q25" i="4"/>
  <c r="M25" i="4"/>
  <c r="H25" i="4"/>
  <c r="G26" i="4"/>
  <c r="I26" i="4"/>
  <c r="O26" i="4" l="1"/>
  <c r="P26" i="4"/>
  <c r="Q26" i="4"/>
  <c r="M26" i="4"/>
  <c r="H26" i="4"/>
  <c r="G27" i="4"/>
  <c r="I27" i="4"/>
  <c r="O27" i="4" l="1"/>
  <c r="P27" i="4"/>
  <c r="Q27" i="4"/>
  <c r="M27" i="4"/>
  <c r="H27" i="4"/>
  <c r="G28" i="4"/>
  <c r="I28" i="4"/>
  <c r="O28" i="4" l="1"/>
  <c r="P28" i="4"/>
  <c r="Q28" i="4"/>
  <c r="M28" i="4"/>
  <c r="H28" i="4"/>
  <c r="G29" i="4"/>
  <c r="I29" i="4"/>
  <c r="O29" i="4" l="1"/>
  <c r="P29" i="4"/>
  <c r="Q29" i="4"/>
  <c r="M29" i="4"/>
  <c r="H29" i="4"/>
  <c r="G30" i="4"/>
  <c r="I30" i="4"/>
  <c r="O30" i="4" l="1"/>
  <c r="P30" i="4"/>
  <c r="Q30" i="4"/>
  <c r="M30" i="4"/>
  <c r="H30" i="4"/>
  <c r="G31" i="4"/>
  <c r="I31" i="4"/>
  <c r="O31" i="4" l="1"/>
  <c r="P31" i="4"/>
  <c r="Q31" i="4"/>
  <c r="M31" i="4"/>
  <c r="H31" i="4"/>
  <c r="G32" i="4"/>
  <c r="I32" i="4"/>
  <c r="O32" i="4" l="1"/>
  <c r="P32" i="4"/>
  <c r="Q32" i="4"/>
  <c r="M32" i="4"/>
  <c r="H32" i="4"/>
  <c r="G33" i="4"/>
  <c r="I33" i="4"/>
  <c r="O33" i="4" l="1"/>
  <c r="P33" i="4"/>
  <c r="Q33" i="4"/>
  <c r="M33" i="4"/>
  <c r="H33" i="4"/>
  <c r="G34" i="4"/>
  <c r="I34" i="4"/>
  <c r="O34" i="4" l="1"/>
  <c r="P34" i="4"/>
  <c r="Q34" i="4"/>
  <c r="M34" i="4"/>
  <c r="H34" i="4"/>
  <c r="G35" i="4"/>
  <c r="I35" i="4"/>
  <c r="O35" i="4" l="1"/>
  <c r="P35" i="4"/>
  <c r="Q35" i="4"/>
  <c r="M35" i="4"/>
  <c r="H35" i="4"/>
  <c r="G36" i="4"/>
  <c r="I36" i="4"/>
  <c r="O36" i="4" l="1"/>
  <c r="P36" i="4"/>
  <c r="Q36" i="4"/>
  <c r="M36" i="4"/>
  <c r="H36" i="4"/>
  <c r="G37" i="4"/>
  <c r="I37" i="4"/>
  <c r="O37" i="4" l="1"/>
  <c r="P37" i="4"/>
  <c r="Q37" i="4"/>
  <c r="M37" i="4"/>
  <c r="H37" i="4"/>
  <c r="G38" i="4"/>
  <c r="I38" i="4"/>
  <c r="O38" i="4" l="1"/>
  <c r="P38" i="4"/>
  <c r="Q38" i="4"/>
  <c r="M38" i="4"/>
  <c r="H38" i="4"/>
  <c r="G39" i="4"/>
  <c r="I39" i="4"/>
  <c r="O39" i="4" l="1"/>
  <c r="P39" i="4"/>
  <c r="Q39" i="4"/>
  <c r="M39" i="4"/>
  <c r="H39" i="4"/>
  <c r="G40" i="4"/>
  <c r="I40" i="4"/>
  <c r="O40" i="4" l="1"/>
  <c r="P40" i="4"/>
  <c r="Q40" i="4"/>
  <c r="M40" i="4"/>
  <c r="H40" i="4"/>
  <c r="G41" i="4"/>
  <c r="I41" i="4"/>
  <c r="O41" i="4" l="1"/>
  <c r="P41" i="4"/>
  <c r="Q41" i="4"/>
  <c r="M41" i="4"/>
  <c r="H41" i="4"/>
  <c r="G42" i="4"/>
  <c r="I42" i="4"/>
  <c r="O42" i="4" l="1"/>
  <c r="P42" i="4"/>
  <c r="Q42" i="4"/>
  <c r="M42" i="4"/>
  <c r="H42" i="4"/>
  <c r="G43" i="4"/>
  <c r="I43" i="4"/>
  <c r="O43" i="4" l="1"/>
  <c r="P43" i="4"/>
  <c r="Q43" i="4"/>
  <c r="M43" i="4"/>
  <c r="H43" i="4"/>
  <c r="G44" i="4"/>
  <c r="I44" i="4"/>
  <c r="O44" i="4" l="1"/>
  <c r="P44" i="4"/>
  <c r="Q44" i="4"/>
  <c r="M44" i="4"/>
  <c r="H44" i="4"/>
  <c r="G45" i="4"/>
  <c r="I45" i="4"/>
  <c r="O45" i="4" l="1"/>
  <c r="P45" i="4"/>
  <c r="Q45" i="4"/>
  <c r="M45" i="4"/>
  <c r="H45" i="4"/>
  <c r="G46" i="4"/>
  <c r="I46" i="4"/>
  <c r="O46" i="4" l="1"/>
  <c r="P46" i="4"/>
  <c r="Q46" i="4"/>
  <c r="M46" i="4"/>
  <c r="H46" i="4"/>
  <c r="G47" i="4"/>
  <c r="G48" i="4" l="1"/>
  <c r="G49" i="4" l="1"/>
  <c r="G50" i="4" l="1"/>
  <c r="I50" i="4"/>
  <c r="K50" i="4" l="1"/>
  <c r="J50" i="4"/>
  <c r="H50" i="4"/>
</calcChain>
</file>

<file path=xl/sharedStrings.xml><?xml version="1.0" encoding="utf-8"?>
<sst xmlns="http://schemas.openxmlformats.org/spreadsheetml/2006/main" count="33" uniqueCount="33">
  <si>
    <t>Модель теста падения давления</t>
  </si>
  <si>
    <t>Решение линейного стока и его аппроксимация</t>
  </si>
  <si>
    <t>Проницаемость</t>
  </si>
  <si>
    <t>мД</t>
  </si>
  <si>
    <t>td</t>
  </si>
  <si>
    <t>Вязкость</t>
  </si>
  <si>
    <t>сП</t>
  </si>
  <si>
    <t>Общая сжимаемость</t>
  </si>
  <si>
    <t>1/атм</t>
  </si>
  <si>
    <t>Радиус скважины</t>
  </si>
  <si>
    <t xml:space="preserve">м </t>
  </si>
  <si>
    <t>Дебит жидкости</t>
  </si>
  <si>
    <t>м3/сут</t>
  </si>
  <si>
    <t>Объемный коэфф</t>
  </si>
  <si>
    <t>м3/м3</t>
  </si>
  <si>
    <t>Начальное давление</t>
  </si>
  <si>
    <t>Пористость</t>
  </si>
  <si>
    <t>Толщина</t>
  </si>
  <si>
    <t>м</t>
  </si>
  <si>
    <t>t</t>
  </si>
  <si>
    <t>Задача</t>
  </si>
  <si>
    <t>Построить решение линейного стока для заданного набора данных</t>
  </si>
  <si>
    <t>Нарисовать график в полулогарифмических координатах</t>
  </si>
  <si>
    <t>инкремент для х</t>
  </si>
  <si>
    <t>rd</t>
  </si>
  <si>
    <t>бар</t>
  </si>
  <si>
    <t>Нарисовать график решения в безразмерных и размерных координатах</t>
  </si>
  <si>
    <t>Оценить границу применисти апроксимации решения для данного случая</t>
  </si>
  <si>
    <t>Скин</t>
  </si>
  <si>
    <t xml:space="preserve"> расстояние</t>
  </si>
  <si>
    <t>Pd_ei</t>
  </si>
  <si>
    <t>Pd_1</t>
  </si>
  <si>
    <t>Pd_2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</si>
</sst>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E+00"/>
  </numFmts>
  <fonts count="6" x14ac:knownFonts="1">
    <font>
      <sz val="10"/>
      <name val="Arial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2" fontId="1" fillId="0" borderId="0" xfId="1" applyNumberFormat="1"/>
    <xf numFmtId="0" fontId="1" fillId="0" borderId="0" xfId="1" applyFont="1"/>
    <xf numFmtId="0" fontId="1" fillId="0" borderId="0" xfId="1" applyFont="1" applyAlignment="1">
      <alignment horizontal="center"/>
    </xf>
    <xf numFmtId="0" fontId="3" fillId="0" borderId="0" xfId="1" applyFont="1"/>
    <xf numFmtId="0" fontId="4" fillId="2" borderId="0" xfId="1" applyFont="1" applyFill="1" applyAlignment="1">
      <alignment horizontal="center"/>
    </xf>
    <xf numFmtId="0" fontId="1" fillId="2" borderId="0" xfId="1" applyFill="1"/>
    <xf numFmtId="0" fontId="1" fillId="2" borderId="0" xfId="1" applyFill="1" applyAlignment="1">
      <alignment horizontal="center"/>
    </xf>
    <xf numFmtId="11" fontId="1" fillId="2" borderId="0" xfId="1" applyNumberFormat="1" applyFill="1"/>
    <xf numFmtId="0" fontId="1" fillId="2" borderId="0" xfId="1" applyFont="1" applyFill="1"/>
    <xf numFmtId="0" fontId="1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11" fontId="1" fillId="0" borderId="0" xfId="1" applyNumberFormat="1" applyFont="1" applyFill="1" applyAlignment="1">
      <alignment horizontal="center"/>
    </xf>
    <xf numFmtId="169" fontId="1" fillId="0" borderId="0" xfId="1" applyNumberFormat="1" applyFont="1" applyFill="1" applyAlignment="1">
      <alignment horizontal="center"/>
    </xf>
  </cellXfs>
  <cellStyles count="2">
    <cellStyle name="Обычный" xfId="0" builtinId="0"/>
    <cellStyle name="Обычный_demo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Изменение давления в безразмерных переменных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'Упражнение 2'!$I$16</c:f>
              <c:strCache>
                <c:ptCount val="1"/>
                <c:pt idx="0">
                  <c:v>Pd_ei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2'!$G$17:$G$49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1.8000000000000002E-2</c:v>
                </c:pt>
                <c:pt idx="2">
                  <c:v>3.2400000000000005E-2</c:v>
                </c:pt>
                <c:pt idx="3">
                  <c:v>5.8320000000000011E-2</c:v>
                </c:pt>
                <c:pt idx="4">
                  <c:v>0.10497600000000003</c:v>
                </c:pt>
                <c:pt idx="5">
                  <c:v>0.18895680000000006</c:v>
                </c:pt>
                <c:pt idx="6">
                  <c:v>0.34012224000000013</c:v>
                </c:pt>
                <c:pt idx="7">
                  <c:v>0.6122200320000003</c:v>
                </c:pt>
                <c:pt idx="8">
                  <c:v>1.1019960576000005</c:v>
                </c:pt>
                <c:pt idx="9">
                  <c:v>1.9835929036800011</c:v>
                </c:pt>
                <c:pt idx="10">
                  <c:v>3.5704672266240021</c:v>
                </c:pt>
                <c:pt idx="11">
                  <c:v>6.4268410079232039</c:v>
                </c:pt>
                <c:pt idx="12">
                  <c:v>11.568313814261767</c:v>
                </c:pt>
                <c:pt idx="13">
                  <c:v>20.822964865671182</c:v>
                </c:pt>
                <c:pt idx="14">
                  <c:v>37.48133675820813</c:v>
                </c:pt>
                <c:pt idx="15">
                  <c:v>67.466406164774639</c:v>
                </c:pt>
                <c:pt idx="16">
                  <c:v>121.43953109659435</c:v>
                </c:pt>
                <c:pt idx="17">
                  <c:v>218.59115597386983</c:v>
                </c:pt>
                <c:pt idx="18">
                  <c:v>393.46408075296569</c:v>
                </c:pt>
                <c:pt idx="19">
                  <c:v>708.23534535533827</c:v>
                </c:pt>
                <c:pt idx="20">
                  <c:v>1274.823621639609</c:v>
                </c:pt>
                <c:pt idx="21">
                  <c:v>2294.6825189512961</c:v>
                </c:pt>
                <c:pt idx="22">
                  <c:v>4130.4285341123332</c:v>
                </c:pt>
                <c:pt idx="23">
                  <c:v>7434.7713614021995</c:v>
                </c:pt>
                <c:pt idx="24">
                  <c:v>13382.588450523959</c:v>
                </c:pt>
                <c:pt idx="25">
                  <c:v>24088.659210943126</c:v>
                </c:pt>
                <c:pt idx="26">
                  <c:v>43359.586579697629</c:v>
                </c:pt>
                <c:pt idx="27">
                  <c:v>78047.255843455729</c:v>
                </c:pt>
                <c:pt idx="28">
                  <c:v>140485.06051822033</c:v>
                </c:pt>
                <c:pt idx="29">
                  <c:v>252873.1089327966</c:v>
                </c:pt>
                <c:pt idx="30">
                  <c:v>455171.59607903392</c:v>
                </c:pt>
                <c:pt idx="31">
                  <c:v>819308.87294226105</c:v>
                </c:pt>
                <c:pt idx="32">
                  <c:v>1474755.9712960699</c:v>
                </c:pt>
              </c:numCache>
            </c:numRef>
          </c:xVal>
          <c:yVal>
            <c:numRef>
              <c:f>'Упражнение 2'!$I$17:$I$49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1.3694294384800139E-233</c:v>
                </c:pt>
                <c:pt idx="6">
                  <c:v>3.4783375440607673E-131</c:v>
                </c:pt>
                <c:pt idx="7">
                  <c:v>3.5123374174169617E-74</c:v>
                </c:pt>
                <c:pt idx="8">
                  <c:v>2.1214717056182881E-42</c:v>
                </c:pt>
                <c:pt idx="9">
                  <c:v>1.2408386167770472E-24</c:v>
                </c:pt>
                <c:pt idx="10">
                  <c:v>1.184198525488024E-14</c:v>
                </c:pt>
                <c:pt idx="11">
                  <c:v>5.2946367649789906E-9</c:v>
                </c:pt>
                <c:pt idx="12">
                  <c:v>9.2154529869638155E-6</c:v>
                </c:pt>
                <c:pt idx="13">
                  <c:v>7.2445098767659293E-4</c:v>
                </c:pt>
                <c:pt idx="14">
                  <c:v>9.9981332917886238E-3</c:v>
                </c:pt>
                <c:pt idx="15">
                  <c:v>5.135209416973871E-2</c:v>
                </c:pt>
                <c:pt idx="16">
                  <c:v>0.1488812790055539</c:v>
                </c:pt>
                <c:pt idx="17">
                  <c:v>0.30743279963238312</c:v>
                </c:pt>
                <c:pt idx="18">
                  <c:v>0.51573930312035332</c:v>
                </c:pt>
                <c:pt idx="19">
                  <c:v>0.75837742896611704</c:v>
                </c:pt>
                <c:pt idx="20">
                  <c:v>1.0225538074687044</c:v>
                </c:pt>
                <c:pt idx="21">
                  <c:v>1.2995363586767887</c:v>
                </c:pt>
                <c:pt idx="22">
                  <c:v>1.5839077004488178</c:v>
                </c:pt>
                <c:pt idx="23">
                  <c:v>1.8724712378658019</c:v>
                </c:pt>
                <c:pt idx="24">
                  <c:v>2.1633911903572747</c:v>
                </c:pt>
                <c:pt idx="25">
                  <c:v>2.455628806176736</c:v>
                </c:pt>
                <c:pt idx="26">
                  <c:v>2.7486011082808561</c:v>
                </c:pt>
                <c:pt idx="27">
                  <c:v>3.0419823901044887</c:v>
                </c:pt>
                <c:pt idx="28">
                  <c:v>3.3355911365952569</c:v>
                </c:pt>
                <c:pt idx="29">
                  <c:v>3.6293263307234227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7-4011-A1F8-6DDD835A2C0B}"/>
            </c:ext>
          </c:extLst>
        </c:ser>
        <c:ser>
          <c:idx val="1"/>
          <c:order val="1"/>
          <c:tx>
            <c:strRef>
              <c:f>'Упражнение 2'!$J$16</c:f>
              <c:strCache>
                <c:ptCount val="1"/>
                <c:pt idx="0">
                  <c:v>Pd_1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2'!$G$17:$G$49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1.8000000000000002E-2</c:v>
                </c:pt>
                <c:pt idx="2">
                  <c:v>3.2400000000000005E-2</c:v>
                </c:pt>
                <c:pt idx="3">
                  <c:v>5.8320000000000011E-2</c:v>
                </c:pt>
                <c:pt idx="4">
                  <c:v>0.10497600000000003</c:v>
                </c:pt>
                <c:pt idx="5">
                  <c:v>0.18895680000000006</c:v>
                </c:pt>
                <c:pt idx="6">
                  <c:v>0.34012224000000013</c:v>
                </c:pt>
                <c:pt idx="7">
                  <c:v>0.6122200320000003</c:v>
                </c:pt>
                <c:pt idx="8">
                  <c:v>1.1019960576000005</c:v>
                </c:pt>
                <c:pt idx="9">
                  <c:v>1.9835929036800011</c:v>
                </c:pt>
                <c:pt idx="10">
                  <c:v>3.5704672266240021</c:v>
                </c:pt>
                <c:pt idx="11">
                  <c:v>6.4268410079232039</c:v>
                </c:pt>
                <c:pt idx="12">
                  <c:v>11.568313814261767</c:v>
                </c:pt>
                <c:pt idx="13">
                  <c:v>20.822964865671182</c:v>
                </c:pt>
                <c:pt idx="14">
                  <c:v>37.48133675820813</c:v>
                </c:pt>
                <c:pt idx="15">
                  <c:v>67.466406164774639</c:v>
                </c:pt>
                <c:pt idx="16">
                  <c:v>121.43953109659435</c:v>
                </c:pt>
                <c:pt idx="17">
                  <c:v>218.59115597386983</c:v>
                </c:pt>
                <c:pt idx="18">
                  <c:v>393.46408075296569</c:v>
                </c:pt>
                <c:pt idx="19">
                  <c:v>708.23534535533827</c:v>
                </c:pt>
                <c:pt idx="20">
                  <c:v>1274.823621639609</c:v>
                </c:pt>
                <c:pt idx="21">
                  <c:v>2294.6825189512961</c:v>
                </c:pt>
                <c:pt idx="22">
                  <c:v>4130.4285341123332</c:v>
                </c:pt>
                <c:pt idx="23">
                  <c:v>7434.7713614021995</c:v>
                </c:pt>
                <c:pt idx="24">
                  <c:v>13382.588450523959</c:v>
                </c:pt>
                <c:pt idx="25">
                  <c:v>24088.659210943126</c:v>
                </c:pt>
                <c:pt idx="26">
                  <c:v>43359.586579697629</c:v>
                </c:pt>
                <c:pt idx="27">
                  <c:v>78047.255843455729</c:v>
                </c:pt>
                <c:pt idx="28">
                  <c:v>140485.06051822033</c:v>
                </c:pt>
                <c:pt idx="29">
                  <c:v>252873.1089327966</c:v>
                </c:pt>
                <c:pt idx="30">
                  <c:v>455171.59607903392</c:v>
                </c:pt>
                <c:pt idx="31">
                  <c:v>819308.87294226105</c:v>
                </c:pt>
                <c:pt idx="32">
                  <c:v>1474755.9712960699</c:v>
                </c:pt>
              </c:numCache>
            </c:numRef>
          </c:xVal>
          <c:yVal>
            <c:numRef>
              <c:f>'Упражнение 2'!$J$17:$J$49</c:f>
              <c:numCache>
                <c:formatCode>0.00E+00</c:formatCode>
                <c:ptCount val="33"/>
                <c:pt idx="0">
                  <c:v>8.5716743762276708E-73</c:v>
                </c:pt>
                <c:pt idx="1">
                  <c:v>3.5359339686274445E-55</c:v>
                </c:pt>
                <c:pt idx="2">
                  <c:v>5.0992014564632467E-42</c:v>
                </c:pt>
                <c:pt idx="3">
                  <c:v>3.4995178140477915E-32</c:v>
                </c:pt>
                <c:pt idx="4">
                  <c:v>7.9996105987593302E-25</c:v>
                </c:pt>
                <c:pt idx="5">
                  <c:v>2.5963482293950514E-19</c:v>
                </c:pt>
                <c:pt idx="6">
                  <c:v>3.5094074605644533E-15</c:v>
                </c:pt>
                <c:pt idx="7">
                  <c:v>4.1318239048712762E-12</c:v>
                </c:pt>
                <c:pt idx="8">
                  <c:v>4.7822381863781674E-10</c:v>
                </c:pt>
                <c:pt idx="9">
                  <c:v>1.0865748025165414E-8</c:v>
                </c:pt>
                <c:pt idx="10">
                  <c:v>4.8422000063509237E-9</c:v>
                </c:pt>
                <c:pt idx="11">
                  <c:v>7.800354448197267E-7</c:v>
                </c:pt>
                <c:pt idx="12">
                  <c:v>1.8966300954297651E-5</c:v>
                </c:pt>
                <c:pt idx="13">
                  <c:v>8.7620281152616525E-4</c:v>
                </c:pt>
                <c:pt idx="14">
                  <c:v>1.0975599156586746E-2</c:v>
                </c:pt>
                <c:pt idx="15">
                  <c:v>5.3543783697193703E-2</c:v>
                </c:pt>
                <c:pt idx="16">
                  <c:v>0.15169506760393858</c:v>
                </c:pt>
                <c:pt idx="17">
                  <c:v>0.31009928076218785</c:v>
                </c:pt>
                <c:pt idx="18">
                  <c:v>0.51784954139293404</c:v>
                </c:pt>
                <c:pt idx="19">
                  <c:v>0.75987252957702367</c:v>
                </c:pt>
                <c:pt idx="20">
                  <c:v>1.0235447157238013</c:v>
                </c:pt>
                <c:pt idx="21">
                  <c:v>1.3001674429924606</c:v>
                </c:pt>
                <c:pt idx="22">
                  <c:v>1.5842998709686071</c:v>
                </c:pt>
                <c:pt idx="23">
                  <c:v>1.8727110629079107</c:v>
                </c:pt>
                <c:pt idx="24">
                  <c:v>2.1635362323613663</c:v>
                </c:pt>
                <c:pt idx="25">
                  <c:v>2.455715827010863</c:v>
                </c:pt>
                <c:pt idx="26">
                  <c:v>2.748653017282777</c:v>
                </c:pt>
                <c:pt idx="27">
                  <c:v>3.0420132256404031</c:v>
                </c:pt>
                <c:pt idx="28">
                  <c:v>3.3356094128612312</c:v>
                </c:pt>
                <c:pt idx="29">
                  <c:v>3.6293371546635171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7-4011-A1F8-6DDD835A2C0B}"/>
            </c:ext>
          </c:extLst>
        </c:ser>
        <c:ser>
          <c:idx val="2"/>
          <c:order val="2"/>
          <c:tx>
            <c:strRef>
              <c:f>'Упражнение 2'!$K$16</c:f>
              <c:strCache>
                <c:ptCount val="1"/>
                <c:pt idx="0">
                  <c:v>Pd_2</c:v>
                </c:pt>
              </c:strCache>
            </c:strRef>
          </c:tx>
          <c:xVal>
            <c:numRef>
              <c:f>'Упражнение 2'!$G$17:$G$49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1.8000000000000002E-2</c:v>
                </c:pt>
                <c:pt idx="2">
                  <c:v>3.2400000000000005E-2</c:v>
                </c:pt>
                <c:pt idx="3">
                  <c:v>5.8320000000000011E-2</c:v>
                </c:pt>
                <c:pt idx="4">
                  <c:v>0.10497600000000003</c:v>
                </c:pt>
                <c:pt idx="5">
                  <c:v>0.18895680000000006</c:v>
                </c:pt>
                <c:pt idx="6">
                  <c:v>0.34012224000000013</c:v>
                </c:pt>
                <c:pt idx="7">
                  <c:v>0.6122200320000003</c:v>
                </c:pt>
                <c:pt idx="8">
                  <c:v>1.1019960576000005</c:v>
                </c:pt>
                <c:pt idx="9">
                  <c:v>1.9835929036800011</c:v>
                </c:pt>
                <c:pt idx="10">
                  <c:v>3.5704672266240021</c:v>
                </c:pt>
                <c:pt idx="11">
                  <c:v>6.4268410079232039</c:v>
                </c:pt>
                <c:pt idx="12">
                  <c:v>11.568313814261767</c:v>
                </c:pt>
                <c:pt idx="13">
                  <c:v>20.822964865671182</c:v>
                </c:pt>
                <c:pt idx="14">
                  <c:v>37.48133675820813</c:v>
                </c:pt>
                <c:pt idx="15">
                  <c:v>67.466406164774639</c:v>
                </c:pt>
                <c:pt idx="16">
                  <c:v>121.43953109659435</c:v>
                </c:pt>
                <c:pt idx="17">
                  <c:v>218.59115597386983</c:v>
                </c:pt>
                <c:pt idx="18">
                  <c:v>393.46408075296569</c:v>
                </c:pt>
                <c:pt idx="19">
                  <c:v>708.23534535533827</c:v>
                </c:pt>
                <c:pt idx="20">
                  <c:v>1274.823621639609</c:v>
                </c:pt>
                <c:pt idx="21">
                  <c:v>2294.6825189512961</c:v>
                </c:pt>
                <c:pt idx="22">
                  <c:v>4130.4285341123332</c:v>
                </c:pt>
                <c:pt idx="23">
                  <c:v>7434.7713614021995</c:v>
                </c:pt>
                <c:pt idx="24">
                  <c:v>13382.588450523959</c:v>
                </c:pt>
                <c:pt idx="25">
                  <c:v>24088.659210943126</c:v>
                </c:pt>
                <c:pt idx="26">
                  <c:v>43359.586579697629</c:v>
                </c:pt>
                <c:pt idx="27">
                  <c:v>78047.255843455729</c:v>
                </c:pt>
                <c:pt idx="28">
                  <c:v>140485.06051822033</c:v>
                </c:pt>
                <c:pt idx="29">
                  <c:v>252873.1089327966</c:v>
                </c:pt>
                <c:pt idx="30">
                  <c:v>455171.59607903392</c:v>
                </c:pt>
                <c:pt idx="31">
                  <c:v>819308.87294226105</c:v>
                </c:pt>
                <c:pt idx="32">
                  <c:v>1474755.9712960699</c:v>
                </c:pt>
              </c:numCache>
            </c:numRef>
          </c:xVal>
          <c:yVal>
            <c:numRef>
              <c:f>'Упражнение 2'!$K$17:$K$49</c:f>
              <c:numCache>
                <c:formatCode>General</c:formatCode>
                <c:ptCount val="33"/>
                <c:pt idx="0">
                  <c:v>8.5716743762276708E-73</c:v>
                </c:pt>
                <c:pt idx="1">
                  <c:v>3.5359339686274445E-55</c:v>
                </c:pt>
                <c:pt idx="2">
                  <c:v>5.0992014564632467E-42</c:v>
                </c:pt>
                <c:pt idx="3">
                  <c:v>3.4995178140477915E-32</c:v>
                </c:pt>
                <c:pt idx="4">
                  <c:v>7.9996105987593302E-25</c:v>
                </c:pt>
                <c:pt idx="5">
                  <c:v>2.5963482293950514E-19</c:v>
                </c:pt>
                <c:pt idx="6">
                  <c:v>3.5094074605644533E-15</c:v>
                </c:pt>
                <c:pt idx="7">
                  <c:v>4.1318239048712762E-12</c:v>
                </c:pt>
                <c:pt idx="8">
                  <c:v>4.7822381863781674E-10</c:v>
                </c:pt>
                <c:pt idx="9">
                  <c:v>1.0865748025165414E-8</c:v>
                </c:pt>
                <c:pt idx="10">
                  <c:v>4.8422000063636292E-9</c:v>
                </c:pt>
                <c:pt idx="11">
                  <c:v>7.800354448197267E-7</c:v>
                </c:pt>
                <c:pt idx="12">
                  <c:v>1.8966300954297651E-5</c:v>
                </c:pt>
                <c:pt idx="13">
                  <c:v>8.7620281152533258E-4</c:v>
                </c:pt>
                <c:pt idx="14">
                  <c:v>1.0975599156615168E-2</c:v>
                </c:pt>
                <c:pt idx="15">
                  <c:v>5.3543783697193703E-2</c:v>
                </c:pt>
                <c:pt idx="16">
                  <c:v>0.15169506760393858</c:v>
                </c:pt>
                <c:pt idx="17">
                  <c:v>0.31009928076218785</c:v>
                </c:pt>
                <c:pt idx="18">
                  <c:v>0.51784954139293404</c:v>
                </c:pt>
                <c:pt idx="19">
                  <c:v>0.75987252954791984</c:v>
                </c:pt>
                <c:pt idx="20">
                  <c:v>1.0235447157529052</c:v>
                </c:pt>
                <c:pt idx="21">
                  <c:v>1.3001674430361163</c:v>
                </c:pt>
                <c:pt idx="22">
                  <c:v>1.5842998710268148</c:v>
                </c:pt>
                <c:pt idx="23">
                  <c:v>1.8727110629079107</c:v>
                </c:pt>
                <c:pt idx="24">
                  <c:v>2.1635362320121203</c:v>
                </c:pt>
                <c:pt idx="25">
                  <c:v>2.4557158270690707</c:v>
                </c:pt>
                <c:pt idx="26">
                  <c:v>2.748653017282777</c:v>
                </c:pt>
                <c:pt idx="27">
                  <c:v>3.0420132256404031</c:v>
                </c:pt>
                <c:pt idx="28">
                  <c:v>3.3356094119299087</c:v>
                </c:pt>
                <c:pt idx="29">
                  <c:v>3.6293371551291784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3-4FC8-B6B1-5BFF4408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78976"/>
        <c:axId val="1"/>
      </c:scatterChart>
      <c:valAx>
        <c:axId val="2612789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in val="1.0000000000000004E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1278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Изменение давления в ходе теста падения давления</a:t>
            </a:r>
          </a:p>
        </c:rich>
      </c:tx>
      <c:layout>
        <c:manualLayout>
          <c:xMode val="edge"/>
          <c:yMode val="edge"/>
          <c:x val="0.18125582042912614"/>
          <c:y val="3.64037164066148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5032571873946"/>
          <c:y val="0.15418084823985989"/>
          <c:w val="0.76002415085287711"/>
          <c:h val="0.653127204349406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'Упражнение 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2'!$H$18:$H$49</c:f>
              <c:numCache>
                <c:formatCode>General</c:formatCode>
                <c:ptCount val="32"/>
                <c:pt idx="0">
                  <c:v>5.0000000000000008E-7</c:v>
                </c:pt>
                <c:pt idx="1">
                  <c:v>9.0000000000000017E-7</c:v>
                </c:pt>
                <c:pt idx="2">
                  <c:v>1.6200000000000004E-6</c:v>
                </c:pt>
                <c:pt idx="3">
                  <c:v>2.916000000000001E-6</c:v>
                </c:pt>
                <c:pt idx="4">
                  <c:v>5.2488000000000022E-6</c:v>
                </c:pt>
                <c:pt idx="5">
                  <c:v>9.4478400000000041E-6</c:v>
                </c:pt>
                <c:pt idx="6">
                  <c:v>1.7006112000000009E-5</c:v>
                </c:pt>
                <c:pt idx="7">
                  <c:v>3.0611001600000015E-5</c:v>
                </c:pt>
                <c:pt idx="8">
                  <c:v>5.5099802880000035E-5</c:v>
                </c:pt>
                <c:pt idx="9">
                  <c:v>9.9179645184000064E-5</c:v>
                </c:pt>
                <c:pt idx="10">
                  <c:v>1.7852336133120011E-4</c:v>
                </c:pt>
                <c:pt idx="11">
                  <c:v>3.2134205039616024E-4</c:v>
                </c:pt>
                <c:pt idx="12">
                  <c:v>5.7841569071308838E-4</c:v>
                </c:pt>
                <c:pt idx="13">
                  <c:v>1.0411482432835593E-3</c:v>
                </c:pt>
                <c:pt idx="14">
                  <c:v>1.8740668379104068E-3</c:v>
                </c:pt>
                <c:pt idx="15">
                  <c:v>3.3733203082387322E-3</c:v>
                </c:pt>
                <c:pt idx="16">
                  <c:v>6.0719765548297175E-3</c:v>
                </c:pt>
                <c:pt idx="17">
                  <c:v>1.0929557798693491E-2</c:v>
                </c:pt>
                <c:pt idx="18">
                  <c:v>1.9673204037648287E-2</c:v>
                </c:pt>
                <c:pt idx="19">
                  <c:v>3.5411767267766917E-2</c:v>
                </c:pt>
                <c:pt idx="20">
                  <c:v>6.3741181081980444E-2</c:v>
                </c:pt>
                <c:pt idx="21">
                  <c:v>0.11473412594756481</c:v>
                </c:pt>
                <c:pt idx="22">
                  <c:v>0.20652142670561666</c:v>
                </c:pt>
                <c:pt idx="23">
                  <c:v>0.37173856807011002</c:v>
                </c:pt>
                <c:pt idx="24">
                  <c:v>0.669129422526198</c:v>
                </c:pt>
                <c:pt idx="25">
                  <c:v>1.2044329605471564</c:v>
                </c:pt>
                <c:pt idx="26">
                  <c:v>2.1679793289848814</c:v>
                </c:pt>
                <c:pt idx="27">
                  <c:v>3.902362792172787</c:v>
                </c:pt>
                <c:pt idx="28">
                  <c:v>7.0242530259110172</c:v>
                </c:pt>
              </c:numCache>
            </c:numRef>
          </c:xVal>
          <c:yVal>
            <c:numRef>
              <c:f>'Упражнение 2'!$M$18:$M$49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1.2705494208814505E-20</c:v>
                </c:pt>
                <c:pt idx="10">
                  <c:v>0</c:v>
                </c:pt>
                <c:pt idx="11">
                  <c:v>0</c:v>
                </c:pt>
                <c:pt idx="12">
                  <c:v>-8.3266726846886741E-16</c:v>
                </c:pt>
                <c:pt idx="13">
                  <c:v>2.8421709430404007E-14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-2.9103830456733704E-11</c:v>
                </c:pt>
                <c:pt idx="19">
                  <c:v>2.9103830456733704E-11</c:v>
                </c:pt>
                <c:pt idx="20">
                  <c:v>4.3655745685100555E-11</c:v>
                </c:pt>
                <c:pt idx="21">
                  <c:v>5.8207660913467407E-11</c:v>
                </c:pt>
                <c:pt idx="22">
                  <c:v>0</c:v>
                </c:pt>
                <c:pt idx="23">
                  <c:v>-3.4924596548080444E-10</c:v>
                </c:pt>
                <c:pt idx="24">
                  <c:v>5.8207660913467407E-11</c:v>
                </c:pt>
                <c:pt idx="25">
                  <c:v>0</c:v>
                </c:pt>
                <c:pt idx="26">
                  <c:v>0</c:v>
                </c:pt>
                <c:pt idx="27">
                  <c:v>-9.3132257461547852E-10</c:v>
                </c:pt>
                <c:pt idx="28">
                  <c:v>4.6566128730773926E-10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956-8300-BB46FBE972AC}"/>
            </c:ext>
          </c:extLst>
        </c:ser>
        <c:ser>
          <c:idx val="1"/>
          <c:order val="1"/>
          <c:tx>
            <c:strRef>
              <c:f>'Упражнение 2'!$K$16</c:f>
              <c:strCache>
                <c:ptCount val="1"/>
                <c:pt idx="0">
                  <c:v>Pd_2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2'!$H$18:$H$49</c:f>
              <c:numCache>
                <c:formatCode>General</c:formatCode>
                <c:ptCount val="32"/>
                <c:pt idx="0">
                  <c:v>5.0000000000000008E-7</c:v>
                </c:pt>
                <c:pt idx="1">
                  <c:v>9.0000000000000017E-7</c:v>
                </c:pt>
                <c:pt idx="2">
                  <c:v>1.6200000000000004E-6</c:v>
                </c:pt>
                <c:pt idx="3">
                  <c:v>2.916000000000001E-6</c:v>
                </c:pt>
                <c:pt idx="4">
                  <c:v>5.2488000000000022E-6</c:v>
                </c:pt>
                <c:pt idx="5">
                  <c:v>9.4478400000000041E-6</c:v>
                </c:pt>
                <c:pt idx="6">
                  <c:v>1.7006112000000009E-5</c:v>
                </c:pt>
                <c:pt idx="7">
                  <c:v>3.0611001600000015E-5</c:v>
                </c:pt>
                <c:pt idx="8">
                  <c:v>5.5099802880000035E-5</c:v>
                </c:pt>
                <c:pt idx="9">
                  <c:v>9.9179645184000064E-5</c:v>
                </c:pt>
                <c:pt idx="10">
                  <c:v>1.7852336133120011E-4</c:v>
                </c:pt>
                <c:pt idx="11">
                  <c:v>3.2134205039616024E-4</c:v>
                </c:pt>
                <c:pt idx="12">
                  <c:v>5.7841569071308838E-4</c:v>
                </c:pt>
                <c:pt idx="13">
                  <c:v>1.0411482432835593E-3</c:v>
                </c:pt>
                <c:pt idx="14">
                  <c:v>1.8740668379104068E-3</c:v>
                </c:pt>
                <c:pt idx="15">
                  <c:v>3.3733203082387322E-3</c:v>
                </c:pt>
                <c:pt idx="16">
                  <c:v>6.0719765548297175E-3</c:v>
                </c:pt>
                <c:pt idx="17">
                  <c:v>1.0929557798693491E-2</c:v>
                </c:pt>
                <c:pt idx="18">
                  <c:v>1.9673204037648287E-2</c:v>
                </c:pt>
                <c:pt idx="19">
                  <c:v>3.5411767267766917E-2</c:v>
                </c:pt>
                <c:pt idx="20">
                  <c:v>6.3741181081980444E-2</c:v>
                </c:pt>
                <c:pt idx="21">
                  <c:v>0.11473412594756481</c:v>
                </c:pt>
                <c:pt idx="22">
                  <c:v>0.20652142670561666</c:v>
                </c:pt>
                <c:pt idx="23">
                  <c:v>0.37173856807011002</c:v>
                </c:pt>
                <c:pt idx="24">
                  <c:v>0.669129422526198</c:v>
                </c:pt>
                <c:pt idx="25">
                  <c:v>1.2044329605471564</c:v>
                </c:pt>
                <c:pt idx="26">
                  <c:v>2.1679793289848814</c:v>
                </c:pt>
                <c:pt idx="27">
                  <c:v>3.902362792172787</c:v>
                </c:pt>
                <c:pt idx="28">
                  <c:v>7.0242530259110172</c:v>
                </c:pt>
              </c:numCache>
            </c:numRef>
          </c:xVal>
          <c:yVal>
            <c:numRef>
              <c:f>'Упражнение 2'!$L$18:$L$49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956-8300-BB46FBE9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91040"/>
        <c:axId val="1"/>
      </c:scatterChart>
      <c:valAx>
        <c:axId val="2612910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время, часы</a:t>
                </a:r>
              </a:p>
            </c:rich>
          </c:tx>
          <c:layout>
            <c:manualLayout>
              <c:xMode val="edge"/>
              <c:yMode val="edge"/>
              <c:x val="0.41751321359879134"/>
              <c:y val="0.88439817722171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3.2500966848692046E-2"/>
              <c:y val="0.351190119639952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612910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27868962352198"/>
          <c:y val="0.44913740076968905"/>
          <c:w val="7.0314805934130531E-2"/>
          <c:h val="5.96509025328889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Изменение давления в безразмерных переменных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'Упражнение 2'!$O$16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2'!$G$17:$G$49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1.8000000000000002E-2</c:v>
                </c:pt>
                <c:pt idx="2">
                  <c:v>3.2400000000000005E-2</c:v>
                </c:pt>
                <c:pt idx="3">
                  <c:v>5.8320000000000011E-2</c:v>
                </c:pt>
                <c:pt idx="4">
                  <c:v>0.10497600000000003</c:v>
                </c:pt>
                <c:pt idx="5">
                  <c:v>0.18895680000000006</c:v>
                </c:pt>
                <c:pt idx="6">
                  <c:v>0.34012224000000013</c:v>
                </c:pt>
                <c:pt idx="7">
                  <c:v>0.6122200320000003</c:v>
                </c:pt>
                <c:pt idx="8">
                  <c:v>1.1019960576000005</c:v>
                </c:pt>
                <c:pt idx="9">
                  <c:v>1.9835929036800011</c:v>
                </c:pt>
                <c:pt idx="10">
                  <c:v>3.5704672266240021</c:v>
                </c:pt>
                <c:pt idx="11">
                  <c:v>6.4268410079232039</c:v>
                </c:pt>
                <c:pt idx="12">
                  <c:v>11.568313814261767</c:v>
                </c:pt>
                <c:pt idx="13">
                  <c:v>20.822964865671182</c:v>
                </c:pt>
                <c:pt idx="14">
                  <c:v>37.48133675820813</c:v>
                </c:pt>
                <c:pt idx="15">
                  <c:v>67.466406164774639</c:v>
                </c:pt>
                <c:pt idx="16">
                  <c:v>121.43953109659435</c:v>
                </c:pt>
                <c:pt idx="17">
                  <c:v>218.59115597386983</c:v>
                </c:pt>
                <c:pt idx="18">
                  <c:v>393.46408075296569</c:v>
                </c:pt>
                <c:pt idx="19">
                  <c:v>708.23534535533827</c:v>
                </c:pt>
                <c:pt idx="20">
                  <c:v>1274.823621639609</c:v>
                </c:pt>
                <c:pt idx="21">
                  <c:v>2294.6825189512961</c:v>
                </c:pt>
                <c:pt idx="22">
                  <c:v>4130.4285341123332</c:v>
                </c:pt>
                <c:pt idx="23">
                  <c:v>7434.7713614021995</c:v>
                </c:pt>
                <c:pt idx="24">
                  <c:v>13382.588450523959</c:v>
                </c:pt>
                <c:pt idx="25">
                  <c:v>24088.659210943126</c:v>
                </c:pt>
                <c:pt idx="26">
                  <c:v>43359.586579697629</c:v>
                </c:pt>
                <c:pt idx="27">
                  <c:v>78047.255843455729</c:v>
                </c:pt>
                <c:pt idx="28">
                  <c:v>140485.06051822033</c:v>
                </c:pt>
                <c:pt idx="29">
                  <c:v>252873.1089327966</c:v>
                </c:pt>
                <c:pt idx="30">
                  <c:v>455171.59607903392</c:v>
                </c:pt>
                <c:pt idx="31">
                  <c:v>819308.87294226105</c:v>
                </c:pt>
                <c:pt idx="32">
                  <c:v>1474755.9712960699</c:v>
                </c:pt>
              </c:numCache>
            </c:numRef>
          </c:xVal>
          <c:yVal>
            <c:numRef>
              <c:f>'Упражнение 2'!$O$17:$O$49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3.0253435154900464E-232</c:v>
                </c:pt>
                <c:pt idx="6">
                  <c:v>7.6843433023390472E-130</c:v>
                </c:pt>
                <c:pt idx="7">
                  <c:v>7.7594558225575497E-73</c:v>
                </c:pt>
                <c:pt idx="8">
                  <c:v>4.6867552920519216E-41</c:v>
                </c:pt>
                <c:pt idx="9">
                  <c:v>2.7412606721838522E-23</c:v>
                </c:pt>
                <c:pt idx="10">
                  <c:v>2.6161313825081426E-13</c:v>
                </c:pt>
                <c:pt idx="11">
                  <c:v>1.1696911541191584E-7</c:v>
                </c:pt>
                <c:pt idx="12">
                  <c:v>2.0358778738800462E-4</c:v>
                </c:pt>
                <c:pt idx="13">
                  <c:v>1.6004571219751289E-2</c:v>
                </c:pt>
                <c:pt idx="14">
                  <c:v>0.22087876068219425</c:v>
                </c:pt>
                <c:pt idx="15">
                  <c:v>1.1344704643978676</c:v>
                </c:pt>
                <c:pt idx="16">
                  <c:v>3.2890852157906965</c:v>
                </c:pt>
                <c:pt idx="17">
                  <c:v>6.7918054094786076</c:v>
                </c:pt>
                <c:pt idx="18">
                  <c:v>11.393712684534844</c:v>
                </c:pt>
                <c:pt idx="19">
                  <c:v>16.754074160719455</c:v>
                </c:pt>
                <c:pt idx="20">
                  <c:v>22.590258714598612</c:v>
                </c:pt>
                <c:pt idx="21">
                  <c:v>28.709357235887616</c:v>
                </c:pt>
                <c:pt idx="22">
                  <c:v>34.991688918315283</c:v>
                </c:pt>
                <c:pt idx="23">
                  <c:v>41.366634586931298</c:v>
                </c:pt>
                <c:pt idx="24">
                  <c:v>47.793638177372912</c:v>
                </c:pt>
                <c:pt idx="25">
                  <c:v>54.249751586056448</c:v>
                </c:pt>
                <c:pt idx="26">
                  <c:v>60.722095684140669</c:v>
                </c:pt>
                <c:pt idx="27">
                  <c:v>67.203474962188352</c:v>
                </c:pt>
                <c:pt idx="28">
                  <c:v>73.689879389662408</c:v>
                </c:pt>
                <c:pt idx="29">
                  <c:v>80.179077298341838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D39-8361-3DA2A24F437E}"/>
            </c:ext>
          </c:extLst>
        </c:ser>
        <c:ser>
          <c:idx val="1"/>
          <c:order val="1"/>
          <c:tx>
            <c:strRef>
              <c:f>'Упражнение 2'!$P$16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2'!$G$17:$G$49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1.8000000000000002E-2</c:v>
                </c:pt>
                <c:pt idx="2">
                  <c:v>3.2400000000000005E-2</c:v>
                </c:pt>
                <c:pt idx="3">
                  <c:v>5.8320000000000011E-2</c:v>
                </c:pt>
                <c:pt idx="4">
                  <c:v>0.10497600000000003</c:v>
                </c:pt>
                <c:pt idx="5">
                  <c:v>0.18895680000000006</c:v>
                </c:pt>
                <c:pt idx="6">
                  <c:v>0.34012224000000013</c:v>
                </c:pt>
                <c:pt idx="7">
                  <c:v>0.6122200320000003</c:v>
                </c:pt>
                <c:pt idx="8">
                  <c:v>1.1019960576000005</c:v>
                </c:pt>
                <c:pt idx="9">
                  <c:v>1.9835929036800011</c:v>
                </c:pt>
                <c:pt idx="10">
                  <c:v>3.5704672266240021</c:v>
                </c:pt>
                <c:pt idx="11">
                  <c:v>6.4268410079232039</c:v>
                </c:pt>
                <c:pt idx="12">
                  <c:v>11.568313814261767</c:v>
                </c:pt>
                <c:pt idx="13">
                  <c:v>20.822964865671182</c:v>
                </c:pt>
                <c:pt idx="14">
                  <c:v>37.48133675820813</c:v>
                </c:pt>
                <c:pt idx="15">
                  <c:v>67.466406164774639</c:v>
                </c:pt>
                <c:pt idx="16">
                  <c:v>121.43953109659435</c:v>
                </c:pt>
                <c:pt idx="17">
                  <c:v>218.59115597386983</c:v>
                </c:pt>
                <c:pt idx="18">
                  <c:v>393.46408075296569</c:v>
                </c:pt>
                <c:pt idx="19">
                  <c:v>708.23534535533827</c:v>
                </c:pt>
                <c:pt idx="20">
                  <c:v>1274.823621639609</c:v>
                </c:pt>
                <c:pt idx="21">
                  <c:v>2294.6825189512961</c:v>
                </c:pt>
                <c:pt idx="22">
                  <c:v>4130.4285341123332</c:v>
                </c:pt>
                <c:pt idx="23">
                  <c:v>7434.7713614021995</c:v>
                </c:pt>
                <c:pt idx="24">
                  <c:v>13382.588450523959</c:v>
                </c:pt>
                <c:pt idx="25">
                  <c:v>24088.659210943126</c:v>
                </c:pt>
                <c:pt idx="26">
                  <c:v>43359.586579697629</c:v>
                </c:pt>
                <c:pt idx="27">
                  <c:v>78047.255843455729</c:v>
                </c:pt>
                <c:pt idx="28">
                  <c:v>140485.06051822033</c:v>
                </c:pt>
                <c:pt idx="29">
                  <c:v>252873.1089327966</c:v>
                </c:pt>
                <c:pt idx="30">
                  <c:v>455171.59607903392</c:v>
                </c:pt>
                <c:pt idx="31">
                  <c:v>819308.87294226105</c:v>
                </c:pt>
                <c:pt idx="32">
                  <c:v>1474755.9712960699</c:v>
                </c:pt>
              </c:numCache>
            </c:numRef>
          </c:xVal>
          <c:yVal>
            <c:numRef>
              <c:f>'Упражнение 2'!$P$17:$P$49</c:f>
              <c:numCache>
                <c:formatCode>0.00E+00</c:formatCode>
                <c:ptCount val="33"/>
                <c:pt idx="0">
                  <c:v>1.893654303196217E-71</c:v>
                </c:pt>
                <c:pt idx="1">
                  <c:v>7.8115853234917497E-54</c:v>
                </c:pt>
                <c:pt idx="2">
                  <c:v>1.1265155857618605E-40</c:v>
                </c:pt>
                <c:pt idx="3">
                  <c:v>7.7311347547943812E-31</c:v>
                </c:pt>
                <c:pt idx="4">
                  <c:v>1.7672739734779113E-23</c:v>
                </c:pt>
                <c:pt idx="5">
                  <c:v>5.7358525083795476E-18</c:v>
                </c:pt>
                <c:pt idx="6">
                  <c:v>7.7529829618789914E-14</c:v>
                </c:pt>
                <c:pt idx="7">
                  <c:v>9.1280253706416241E-11</c:v>
                </c:pt>
                <c:pt idx="8">
                  <c:v>1.0564920601346647E-8</c:v>
                </c:pt>
                <c:pt idx="9">
                  <c:v>2.4004610537195434E-7</c:v>
                </c:pt>
                <c:pt idx="10">
                  <c:v>1.0697388254030462E-7</c:v>
                </c:pt>
                <c:pt idx="11">
                  <c:v>1.7232543046957402E-5</c:v>
                </c:pt>
                <c:pt idx="12">
                  <c:v>4.1900352068234369E-4</c:v>
                </c:pt>
                <c:pt idx="13">
                  <c:v>1.9357072512236041E-2</c:v>
                </c:pt>
                <c:pt idx="14">
                  <c:v>0.24247293656731439</c:v>
                </c:pt>
                <c:pt idx="15">
                  <c:v>1.1828892694384032</c:v>
                </c:pt>
                <c:pt idx="16">
                  <c:v>3.3512474335062112</c:v>
                </c:pt>
                <c:pt idx="17">
                  <c:v>6.8507133105982545</c:v>
                </c:pt>
                <c:pt idx="18">
                  <c:v>11.440332068452699</c:v>
                </c:pt>
                <c:pt idx="19">
                  <c:v>16.787103923415607</c:v>
                </c:pt>
                <c:pt idx="20">
                  <c:v>22.61214985977022</c:v>
                </c:pt>
                <c:pt idx="21">
                  <c:v>28.723299150589437</c:v>
                </c:pt>
                <c:pt idx="22">
                  <c:v>35.000352749438463</c:v>
                </c:pt>
                <c:pt idx="23">
                  <c:v>41.37193280176156</c:v>
                </c:pt>
                <c:pt idx="24">
                  <c:v>47.7968424453273</c:v>
                </c:pt>
                <c:pt idx="25">
                  <c:v>54.251674050323984</c:v>
                </c:pt>
                <c:pt idx="26">
                  <c:v>60.723242457811111</c:v>
                </c:pt>
                <c:pt idx="27">
                  <c:v>67.204156180847789</c:v>
                </c:pt>
                <c:pt idx="28">
                  <c:v>73.69028314893032</c:v>
                </c:pt>
                <c:pt idx="29">
                  <c:v>80.17931642082641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D39-8361-3DA2A24F437E}"/>
            </c:ext>
          </c:extLst>
        </c:ser>
        <c:ser>
          <c:idx val="2"/>
          <c:order val="2"/>
          <c:tx>
            <c:strRef>
              <c:f>'Упражнение 2'!$Q$16</c:f>
              <c:strCache>
                <c:ptCount val="1"/>
              </c:strCache>
            </c:strRef>
          </c:tx>
          <c:xVal>
            <c:numRef>
              <c:f>'Упражнение 2'!$G$17:$G$49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1.8000000000000002E-2</c:v>
                </c:pt>
                <c:pt idx="2">
                  <c:v>3.2400000000000005E-2</c:v>
                </c:pt>
                <c:pt idx="3">
                  <c:v>5.8320000000000011E-2</c:v>
                </c:pt>
                <c:pt idx="4">
                  <c:v>0.10497600000000003</c:v>
                </c:pt>
                <c:pt idx="5">
                  <c:v>0.18895680000000006</c:v>
                </c:pt>
                <c:pt idx="6">
                  <c:v>0.34012224000000013</c:v>
                </c:pt>
                <c:pt idx="7">
                  <c:v>0.6122200320000003</c:v>
                </c:pt>
                <c:pt idx="8">
                  <c:v>1.1019960576000005</c:v>
                </c:pt>
                <c:pt idx="9">
                  <c:v>1.9835929036800011</c:v>
                </c:pt>
                <c:pt idx="10">
                  <c:v>3.5704672266240021</c:v>
                </c:pt>
                <c:pt idx="11">
                  <c:v>6.4268410079232039</c:v>
                </c:pt>
                <c:pt idx="12">
                  <c:v>11.568313814261767</c:v>
                </c:pt>
                <c:pt idx="13">
                  <c:v>20.822964865671182</c:v>
                </c:pt>
                <c:pt idx="14">
                  <c:v>37.48133675820813</c:v>
                </c:pt>
                <c:pt idx="15">
                  <c:v>67.466406164774639</c:v>
                </c:pt>
                <c:pt idx="16">
                  <c:v>121.43953109659435</c:v>
                </c:pt>
                <c:pt idx="17">
                  <c:v>218.59115597386983</c:v>
                </c:pt>
                <c:pt idx="18">
                  <c:v>393.46408075296569</c:v>
                </c:pt>
                <c:pt idx="19">
                  <c:v>708.23534535533827</c:v>
                </c:pt>
                <c:pt idx="20">
                  <c:v>1274.823621639609</c:v>
                </c:pt>
                <c:pt idx="21">
                  <c:v>2294.6825189512961</c:v>
                </c:pt>
                <c:pt idx="22">
                  <c:v>4130.4285341123332</c:v>
                </c:pt>
                <c:pt idx="23">
                  <c:v>7434.7713614021995</c:v>
                </c:pt>
                <c:pt idx="24">
                  <c:v>13382.588450523959</c:v>
                </c:pt>
                <c:pt idx="25">
                  <c:v>24088.659210943126</c:v>
                </c:pt>
                <c:pt idx="26">
                  <c:v>43359.586579697629</c:v>
                </c:pt>
                <c:pt idx="27">
                  <c:v>78047.255843455729</c:v>
                </c:pt>
                <c:pt idx="28">
                  <c:v>140485.06051822033</c:v>
                </c:pt>
                <c:pt idx="29">
                  <c:v>252873.1089327966</c:v>
                </c:pt>
                <c:pt idx="30">
                  <c:v>455171.59607903392</c:v>
                </c:pt>
                <c:pt idx="31">
                  <c:v>819308.87294226105</c:v>
                </c:pt>
                <c:pt idx="32">
                  <c:v>1474755.9712960699</c:v>
                </c:pt>
              </c:numCache>
            </c:numRef>
          </c:xVal>
          <c:yVal>
            <c:numRef>
              <c:f>'Упражнение 2'!$Q$17:$Q$49</c:f>
              <c:numCache>
                <c:formatCode>0.00E+00</c:formatCode>
                <c:ptCount val="33"/>
                <c:pt idx="0">
                  <c:v>1.893654303196217E-71</c:v>
                </c:pt>
                <c:pt idx="1">
                  <c:v>7.8115853234917497E-54</c:v>
                </c:pt>
                <c:pt idx="2">
                  <c:v>1.1265155857618605E-40</c:v>
                </c:pt>
                <c:pt idx="3">
                  <c:v>7.7311347547943812E-31</c:v>
                </c:pt>
                <c:pt idx="4">
                  <c:v>1.7672739734779113E-23</c:v>
                </c:pt>
                <c:pt idx="5">
                  <c:v>5.7358525083795476E-18</c:v>
                </c:pt>
                <c:pt idx="6">
                  <c:v>7.7529829618789914E-14</c:v>
                </c:pt>
                <c:pt idx="7">
                  <c:v>9.1280253706416241E-11</c:v>
                </c:pt>
                <c:pt idx="8">
                  <c:v>1.0564920601346647E-8</c:v>
                </c:pt>
                <c:pt idx="9">
                  <c:v>2.4004610537195434E-7</c:v>
                </c:pt>
                <c:pt idx="10">
                  <c:v>1.0697388254058529E-7</c:v>
                </c:pt>
                <c:pt idx="11">
                  <c:v>1.7232543046957402E-5</c:v>
                </c:pt>
                <c:pt idx="12">
                  <c:v>4.1900352068234369E-4</c:v>
                </c:pt>
                <c:pt idx="13">
                  <c:v>1.9357072512217646E-2</c:v>
                </c:pt>
                <c:pt idx="14">
                  <c:v>0.2424729365679423</c:v>
                </c:pt>
                <c:pt idx="15">
                  <c:v>1.1828892694384032</c:v>
                </c:pt>
                <c:pt idx="16">
                  <c:v>3.3512474335062112</c:v>
                </c:pt>
                <c:pt idx="17">
                  <c:v>6.8507133105982545</c:v>
                </c:pt>
                <c:pt idx="18">
                  <c:v>11.440332068452699</c:v>
                </c:pt>
                <c:pt idx="19">
                  <c:v>16.787103922772644</c:v>
                </c:pt>
                <c:pt idx="20">
                  <c:v>22.612149860413179</c:v>
                </c:pt>
                <c:pt idx="21">
                  <c:v>28.723299151553878</c:v>
                </c:pt>
                <c:pt idx="22">
                  <c:v>35.000352750724389</c:v>
                </c:pt>
                <c:pt idx="23">
                  <c:v>41.37193280176156</c:v>
                </c:pt>
                <c:pt idx="24">
                  <c:v>47.796842437611758</c:v>
                </c:pt>
                <c:pt idx="25">
                  <c:v>54.251674051609911</c:v>
                </c:pt>
                <c:pt idx="26">
                  <c:v>60.723242457811111</c:v>
                </c:pt>
                <c:pt idx="27">
                  <c:v>67.204156180847789</c:v>
                </c:pt>
                <c:pt idx="28">
                  <c:v>73.690283128355546</c:v>
                </c:pt>
                <c:pt idx="29">
                  <c:v>80.179316431113804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5-4D39-8361-3DA2A24F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78976"/>
        <c:axId val="1"/>
      </c:scatterChart>
      <c:valAx>
        <c:axId val="261278976"/>
        <c:scaling>
          <c:orientation val="minMax"/>
          <c:max val="16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.0000000000000004E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1278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270367</xdr:colOff>
      <xdr:row>10</xdr:row>
      <xdr:rowOff>10648</xdr:rowOff>
    </xdr:from>
    <xdr:to>
      <xdr:col>26</xdr:col>
      <xdr:colOff>320299</xdr:colOff>
      <xdr:row>29</xdr:row>
      <xdr:rowOff>132521</xdr:rowOff>
    </xdr:to>
    <xdr:graphicFrame macro="">
      <xdr:nvGraphicFramePr>
        <xdr:cNvPr id="1533" name="Диаграмма 1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71704</xdr:colOff>
      <xdr:row>43</xdr:row>
      <xdr:rowOff>2190</xdr:rowOff>
    </xdr:from>
    <xdr:to>
      <xdr:col>27</xdr:col>
      <xdr:colOff>33604</xdr:colOff>
      <xdr:row>61</xdr:row>
      <xdr:rowOff>122939</xdr:rowOff>
    </xdr:to>
    <xdr:graphicFrame macro="">
      <xdr:nvGraphicFramePr>
        <xdr:cNvPr id="1534" name="Диаграмма 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</xdr:row>
          <xdr:rowOff>0</xdr:rowOff>
        </xdr:from>
        <xdr:to>
          <xdr:col>8</xdr:col>
          <xdr:colOff>745435</xdr:colOff>
          <xdr:row>7</xdr:row>
          <xdr:rowOff>46234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65314</xdr:colOff>
          <xdr:row>3</xdr:row>
          <xdr:rowOff>10886</xdr:rowOff>
        </xdr:from>
        <xdr:to>
          <xdr:col>11</xdr:col>
          <xdr:colOff>583304</xdr:colOff>
          <xdr:row>7</xdr:row>
          <xdr:rowOff>54429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179614</xdr:colOff>
          <xdr:row>3</xdr:row>
          <xdr:rowOff>0</xdr:rowOff>
        </xdr:from>
        <xdr:to>
          <xdr:col>15</xdr:col>
          <xdr:colOff>160534</xdr:colOff>
          <xdr:row>7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207065</xdr:colOff>
      <xdr:row>30</xdr:row>
      <xdr:rowOff>91108</xdr:rowOff>
    </xdr:from>
    <xdr:to>
      <xdr:col>26</xdr:col>
      <xdr:colOff>254275</xdr:colOff>
      <xdr:row>50</xdr:row>
      <xdr:rowOff>50049</xdr:rowOff>
    </xdr:to>
    <xdr:graphicFrame macro="">
      <xdr:nvGraphicFramePr>
        <xdr:cNvPr id="7" name="Диаграмма 1">
          <a:extLst>
            <a:ext uri="{FF2B5EF4-FFF2-40B4-BE49-F238E27FC236}">
              <a16:creationId xmlns:a16="http://schemas.microsoft.com/office/drawing/2014/main" id="{1AE0A198-6987-446B-A5A2-3DC41E4B2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transient_p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pageSetUpPr fitToPage="1"/>
  </sheetPr>
  <dimension ref="B1:Q50"/>
  <sheetViews>
    <sheetView tabSelected="1" zoomScale="115" zoomScaleNormal="115" workbookViewId="0">
      <selection activeCell="C28" sqref="C28"/>
    </sheetView>
  </sheetViews>
  <sheetFormatPr defaultColWidth="9.15234375" defaultRowHeight="12.45" x14ac:dyDescent="0.3"/>
  <cols>
    <col min="1" max="1" width="9.15234375" style="1"/>
    <col min="2" max="2" width="20" style="1" customWidth="1"/>
    <col min="3" max="6" width="9.15234375" style="1"/>
    <col min="7" max="7" width="10.23046875" style="1" customWidth="1"/>
    <col min="8" max="8" width="12.3828125" style="1" bestFit="1" customWidth="1"/>
    <col min="9" max="9" width="11.53515625" style="1" bestFit="1" customWidth="1"/>
    <col min="10" max="10" width="12" style="1" bestFit="1" customWidth="1"/>
    <col min="11" max="12" width="9.15234375" style="1"/>
    <col min="13" max="13" width="8.84375" style="1" customWidth="1"/>
    <col min="14" max="14" width="9" style="1" customWidth="1"/>
    <col min="15" max="16384" width="9.15234375" style="1"/>
  </cols>
  <sheetData>
    <row r="1" spans="2:13" x14ac:dyDescent="0.3">
      <c r="B1" s="1" t="s">
        <v>0</v>
      </c>
    </row>
    <row r="2" spans="2:13" x14ac:dyDescent="0.3">
      <c r="B2" s="1" t="s">
        <v>1</v>
      </c>
    </row>
    <row r="4" spans="2:13" x14ac:dyDescent="0.3">
      <c r="M4" s="3"/>
    </row>
    <row r="5" spans="2:13" x14ac:dyDescent="0.3">
      <c r="M5" s="3"/>
    </row>
    <row r="6" spans="2:13" x14ac:dyDescent="0.3">
      <c r="M6" s="3"/>
    </row>
    <row r="7" spans="2:13" x14ac:dyDescent="0.3">
      <c r="M7" s="3"/>
    </row>
    <row r="8" spans="2:13" x14ac:dyDescent="0.3">
      <c r="B8" s="4" t="s">
        <v>20</v>
      </c>
      <c r="M8" s="3"/>
    </row>
    <row r="9" spans="2:13" x14ac:dyDescent="0.3">
      <c r="B9" s="4" t="s">
        <v>21</v>
      </c>
      <c r="M9" s="3"/>
    </row>
    <row r="10" spans="2:13" x14ac:dyDescent="0.3">
      <c r="B10" s="4" t="s">
        <v>26</v>
      </c>
      <c r="M10" s="3"/>
    </row>
    <row r="11" spans="2:13" x14ac:dyDescent="0.3">
      <c r="B11" s="4" t="s">
        <v>22</v>
      </c>
      <c r="I11" s="1">
        <v>3.6000000000000002E-4</v>
      </c>
      <c r="M11" s="3"/>
    </row>
    <row r="12" spans="2:13" x14ac:dyDescent="0.3">
      <c r="B12" s="4" t="s">
        <v>27</v>
      </c>
      <c r="I12" s="1">
        <v>5.4318305268875614E-2</v>
      </c>
      <c r="J12" s="4">
        <f>1/I12</f>
        <v>18.41</v>
      </c>
      <c r="L12" s="1">
        <v>3</v>
      </c>
      <c r="M12" s="3"/>
    </row>
    <row r="13" spans="2:13" x14ac:dyDescent="0.3">
      <c r="M13" s="3"/>
    </row>
    <row r="14" spans="2:13" x14ac:dyDescent="0.3">
      <c r="E14" s="4" t="s">
        <v>23</v>
      </c>
      <c r="G14" s="6">
        <v>1.8</v>
      </c>
      <c r="M14" s="3"/>
    </row>
    <row r="15" spans="2:13" x14ac:dyDescent="0.3">
      <c r="M15" s="3"/>
    </row>
    <row r="16" spans="2:13" x14ac:dyDescent="0.3">
      <c r="B16" s="8" t="s">
        <v>2</v>
      </c>
      <c r="C16" s="9">
        <v>100</v>
      </c>
      <c r="D16" s="9" t="s">
        <v>3</v>
      </c>
      <c r="E16" s="2"/>
      <c r="G16" s="7" t="s">
        <v>4</v>
      </c>
      <c r="H16" s="7" t="s">
        <v>19</v>
      </c>
      <c r="I16" s="7" t="s">
        <v>30</v>
      </c>
      <c r="J16" s="7" t="s">
        <v>31</v>
      </c>
      <c r="K16" s="7" t="s">
        <v>32</v>
      </c>
      <c r="M16" s="3"/>
    </row>
    <row r="17" spans="2:17" x14ac:dyDescent="0.3">
      <c r="B17" s="8" t="s">
        <v>5</v>
      </c>
      <c r="C17" s="9">
        <v>1</v>
      </c>
      <c r="D17" s="9" t="s">
        <v>6</v>
      </c>
      <c r="E17" s="2"/>
      <c r="G17" s="2">
        <v>0.01</v>
      </c>
      <c r="H17" s="14">
        <f>por*mu*ct*$C$19*$C$19/0.00036/k*G17</f>
        <v>2.7777777777777781E-7</v>
      </c>
      <c r="I17" s="15">
        <f>1/2*E_1(-rd^2/4/G17)</f>
        <v>0</v>
      </c>
      <c r="J17" s="15">
        <f>[1]!transient_pd(G17,,,rd,1)</f>
        <v>8.5716743762276708E-73</v>
      </c>
      <c r="K17" s="14">
        <f>[1]!transient_pd(G17,,0,rd,$L$12)</f>
        <v>8.5716743762276708E-73</v>
      </c>
      <c r="M17" s="15">
        <f>K17-J17</f>
        <v>0</v>
      </c>
      <c r="N17" s="14"/>
      <c r="O17" s="15">
        <f>I17*18.41*q*B*mu/k/h</f>
        <v>0</v>
      </c>
      <c r="P17" s="15">
        <f>J17*18.41*q*B*mu/k/h</f>
        <v>1.893654303196217E-71</v>
      </c>
      <c r="Q17" s="15">
        <f>K17*18.41*q*B*mu/k/h</f>
        <v>1.893654303196217E-71</v>
      </c>
    </row>
    <row r="18" spans="2:17" x14ac:dyDescent="0.3">
      <c r="B18" s="8" t="s">
        <v>7</v>
      </c>
      <c r="C18" s="10">
        <v>5.0000000000000001E-4</v>
      </c>
      <c r="D18" s="9" t="s">
        <v>8</v>
      </c>
      <c r="E18" s="2"/>
      <c r="G18" s="2">
        <f>G17*$G$14</f>
        <v>1.8000000000000002E-2</v>
      </c>
      <c r="H18" s="14">
        <f>por*mu*ct*$C$19*$C$19/0.00036/k*G18</f>
        <v>5.0000000000000008E-7</v>
      </c>
      <c r="I18" s="15">
        <f>1/2*E_1(-rd^2/4/G18)</f>
        <v>0</v>
      </c>
      <c r="J18" s="15">
        <f>[1]!transient_pd(G18,,,rd,1)</f>
        <v>3.5359339686274445E-55</v>
      </c>
      <c r="K18" s="14">
        <f>[1]!transient_pd(G18,,0,rd,$L$12)</f>
        <v>3.5359339686274445E-55</v>
      </c>
      <c r="M18" s="15">
        <f>K18-J18</f>
        <v>0</v>
      </c>
      <c r="N18" s="14"/>
      <c r="O18" s="15">
        <f>I18*18.41*q*B*mu/k/h</f>
        <v>0</v>
      </c>
      <c r="P18" s="15">
        <f>J18*18.41*q*B*mu/k/h</f>
        <v>7.8115853234917497E-54</v>
      </c>
      <c r="Q18" s="15">
        <f>K18*18.41*q*B*mu/k/h</f>
        <v>7.8115853234917497E-54</v>
      </c>
    </row>
    <row r="19" spans="2:17" x14ac:dyDescent="0.3">
      <c r="B19" s="8" t="s">
        <v>9</v>
      </c>
      <c r="C19" s="9">
        <v>0.1</v>
      </c>
      <c r="D19" s="9" t="s">
        <v>10</v>
      </c>
      <c r="E19" s="2"/>
      <c r="G19" s="2">
        <f t="shared" ref="G19:G50" si="0">G18*$G$14</f>
        <v>3.2400000000000005E-2</v>
      </c>
      <c r="H19" s="14">
        <f>por*mu*ct*$C$19*$C$19/0.00036/k*G19</f>
        <v>9.0000000000000017E-7</v>
      </c>
      <c r="I19" s="15">
        <f>1/2*E_1(-rd^2/4/G19)</f>
        <v>0</v>
      </c>
      <c r="J19" s="15">
        <f>[1]!transient_pd(G19,,,rd,1)</f>
        <v>5.0992014564632467E-42</v>
      </c>
      <c r="K19" s="14">
        <f>[1]!transient_pd(G19,,0,rd,$L$12)</f>
        <v>5.0992014564632467E-42</v>
      </c>
      <c r="M19" s="15">
        <f>K19-J19</f>
        <v>0</v>
      </c>
      <c r="N19" s="14"/>
      <c r="O19" s="15">
        <f>I19*18.41*q*B*mu/k/h</f>
        <v>0</v>
      </c>
      <c r="P19" s="15">
        <f>J19*18.41*q*B*mu/k/h</f>
        <v>1.1265155857618605E-40</v>
      </c>
      <c r="Q19" s="15">
        <f>K19*18.41*q*B*mu/k/h</f>
        <v>1.1265155857618605E-40</v>
      </c>
    </row>
    <row r="20" spans="2:17" x14ac:dyDescent="0.3">
      <c r="B20" s="8" t="s">
        <v>11</v>
      </c>
      <c r="C20" s="9">
        <v>100</v>
      </c>
      <c r="D20" s="9" t="s">
        <v>12</v>
      </c>
      <c r="E20" s="2"/>
      <c r="G20" s="2">
        <f t="shared" si="0"/>
        <v>5.8320000000000011E-2</v>
      </c>
      <c r="H20" s="14">
        <f>por*mu*ct*$C$19*$C$19/0.00036/k*G20</f>
        <v>1.6200000000000004E-6</v>
      </c>
      <c r="I20" s="15">
        <f>1/2*E_1(-rd^2/4/G20)</f>
        <v>0</v>
      </c>
      <c r="J20" s="15">
        <f>[1]!transient_pd(G20,,,rd,1)</f>
        <v>3.4995178140477915E-32</v>
      </c>
      <c r="K20" s="14">
        <f>[1]!transient_pd(G20,,0,rd,$L$12)</f>
        <v>3.4995178140477915E-32</v>
      </c>
      <c r="M20" s="15">
        <f>K20-J20</f>
        <v>0</v>
      </c>
      <c r="N20" s="14"/>
      <c r="O20" s="15">
        <f>I20*18.41*q*B*mu/k/h</f>
        <v>0</v>
      </c>
      <c r="P20" s="15">
        <f>J20*18.41*q*B*mu/k/h</f>
        <v>7.7311347547943812E-31</v>
      </c>
      <c r="Q20" s="15">
        <f>K20*18.41*q*B*mu/k/h</f>
        <v>7.7311347547943812E-31</v>
      </c>
    </row>
    <row r="21" spans="2:17" x14ac:dyDescent="0.3">
      <c r="B21" s="8" t="s">
        <v>13</v>
      </c>
      <c r="C21" s="9">
        <v>1.2</v>
      </c>
      <c r="D21" s="9" t="s">
        <v>14</v>
      </c>
      <c r="E21" s="2"/>
      <c r="G21" s="2">
        <f t="shared" si="0"/>
        <v>0.10497600000000003</v>
      </c>
      <c r="H21" s="14">
        <f>por*mu*ct*$C$19*$C$19/0.00036/k*G21</f>
        <v>2.916000000000001E-6</v>
      </c>
      <c r="I21" s="15">
        <f>1/2*E_1(-rd^2/4/G21)</f>
        <v>0</v>
      </c>
      <c r="J21" s="15">
        <f>[1]!transient_pd(G21,,,rd,1)</f>
        <v>7.9996105987593302E-25</v>
      </c>
      <c r="K21" s="14">
        <f>[1]!transient_pd(G21,,0,rd,$L$12)</f>
        <v>7.9996105987593302E-25</v>
      </c>
      <c r="M21" s="15">
        <f>K21-J21</f>
        <v>0</v>
      </c>
      <c r="N21" s="14"/>
      <c r="O21" s="15">
        <f>I21*18.41*q*B*mu/k/h</f>
        <v>0</v>
      </c>
      <c r="P21" s="15">
        <f>J21*18.41*q*B*mu/k/h</f>
        <v>1.7672739734779113E-23</v>
      </c>
      <c r="Q21" s="15">
        <f>K21*18.41*q*B*mu/k/h</f>
        <v>1.7672739734779113E-23</v>
      </c>
    </row>
    <row r="22" spans="2:17" x14ac:dyDescent="0.3">
      <c r="B22" s="8" t="s">
        <v>15</v>
      </c>
      <c r="C22" s="9">
        <v>250</v>
      </c>
      <c r="D22" s="12" t="s">
        <v>25</v>
      </c>
      <c r="E22" s="2"/>
      <c r="G22" s="2">
        <f t="shared" si="0"/>
        <v>0.18895680000000006</v>
      </c>
      <c r="H22" s="14">
        <f>por*mu*ct*$C$19*$C$19/0.00036/k*G22</f>
        <v>5.2488000000000022E-6</v>
      </c>
      <c r="I22" s="15">
        <f>1/2*E_1(-rd^2/4/G22)</f>
        <v>1.3694294384800139E-233</v>
      </c>
      <c r="J22" s="15">
        <f>[1]!transient_pd(G22,,,rd,1)</f>
        <v>2.5963482293950514E-19</v>
      </c>
      <c r="K22" s="14">
        <f>[1]!transient_pd(G22,,0,rd,$L$12)</f>
        <v>2.5963482293950514E-19</v>
      </c>
      <c r="M22" s="15">
        <f>K22-J22</f>
        <v>0</v>
      </c>
      <c r="N22" s="14"/>
      <c r="O22" s="15">
        <f>I22*18.41*q*B*mu/k/h</f>
        <v>3.0253435154900464E-232</v>
      </c>
      <c r="P22" s="15">
        <f>J22*18.41*q*B*mu/k/h</f>
        <v>5.7358525083795476E-18</v>
      </c>
      <c r="Q22" s="15">
        <f>K22*18.41*q*B*mu/k/h</f>
        <v>5.7358525083795476E-18</v>
      </c>
    </row>
    <row r="23" spans="2:17" x14ac:dyDescent="0.3">
      <c r="B23" s="8" t="s">
        <v>16</v>
      </c>
      <c r="C23" s="9">
        <v>0.2</v>
      </c>
      <c r="D23" s="8"/>
      <c r="G23" s="2">
        <f t="shared" si="0"/>
        <v>0.34012224000000013</v>
      </c>
      <c r="H23" s="14">
        <f>por*mu*ct*$C$19*$C$19/0.00036/k*G23</f>
        <v>9.4478400000000041E-6</v>
      </c>
      <c r="I23" s="15">
        <f>1/2*E_1(-rd^2/4/G23)</f>
        <v>3.4783375440607673E-131</v>
      </c>
      <c r="J23" s="15">
        <f>[1]!transient_pd(G23,,,rd,1)</f>
        <v>3.5094074605644533E-15</v>
      </c>
      <c r="K23" s="14">
        <f>[1]!transient_pd(G23,,0,rd,$L$12)</f>
        <v>3.5094074605644533E-15</v>
      </c>
      <c r="M23" s="15">
        <f>K23-J23</f>
        <v>0</v>
      </c>
      <c r="N23" s="14"/>
      <c r="O23" s="15">
        <f>I23*18.41*q*B*mu/k/h</f>
        <v>7.6843433023390472E-130</v>
      </c>
      <c r="P23" s="15">
        <f>J23*18.41*q*B*mu/k/h</f>
        <v>7.7529829618789914E-14</v>
      </c>
      <c r="Q23" s="15">
        <f>K23*18.41*q*B*mu/k/h</f>
        <v>7.7529829618789914E-14</v>
      </c>
    </row>
    <row r="24" spans="2:17" x14ac:dyDescent="0.3">
      <c r="B24" s="11"/>
      <c r="C24" s="9"/>
      <c r="D24" s="12"/>
      <c r="E24" s="5"/>
      <c r="G24" s="2">
        <f t="shared" si="0"/>
        <v>0.6122200320000003</v>
      </c>
      <c r="H24" s="14">
        <f>por*mu*ct*$C$19*$C$19/0.00036/k*G24</f>
        <v>1.7006112000000009E-5</v>
      </c>
      <c r="I24" s="15">
        <f>1/2*E_1(-rd^2/4/G24)</f>
        <v>3.5123374174169617E-74</v>
      </c>
      <c r="J24" s="15">
        <f>[1]!transient_pd(G24,,,rd,1)</f>
        <v>4.1318239048712762E-12</v>
      </c>
      <c r="K24" s="14">
        <f>[1]!transient_pd(G24,,0,rd,$L$12)</f>
        <v>4.1318239048712762E-12</v>
      </c>
      <c r="M24" s="15">
        <f>K24-J24</f>
        <v>0</v>
      </c>
      <c r="N24" s="14"/>
      <c r="O24" s="15">
        <f>I24*18.41*q*B*mu/k/h</f>
        <v>7.7594558225575497E-73</v>
      </c>
      <c r="P24" s="15">
        <f>J24*18.41*q*B*mu/k/h</f>
        <v>9.1280253706416241E-11</v>
      </c>
      <c r="Q24" s="15">
        <f>K24*18.41*q*B*mu/k/h</f>
        <v>9.1280253706416241E-11</v>
      </c>
    </row>
    <row r="25" spans="2:17" x14ac:dyDescent="0.3">
      <c r="B25" s="11" t="s">
        <v>17</v>
      </c>
      <c r="C25" s="12">
        <v>1</v>
      </c>
      <c r="D25" s="12" t="s">
        <v>18</v>
      </c>
      <c r="E25" s="5"/>
      <c r="G25" s="2">
        <f t="shared" si="0"/>
        <v>1.1019960576000005</v>
      </c>
      <c r="H25" s="14">
        <f>por*mu*ct*$C$19*$C$19/0.00036/k*G25</f>
        <v>3.0611001600000015E-5</v>
      </c>
      <c r="I25" s="15">
        <f>1/2*E_1(-rd^2/4/G25)</f>
        <v>2.1214717056182881E-42</v>
      </c>
      <c r="J25" s="15">
        <f>[1]!transient_pd(G25,,,rd,1)</f>
        <v>4.7822381863781674E-10</v>
      </c>
      <c r="K25" s="14">
        <f>[1]!transient_pd(G25,,0,rd,$L$12)</f>
        <v>4.7822381863781674E-10</v>
      </c>
      <c r="M25" s="15">
        <f>K25-J25</f>
        <v>0</v>
      </c>
      <c r="N25" s="14"/>
      <c r="O25" s="15">
        <f>I25*18.41*q*B*mu/k/h</f>
        <v>4.6867552920519216E-41</v>
      </c>
      <c r="P25" s="15">
        <f>J25*18.41*q*B*mu/k/h</f>
        <v>1.0564920601346647E-8</v>
      </c>
      <c r="Q25" s="15">
        <f>K25*18.41*q*B*mu/k/h</f>
        <v>1.0564920601346647E-8</v>
      </c>
    </row>
    <row r="26" spans="2:17" x14ac:dyDescent="0.3">
      <c r="B26" s="11" t="s">
        <v>28</v>
      </c>
      <c r="C26" s="12">
        <v>0</v>
      </c>
      <c r="D26" s="12"/>
      <c r="G26" s="2">
        <f t="shared" si="0"/>
        <v>1.9835929036800011</v>
      </c>
      <c r="H26" s="14">
        <f>por*mu*ct*$C$19*$C$19/0.00036/k*G26</f>
        <v>5.5099802880000035E-5</v>
      </c>
      <c r="I26" s="15">
        <f>1/2*E_1(-rd^2/4/G26)</f>
        <v>1.2408386167770472E-24</v>
      </c>
      <c r="J26" s="15">
        <f>[1]!transient_pd(G26,,,rd,1)</f>
        <v>1.0865748025165414E-8</v>
      </c>
      <c r="K26" s="14">
        <f>[1]!transient_pd(G26,,0,rd,$L$12)</f>
        <v>1.0865748025165414E-8</v>
      </c>
      <c r="M26" s="15">
        <f>K26-J26</f>
        <v>0</v>
      </c>
      <c r="N26" s="14"/>
      <c r="O26" s="15">
        <f>I26*18.41*q*B*mu/k/h</f>
        <v>2.7412606721838522E-23</v>
      </c>
      <c r="P26" s="15">
        <f>J26*18.41*q*B*mu/k/h</f>
        <v>2.4004610537195434E-7</v>
      </c>
      <c r="Q26" s="15">
        <f>K26*18.41*q*B*mu/k/h</f>
        <v>2.4004610537195434E-7</v>
      </c>
    </row>
    <row r="27" spans="2:17" x14ac:dyDescent="0.3">
      <c r="G27" s="2">
        <f t="shared" si="0"/>
        <v>3.5704672266240021</v>
      </c>
      <c r="H27" s="14">
        <f>por*mu*ct*$C$19*$C$19/0.00036/k*G27</f>
        <v>9.9179645184000064E-5</v>
      </c>
      <c r="I27" s="15">
        <f>1/2*E_1(-rd^2/4/G27)</f>
        <v>1.184198525488024E-14</v>
      </c>
      <c r="J27" s="15">
        <f>[1]!transient_pd(G27,,,rd,1)</f>
        <v>4.8422000063509237E-9</v>
      </c>
      <c r="K27" s="14">
        <f>[1]!transient_pd(G27,,0,rd,$L$12)</f>
        <v>4.8422000063636292E-9</v>
      </c>
      <c r="M27" s="15">
        <f>K27-J27</f>
        <v>1.2705494208814505E-20</v>
      </c>
      <c r="N27" s="14"/>
      <c r="O27" s="15">
        <f>I27*18.41*q*B*mu/k/h</f>
        <v>2.6161313825081426E-13</v>
      </c>
      <c r="P27" s="15">
        <f>J27*18.41*q*B*mu/k/h</f>
        <v>1.0697388254030462E-7</v>
      </c>
      <c r="Q27" s="15">
        <f>K27*18.41*q*B*mu/k/h</f>
        <v>1.0697388254058529E-7</v>
      </c>
    </row>
    <row r="28" spans="2:17" x14ac:dyDescent="0.3">
      <c r="B28" s="1" t="s">
        <v>29</v>
      </c>
      <c r="C28" s="1">
        <v>2</v>
      </c>
      <c r="G28" s="2">
        <f t="shared" si="0"/>
        <v>6.4268410079232039</v>
      </c>
      <c r="H28" s="14">
        <f>por*mu*ct*$C$19*$C$19/0.00036/k*G28</f>
        <v>1.7852336133120011E-4</v>
      </c>
      <c r="I28" s="15">
        <f>1/2*E_1(-rd^2/4/G28)</f>
        <v>5.2946367649789906E-9</v>
      </c>
      <c r="J28" s="15">
        <f>[1]!transient_pd(G28,,,rd,1)</f>
        <v>7.800354448197267E-7</v>
      </c>
      <c r="K28" s="14">
        <f>[1]!transient_pd(G28,,0,rd,$L$12)</f>
        <v>7.800354448197267E-7</v>
      </c>
      <c r="M28" s="15">
        <f>K28-J28</f>
        <v>0</v>
      </c>
      <c r="N28" s="14"/>
      <c r="O28" s="15">
        <f>I28*18.41*q*B*mu/k/h</f>
        <v>1.1696911541191584E-7</v>
      </c>
      <c r="P28" s="15">
        <f>J28*18.41*q*B*mu/k/h</f>
        <v>1.7232543046957402E-5</v>
      </c>
      <c r="Q28" s="15">
        <f>K28*18.41*q*B*mu/k/h</f>
        <v>1.7232543046957402E-5</v>
      </c>
    </row>
    <row r="29" spans="2:17" x14ac:dyDescent="0.3">
      <c r="B29" s="1" t="s">
        <v>24</v>
      </c>
      <c r="C29" s="1">
        <f>r_/rw</f>
        <v>20</v>
      </c>
      <c r="G29" s="2">
        <f t="shared" si="0"/>
        <v>11.568313814261767</v>
      </c>
      <c r="H29" s="14">
        <f>por*mu*ct*$C$19*$C$19/0.00036/k*G29</f>
        <v>3.2134205039616024E-4</v>
      </c>
      <c r="I29" s="15">
        <f>1/2*E_1(-rd^2/4/G29)</f>
        <v>9.2154529869638155E-6</v>
      </c>
      <c r="J29" s="15">
        <f>[1]!transient_pd(G29,,,rd,1)</f>
        <v>1.8966300954297651E-5</v>
      </c>
      <c r="K29" s="14">
        <f>[1]!transient_pd(G29,,0,rd,$L$12)</f>
        <v>1.8966300954297651E-5</v>
      </c>
      <c r="M29" s="15">
        <f>K29-J29</f>
        <v>0</v>
      </c>
      <c r="N29" s="14"/>
      <c r="O29" s="15">
        <f>I29*18.41*q*B*mu/k/h</f>
        <v>2.0358778738800462E-4</v>
      </c>
      <c r="P29" s="15">
        <f>J29*18.41*q*B*mu/k/h</f>
        <v>4.1900352068234369E-4</v>
      </c>
      <c r="Q29" s="15">
        <f>K29*18.41*q*B*mu/k/h</f>
        <v>4.1900352068234369E-4</v>
      </c>
    </row>
    <row r="30" spans="2:17" x14ac:dyDescent="0.3">
      <c r="G30" s="2">
        <f t="shared" si="0"/>
        <v>20.822964865671182</v>
      </c>
      <c r="H30" s="14">
        <f>por*mu*ct*$C$19*$C$19/0.00036/k*G30</f>
        <v>5.7841569071308838E-4</v>
      </c>
      <c r="I30" s="15">
        <f>1/2*E_1(-rd^2/4/G30)</f>
        <v>7.2445098767659293E-4</v>
      </c>
      <c r="J30" s="15">
        <f>[1]!transient_pd(G30,,,rd,1)</f>
        <v>8.7620281152616525E-4</v>
      </c>
      <c r="K30" s="14">
        <f>[1]!transient_pd(G30,,0,rd,$L$12)</f>
        <v>8.7620281152533258E-4</v>
      </c>
      <c r="M30" s="15">
        <f>K30-J30</f>
        <v>-8.3266726846886741E-16</v>
      </c>
      <c r="N30" s="14"/>
      <c r="O30" s="15">
        <f>I30*18.41*q*B*mu/k/h</f>
        <v>1.6004571219751289E-2</v>
      </c>
      <c r="P30" s="15">
        <f>J30*18.41*q*B*mu/k/h</f>
        <v>1.9357072512236041E-2</v>
      </c>
      <c r="Q30" s="15">
        <f>K30*18.41*q*B*mu/k/h</f>
        <v>1.9357072512217646E-2</v>
      </c>
    </row>
    <row r="31" spans="2:17" x14ac:dyDescent="0.3">
      <c r="G31" s="2">
        <f t="shared" si="0"/>
        <v>37.48133675820813</v>
      </c>
      <c r="H31" s="14">
        <f>por*mu*ct*$C$19*$C$19/0.00036/k*G31</f>
        <v>1.0411482432835593E-3</v>
      </c>
      <c r="I31" s="15">
        <f>1/2*E_1(-rd^2/4/G31)</f>
        <v>9.9981332917886238E-3</v>
      </c>
      <c r="J31" s="15">
        <f>[1]!transient_pd(G31,,,rd,1)</f>
        <v>1.0975599156586746E-2</v>
      </c>
      <c r="K31" s="14">
        <f>[1]!transient_pd(G31,,0,rd,$L$12)</f>
        <v>1.0975599156615168E-2</v>
      </c>
      <c r="M31" s="15">
        <f>K31-J31</f>
        <v>2.8421709430404007E-14</v>
      </c>
      <c r="N31" s="14"/>
      <c r="O31" s="15">
        <f>I31*18.41*q*B*mu/k/h</f>
        <v>0.22087876068219425</v>
      </c>
      <c r="P31" s="15">
        <f>J31*18.41*q*B*mu/k/h</f>
        <v>0.24247293656731439</v>
      </c>
      <c r="Q31" s="15">
        <f>K31*18.41*q*B*mu/k/h</f>
        <v>0.2424729365679423</v>
      </c>
    </row>
    <row r="32" spans="2:17" x14ac:dyDescent="0.3">
      <c r="G32" s="2">
        <f t="shared" si="0"/>
        <v>67.466406164774639</v>
      </c>
      <c r="H32" s="14">
        <f>por*mu*ct*$C$19*$C$19/0.00036/k*G32</f>
        <v>1.8740668379104068E-3</v>
      </c>
      <c r="I32" s="15">
        <f>1/2*E_1(-rd^2/4/G32)</f>
        <v>5.135209416973871E-2</v>
      </c>
      <c r="J32" s="15">
        <f>[1]!transient_pd(G32,,,rd,1)</f>
        <v>5.3543783697193703E-2</v>
      </c>
      <c r="K32" s="14">
        <f>[1]!transient_pd(G32,,0,rd,$L$12)</f>
        <v>5.3543783697193703E-2</v>
      </c>
      <c r="M32" s="15">
        <f>K32-J32</f>
        <v>0</v>
      </c>
      <c r="N32" s="14"/>
      <c r="O32" s="15">
        <f>I32*18.41*q*B*mu/k/h</f>
        <v>1.1344704643978676</v>
      </c>
      <c r="P32" s="15">
        <f>J32*18.41*q*B*mu/k/h</f>
        <v>1.1828892694384032</v>
      </c>
      <c r="Q32" s="15">
        <f>K32*18.41*q*B*mu/k/h</f>
        <v>1.1828892694384032</v>
      </c>
    </row>
    <row r="33" spans="7:17" x14ac:dyDescent="0.3">
      <c r="G33" s="2">
        <f t="shared" si="0"/>
        <v>121.43953109659435</v>
      </c>
      <c r="H33" s="14">
        <f>por*mu*ct*$C$19*$C$19/0.00036/k*G33</f>
        <v>3.3733203082387322E-3</v>
      </c>
      <c r="I33" s="15">
        <f>1/2*E_1(-rd^2/4/G33)</f>
        <v>0.1488812790055539</v>
      </c>
      <c r="J33" s="15">
        <f>[1]!transient_pd(G33,,,rd,1)</f>
        <v>0.15169506760393858</v>
      </c>
      <c r="K33" s="14">
        <f>[1]!transient_pd(G33,,0,rd,$L$12)</f>
        <v>0.15169506760393858</v>
      </c>
      <c r="M33" s="15">
        <f>K33-J33</f>
        <v>0</v>
      </c>
      <c r="N33" s="14"/>
      <c r="O33" s="15">
        <f>I33*18.41*q*B*mu/k/h</f>
        <v>3.2890852157906965</v>
      </c>
      <c r="P33" s="15">
        <f>J33*18.41*q*B*mu/k/h</f>
        <v>3.3512474335062112</v>
      </c>
      <c r="Q33" s="15">
        <f>K33*18.41*q*B*mu/k/h</f>
        <v>3.3512474335062112</v>
      </c>
    </row>
    <row r="34" spans="7:17" x14ac:dyDescent="0.3">
      <c r="G34" s="2">
        <f t="shared" si="0"/>
        <v>218.59115597386983</v>
      </c>
      <c r="H34" s="14">
        <f>por*mu*ct*$C$19*$C$19/0.00036/k*G34</f>
        <v>6.0719765548297175E-3</v>
      </c>
      <c r="I34" s="15">
        <f>1/2*E_1(-rd^2/4/G34)</f>
        <v>0.30743279963238312</v>
      </c>
      <c r="J34" s="15">
        <f>[1]!transient_pd(G34,,,rd,1)</f>
        <v>0.31009928076218785</v>
      </c>
      <c r="K34" s="14">
        <f>[1]!transient_pd(G34,,0,rd,$L$12)</f>
        <v>0.31009928076218785</v>
      </c>
      <c r="M34" s="15">
        <f>K34-J34</f>
        <v>0</v>
      </c>
      <c r="N34" s="14"/>
      <c r="O34" s="15">
        <f>I34*18.41*q*B*mu/k/h</f>
        <v>6.7918054094786076</v>
      </c>
      <c r="P34" s="15">
        <f>J34*18.41*q*B*mu/k/h</f>
        <v>6.8507133105982545</v>
      </c>
      <c r="Q34" s="15">
        <f>K34*18.41*q*B*mu/k/h</f>
        <v>6.8507133105982545</v>
      </c>
    </row>
    <row r="35" spans="7:17" x14ac:dyDescent="0.3">
      <c r="G35" s="2">
        <f t="shared" si="0"/>
        <v>393.46408075296569</v>
      </c>
      <c r="H35" s="14">
        <f>por*mu*ct*$C$19*$C$19/0.00036/k*G35</f>
        <v>1.0929557798693491E-2</v>
      </c>
      <c r="I35" s="15">
        <f>1/2*E_1(-rd^2/4/G35)</f>
        <v>0.51573930312035332</v>
      </c>
      <c r="J35" s="15">
        <f>[1]!transient_pd(G35,,,rd,1)</f>
        <v>0.51784954139293404</v>
      </c>
      <c r="K35" s="14">
        <f>[1]!transient_pd(G35,,0,rd,$L$12)</f>
        <v>0.51784954139293404</v>
      </c>
      <c r="M35" s="15">
        <f>K35-J35</f>
        <v>0</v>
      </c>
      <c r="N35" s="14"/>
      <c r="O35" s="15">
        <f>I35*18.41*q*B*mu/k/h</f>
        <v>11.393712684534844</v>
      </c>
      <c r="P35" s="15">
        <f>J35*18.41*q*B*mu/k/h</f>
        <v>11.440332068452699</v>
      </c>
      <c r="Q35" s="15">
        <f>K35*18.41*q*B*mu/k/h</f>
        <v>11.440332068452699</v>
      </c>
    </row>
    <row r="36" spans="7:17" x14ac:dyDescent="0.3">
      <c r="G36" s="2">
        <f t="shared" si="0"/>
        <v>708.23534535533827</v>
      </c>
      <c r="H36" s="14">
        <f>por*mu*ct*$C$19*$C$19/0.00036/k*G36</f>
        <v>1.9673204037648287E-2</v>
      </c>
      <c r="I36" s="15">
        <f>1/2*E_1(-rd^2/4/G36)</f>
        <v>0.75837742896611704</v>
      </c>
      <c r="J36" s="15">
        <f>[1]!transient_pd(G36,,,rd,1)</f>
        <v>0.75987252957702367</v>
      </c>
      <c r="K36" s="14">
        <f>[1]!transient_pd(G36,,0,rd,$L$12)</f>
        <v>0.75987252954791984</v>
      </c>
      <c r="M36" s="15">
        <f>K36-J36</f>
        <v>-2.9103830456733704E-11</v>
      </c>
      <c r="N36" s="14"/>
      <c r="O36" s="15">
        <f>I36*18.41*q*B*mu/k/h</f>
        <v>16.754074160719455</v>
      </c>
      <c r="P36" s="15">
        <f>J36*18.41*q*B*mu/k/h</f>
        <v>16.787103923415607</v>
      </c>
      <c r="Q36" s="15">
        <f>K36*18.41*q*B*mu/k/h</f>
        <v>16.787103922772644</v>
      </c>
    </row>
    <row r="37" spans="7:17" x14ac:dyDescent="0.3">
      <c r="G37" s="2">
        <f t="shared" si="0"/>
        <v>1274.823621639609</v>
      </c>
      <c r="H37" s="14">
        <f>por*mu*ct*$C$19*$C$19/0.00036/k*G37</f>
        <v>3.5411767267766917E-2</v>
      </c>
      <c r="I37" s="15">
        <f>1/2*E_1(-rd^2/4/G37)</f>
        <v>1.0225538074687044</v>
      </c>
      <c r="J37" s="15">
        <f>[1]!transient_pd(G37,,,rd,1)</f>
        <v>1.0235447157238013</v>
      </c>
      <c r="K37" s="14">
        <f>[1]!transient_pd(G37,,0,rd,$L$12)</f>
        <v>1.0235447157529052</v>
      </c>
      <c r="M37" s="15">
        <f>K37-J37</f>
        <v>2.9103830456733704E-11</v>
      </c>
      <c r="N37" s="14"/>
      <c r="O37" s="15">
        <f>I37*18.41*q*B*mu/k/h</f>
        <v>22.590258714598612</v>
      </c>
      <c r="P37" s="15">
        <f>J37*18.41*q*B*mu/k/h</f>
        <v>22.61214985977022</v>
      </c>
      <c r="Q37" s="15">
        <f>K37*18.41*q*B*mu/k/h</f>
        <v>22.612149860413179</v>
      </c>
    </row>
    <row r="38" spans="7:17" x14ac:dyDescent="0.3">
      <c r="G38" s="2">
        <f t="shared" si="0"/>
        <v>2294.6825189512961</v>
      </c>
      <c r="H38" s="14">
        <f>por*mu*ct*$C$19*$C$19/0.00036/k*G38</f>
        <v>6.3741181081980444E-2</v>
      </c>
      <c r="I38" s="15">
        <f>1/2*E_1(-rd^2/4/G38)</f>
        <v>1.2995363586767887</v>
      </c>
      <c r="J38" s="15">
        <f>[1]!transient_pd(G38,,,rd,1)</f>
        <v>1.3001674429924606</v>
      </c>
      <c r="K38" s="14">
        <f>[1]!transient_pd(G38,,0,rd,$L$12)</f>
        <v>1.3001674430361163</v>
      </c>
      <c r="M38" s="15">
        <f>K38-J38</f>
        <v>4.3655745685100555E-11</v>
      </c>
      <c r="N38" s="14"/>
      <c r="O38" s="15">
        <f>I38*18.41*q*B*mu/k/h</f>
        <v>28.709357235887616</v>
      </c>
      <c r="P38" s="15">
        <f>J38*18.41*q*B*mu/k/h</f>
        <v>28.723299150589437</v>
      </c>
      <c r="Q38" s="15">
        <f>K38*18.41*q*B*mu/k/h</f>
        <v>28.723299151553878</v>
      </c>
    </row>
    <row r="39" spans="7:17" x14ac:dyDescent="0.3">
      <c r="G39" s="2">
        <f t="shared" si="0"/>
        <v>4130.4285341123332</v>
      </c>
      <c r="H39" s="14">
        <f>por*mu*ct*$C$19*$C$19/0.00036/k*G39</f>
        <v>0.11473412594756481</v>
      </c>
      <c r="I39" s="15">
        <f>1/2*E_1(-rd^2/4/G39)</f>
        <v>1.5839077004488178</v>
      </c>
      <c r="J39" s="15">
        <f>[1]!transient_pd(G39,,,rd,1)</f>
        <v>1.5842998709686071</v>
      </c>
      <c r="K39" s="14">
        <f>[1]!transient_pd(G39,,0,rd,$L$12)</f>
        <v>1.5842998710268148</v>
      </c>
      <c r="M39" s="15">
        <f>K39-J39</f>
        <v>5.8207660913467407E-11</v>
      </c>
      <c r="N39" s="14"/>
      <c r="O39" s="15">
        <f>I39*18.41*q*B*mu/k/h</f>
        <v>34.991688918315283</v>
      </c>
      <c r="P39" s="15">
        <f>J39*18.41*q*B*mu/k/h</f>
        <v>35.000352749438463</v>
      </c>
      <c r="Q39" s="15">
        <f>K39*18.41*q*B*mu/k/h</f>
        <v>35.000352750724389</v>
      </c>
    </row>
    <row r="40" spans="7:17" x14ac:dyDescent="0.3">
      <c r="G40" s="2">
        <f t="shared" si="0"/>
        <v>7434.7713614021995</v>
      </c>
      <c r="H40" s="14">
        <f>por*mu*ct*$C$19*$C$19/0.00036/k*G40</f>
        <v>0.20652142670561666</v>
      </c>
      <c r="I40" s="15">
        <f>1/2*E_1(-rd^2/4/G40)</f>
        <v>1.8724712378658019</v>
      </c>
      <c r="J40" s="15">
        <f>[1]!transient_pd(G40,,,rd,1)</f>
        <v>1.8727110629079107</v>
      </c>
      <c r="K40" s="14">
        <f>[1]!transient_pd(G40,,0,rd,$L$12)</f>
        <v>1.8727110629079107</v>
      </c>
      <c r="M40" s="15">
        <f>K40-J40</f>
        <v>0</v>
      </c>
      <c r="N40" s="14"/>
      <c r="O40" s="15">
        <f>I40*18.41*q*B*mu/k/h</f>
        <v>41.366634586931298</v>
      </c>
      <c r="P40" s="15">
        <f>J40*18.41*q*B*mu/k/h</f>
        <v>41.37193280176156</v>
      </c>
      <c r="Q40" s="15">
        <f>K40*18.41*q*B*mu/k/h</f>
        <v>41.37193280176156</v>
      </c>
    </row>
    <row r="41" spans="7:17" x14ac:dyDescent="0.3">
      <c r="G41" s="2">
        <f t="shared" si="0"/>
        <v>13382.588450523959</v>
      </c>
      <c r="H41" s="14">
        <f>por*mu*ct*$C$19*$C$19/0.00036/k*G41</f>
        <v>0.37173856807011002</v>
      </c>
      <c r="I41" s="15">
        <f>1/2*E_1(-rd^2/4/G41)</f>
        <v>2.1633911903572747</v>
      </c>
      <c r="J41" s="15">
        <f>[1]!transient_pd(G41,,,rd,1)</f>
        <v>2.1635362323613663</v>
      </c>
      <c r="K41" s="14">
        <f>[1]!transient_pd(G41,,0,rd,$L$12)</f>
        <v>2.1635362320121203</v>
      </c>
      <c r="M41" s="15">
        <f>K41-J41</f>
        <v>-3.4924596548080444E-10</v>
      </c>
      <c r="N41" s="14"/>
      <c r="O41" s="15">
        <f>I41*18.41*q*B*mu/k/h</f>
        <v>47.793638177372912</v>
      </c>
      <c r="P41" s="15">
        <f>J41*18.41*q*B*mu/k/h</f>
        <v>47.7968424453273</v>
      </c>
      <c r="Q41" s="15">
        <f>K41*18.41*q*B*mu/k/h</f>
        <v>47.796842437611758</v>
      </c>
    </row>
    <row r="42" spans="7:17" x14ac:dyDescent="0.3">
      <c r="G42" s="2">
        <f t="shared" si="0"/>
        <v>24088.659210943126</v>
      </c>
      <c r="H42" s="14">
        <f>por*mu*ct*$C$19*$C$19/0.00036/k*G42</f>
        <v>0.669129422526198</v>
      </c>
      <c r="I42" s="15">
        <f>1/2*E_1(-rd^2/4/G42)</f>
        <v>2.455628806176736</v>
      </c>
      <c r="J42" s="15">
        <f>[1]!transient_pd(G42,,,rd,1)</f>
        <v>2.455715827010863</v>
      </c>
      <c r="K42" s="14">
        <f>[1]!transient_pd(G42,,0,rd,$L$12)</f>
        <v>2.4557158270690707</v>
      </c>
      <c r="M42" s="15">
        <f>K42-J42</f>
        <v>5.8207660913467407E-11</v>
      </c>
      <c r="N42" s="14"/>
      <c r="O42" s="15">
        <f>I42*18.41*q*B*mu/k/h</f>
        <v>54.249751586056448</v>
      </c>
      <c r="P42" s="15">
        <f>J42*18.41*q*B*mu/k/h</f>
        <v>54.251674050323984</v>
      </c>
      <c r="Q42" s="15">
        <f>K42*18.41*q*B*mu/k/h</f>
        <v>54.251674051609911</v>
      </c>
    </row>
    <row r="43" spans="7:17" x14ac:dyDescent="0.3">
      <c r="G43" s="2">
        <f t="shared" si="0"/>
        <v>43359.586579697629</v>
      </c>
      <c r="H43" s="14">
        <f>por*mu*ct*$C$19*$C$19/0.00036/k*G43</f>
        <v>1.2044329605471564</v>
      </c>
      <c r="I43" s="15">
        <f>1/2*E_1(-rd^2/4/G43)</f>
        <v>2.7486011082808561</v>
      </c>
      <c r="J43" s="15">
        <f>[1]!transient_pd(G43,,,rd,1)</f>
        <v>2.748653017282777</v>
      </c>
      <c r="K43" s="14">
        <f>[1]!transient_pd(G43,,0,rd,$L$12)</f>
        <v>2.748653017282777</v>
      </c>
      <c r="M43" s="15">
        <f>K43-J43</f>
        <v>0</v>
      </c>
      <c r="N43" s="14"/>
      <c r="O43" s="15">
        <f>I43*18.41*q*B*mu/k/h</f>
        <v>60.722095684140669</v>
      </c>
      <c r="P43" s="15">
        <f>J43*18.41*q*B*mu/k/h</f>
        <v>60.723242457811111</v>
      </c>
      <c r="Q43" s="15">
        <f>K43*18.41*q*B*mu/k/h</f>
        <v>60.723242457811111</v>
      </c>
    </row>
    <row r="44" spans="7:17" x14ac:dyDescent="0.3">
      <c r="G44" s="2">
        <f t="shared" si="0"/>
        <v>78047.255843455729</v>
      </c>
      <c r="H44" s="14">
        <f>por*mu*ct*$C$19*$C$19/0.00036/k*G44</f>
        <v>2.1679793289848814</v>
      </c>
      <c r="I44" s="15">
        <f>1/2*E_1(-rd^2/4/G44)</f>
        <v>3.0419823901044887</v>
      </c>
      <c r="J44" s="15">
        <f>[1]!transient_pd(G44,,,rd,1)</f>
        <v>3.0420132256404031</v>
      </c>
      <c r="K44" s="14">
        <f>[1]!transient_pd(G44,,0,rd,$L$12)</f>
        <v>3.0420132256404031</v>
      </c>
      <c r="M44" s="15">
        <f>K44-J44</f>
        <v>0</v>
      </c>
      <c r="N44" s="14"/>
      <c r="O44" s="15">
        <f>I44*18.41*q*B*mu/k/h</f>
        <v>67.203474962188352</v>
      </c>
      <c r="P44" s="15">
        <f>J44*18.41*q*B*mu/k/h</f>
        <v>67.204156180847789</v>
      </c>
      <c r="Q44" s="15">
        <f>K44*18.41*q*B*mu/k/h</f>
        <v>67.204156180847789</v>
      </c>
    </row>
    <row r="45" spans="7:17" x14ac:dyDescent="0.3">
      <c r="G45" s="2">
        <f t="shared" si="0"/>
        <v>140485.06051822033</v>
      </c>
      <c r="H45" s="14">
        <f>por*mu*ct*$C$19*$C$19/0.00036/k*G45</f>
        <v>3.902362792172787</v>
      </c>
      <c r="I45" s="15">
        <f>1/2*E_1(-rd^2/4/G45)</f>
        <v>3.3355911365952569</v>
      </c>
      <c r="J45" s="15">
        <f>[1]!transient_pd(G45,,,rd,1)</f>
        <v>3.3356094128612312</v>
      </c>
      <c r="K45" s="14">
        <f>[1]!transient_pd(G45,,0,rd,$L$12)</f>
        <v>3.3356094119299087</v>
      </c>
      <c r="M45" s="15">
        <f>K45-J45</f>
        <v>-9.3132257461547852E-10</v>
      </c>
      <c r="N45" s="14"/>
      <c r="O45" s="15">
        <f>I45*18.41*q*B*mu/k/h</f>
        <v>73.689879389662408</v>
      </c>
      <c r="P45" s="15">
        <f>J45*18.41*q*B*mu/k/h</f>
        <v>73.69028314893032</v>
      </c>
      <c r="Q45" s="15">
        <f>K45*18.41*q*B*mu/k/h</f>
        <v>73.690283128355546</v>
      </c>
    </row>
    <row r="46" spans="7:17" x14ac:dyDescent="0.3">
      <c r="G46" s="2">
        <f t="shared" si="0"/>
        <v>252873.1089327966</v>
      </c>
      <c r="H46" s="14">
        <f>por*mu*ct*$C$19*$C$19/0.00036/k*G46</f>
        <v>7.0242530259110172</v>
      </c>
      <c r="I46" s="15">
        <f>1/2*E_1(-rd^2/4/G46)</f>
        <v>3.6293263307234227</v>
      </c>
      <c r="J46" s="15">
        <f>[1]!transient_pd(G46,,,rd,1)</f>
        <v>3.6293371546635171</v>
      </c>
      <c r="K46" s="14">
        <f>[1]!transient_pd(G46,,0,rd,$L$12)</f>
        <v>3.6293371551291784</v>
      </c>
      <c r="M46" s="15">
        <f>K46-J46</f>
        <v>4.6566128730773926E-10</v>
      </c>
      <c r="N46" s="14"/>
      <c r="O46" s="15">
        <f>I46*18.41*q*B*mu/k/h</f>
        <v>80.179077298341838</v>
      </c>
      <c r="P46" s="15">
        <f>J46*18.41*q*B*mu/k/h</f>
        <v>80.17931642082641</v>
      </c>
      <c r="Q46" s="15">
        <f>K46*18.41*q*B*mu/k/h</f>
        <v>80.179316431113804</v>
      </c>
    </row>
    <row r="47" spans="7:17" x14ac:dyDescent="0.3">
      <c r="G47" s="2">
        <f t="shared" si="0"/>
        <v>455171.59607903392</v>
      </c>
      <c r="H47" s="14"/>
      <c r="I47" s="14"/>
      <c r="J47" s="14"/>
      <c r="K47" s="16"/>
      <c r="L47" s="14"/>
      <c r="M47" s="15"/>
      <c r="N47" s="14"/>
      <c r="O47" s="14"/>
    </row>
    <row r="48" spans="7:17" x14ac:dyDescent="0.3">
      <c r="G48" s="2">
        <f t="shared" si="0"/>
        <v>819308.87294226105</v>
      </c>
      <c r="H48" s="14"/>
      <c r="I48" s="14"/>
      <c r="J48" s="14"/>
      <c r="K48" s="16"/>
      <c r="L48" s="14"/>
      <c r="M48" s="15"/>
      <c r="N48" s="14"/>
      <c r="O48" s="14"/>
    </row>
    <row r="49" spans="7:15" x14ac:dyDescent="0.3">
      <c r="G49" s="2">
        <f t="shared" si="0"/>
        <v>1474755.9712960699</v>
      </c>
      <c r="H49" s="14"/>
      <c r="I49" s="14"/>
      <c r="J49" s="14"/>
      <c r="K49" s="16"/>
      <c r="L49" s="14"/>
      <c r="M49" s="15"/>
      <c r="N49" s="14"/>
      <c r="O49" s="14"/>
    </row>
    <row r="50" spans="7:15" x14ac:dyDescent="0.3">
      <c r="G50" s="2">
        <f t="shared" si="0"/>
        <v>2654560.7483329261</v>
      </c>
      <c r="H50" s="13">
        <f>G50*por*mu*ct*rw*rw/k/0.00036</f>
        <v>73.737798564803512</v>
      </c>
      <c r="I50" s="13">
        <f>-1/2*Ei(-1/4/G50)</f>
        <v>7.8004342730888681</v>
      </c>
      <c r="J50" s="13">
        <f>1/2*(LN(G50)+0.80907)</f>
        <v>7.8004298778909185</v>
      </c>
      <c r="K50" s="13">
        <f>Pi-I50*$J$12*q*B*mu/k/h</f>
        <v>77.672806038920754</v>
      </c>
      <c r="L50" s="13"/>
      <c r="M50" s="13"/>
      <c r="N50" s="13"/>
      <c r="O50" s="13"/>
    </row>
  </sheetData>
  <phoneticPr fontId="2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>
              <from>
                <xdr:col>6</xdr:col>
                <xdr:colOff>228600</xdr:colOff>
                <xdr:row>3</xdr:row>
                <xdr:rowOff>0</xdr:rowOff>
              </from>
              <to>
                <xdr:col>8</xdr:col>
                <xdr:colOff>740229</xdr:colOff>
                <xdr:row>7</xdr:row>
                <xdr:rowOff>48986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>
              <from>
                <xdr:col>9</xdr:col>
                <xdr:colOff>65314</xdr:colOff>
                <xdr:row>3</xdr:row>
                <xdr:rowOff>10886</xdr:rowOff>
              </from>
              <to>
                <xdr:col>11</xdr:col>
                <xdr:colOff>582386</xdr:colOff>
                <xdr:row>7</xdr:row>
                <xdr:rowOff>59871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9">
            <anchor moveWithCells="1">
              <from>
                <xdr:col>12</xdr:col>
                <xdr:colOff>179614</xdr:colOff>
                <xdr:row>3</xdr:row>
                <xdr:rowOff>0</xdr:rowOff>
              </from>
              <to>
                <xdr:col>15</xdr:col>
                <xdr:colOff>163286</xdr:colOff>
                <xdr:row>7</xdr:row>
                <xdr:rowOff>76200</xdr:rowOff>
              </to>
            </anchor>
          </objectPr>
        </oleObject>
      </mc:Choice>
      <mc:Fallback>
        <oleObject progId="Equation.DSMT4" shapeId="1032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16</vt:i4>
      </vt:variant>
    </vt:vector>
  </HeadingPairs>
  <TitlesOfParts>
    <vt:vector size="17" baseType="lpstr">
      <vt:lpstr>Упражнение 2</vt:lpstr>
      <vt:lpstr>B</vt:lpstr>
      <vt:lpstr>Cs</vt:lpstr>
      <vt:lpstr>ct</vt:lpstr>
      <vt:lpstr>h</vt:lpstr>
      <vt:lpstr>k</vt:lpstr>
      <vt:lpstr>mu</vt:lpstr>
      <vt:lpstr>Perm</vt:lpstr>
      <vt:lpstr>Pi</vt:lpstr>
      <vt:lpstr>por</vt:lpstr>
      <vt:lpstr>q</vt:lpstr>
      <vt:lpstr>r_</vt:lpstr>
      <vt:lpstr>rd</vt:lpstr>
      <vt:lpstr>rinat</vt:lpstr>
      <vt:lpstr>rw</vt:lpstr>
      <vt:lpstr>S</vt:lpstr>
      <vt:lpstr>р</vt:lpstr>
    </vt:vector>
  </TitlesOfParts>
  <Company>kntc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rnt</dc:creator>
  <cp:lastModifiedBy>Ринат Хабибуллин</cp:lastModifiedBy>
  <cp:lastPrinted>2005-08-21T19:27:26Z</cp:lastPrinted>
  <dcterms:created xsi:type="dcterms:W3CDTF">2005-08-18T07:57:40Z</dcterms:created>
  <dcterms:modified xsi:type="dcterms:W3CDTF">2019-10-13T20:29:29Z</dcterms:modified>
</cp:coreProperties>
</file>