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temp\"/>
    </mc:Choice>
  </mc:AlternateContent>
  <xr:revisionPtr revIDLastSave="0" documentId="13_ncr:1_{94D6B32E-48BF-4A0D-B297-041EB689DB68}" xr6:coauthVersionLast="43" xr6:coauthVersionMax="43" xr10:uidLastSave="{00000000-0000-0000-0000-000000000000}"/>
  <bookViews>
    <workbookView xWindow="-98" yWindow="-98" windowWidth="20715" windowHeight="13276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PVT_str_">PVT!$C$17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D49" i="112"/>
  <c r="E48" i="112"/>
  <c r="F47" i="112"/>
  <c r="G46" i="112"/>
  <c r="H45" i="112"/>
  <c r="I44" i="112"/>
  <c r="J43" i="112"/>
  <c r="K42" i="112"/>
  <c r="D41" i="112"/>
  <c r="E40" i="112"/>
  <c r="F39" i="112"/>
  <c r="G38" i="112"/>
  <c r="H37" i="112"/>
  <c r="I36" i="112"/>
  <c r="J35" i="112"/>
  <c r="K34" i="112"/>
  <c r="D33" i="112"/>
  <c r="E32" i="112"/>
  <c r="F31" i="112"/>
  <c r="G30" i="112"/>
  <c r="H29" i="112"/>
  <c r="I28" i="112"/>
  <c r="J27" i="112"/>
  <c r="K26" i="112"/>
  <c r="D25" i="112"/>
  <c r="E24" i="112"/>
  <c r="J46" i="112"/>
  <c r="G41" i="112"/>
  <c r="J30" i="112"/>
  <c r="G25" i="112"/>
  <c r="K49" i="112"/>
  <c r="D48" i="112"/>
  <c r="E47" i="112"/>
  <c r="F46" i="112"/>
  <c r="G45" i="112"/>
  <c r="H44" i="112"/>
  <c r="I43" i="112"/>
  <c r="J42" i="112"/>
  <c r="K41" i="112"/>
  <c r="D40" i="112"/>
  <c r="E39" i="112"/>
  <c r="F38" i="112"/>
  <c r="G37" i="112"/>
  <c r="H36" i="112"/>
  <c r="I35" i="112"/>
  <c r="J34" i="112"/>
  <c r="K33" i="112"/>
  <c r="D32" i="112"/>
  <c r="E31" i="112"/>
  <c r="F30" i="112"/>
  <c r="G29" i="112"/>
  <c r="H28" i="112"/>
  <c r="I27" i="112"/>
  <c r="J26" i="112"/>
  <c r="K25" i="112"/>
  <c r="D24" i="112"/>
  <c r="E35" i="112"/>
  <c r="K29" i="112"/>
  <c r="H24" i="112"/>
  <c r="J49" i="112"/>
  <c r="K48" i="112"/>
  <c r="D47" i="112"/>
  <c r="E46" i="112"/>
  <c r="F45" i="112"/>
  <c r="G44" i="112"/>
  <c r="H43" i="112"/>
  <c r="I42" i="112"/>
  <c r="J41" i="112"/>
  <c r="K40" i="112"/>
  <c r="D39" i="112"/>
  <c r="E38" i="112"/>
  <c r="F37" i="112"/>
  <c r="G36" i="112"/>
  <c r="H35" i="112"/>
  <c r="I34" i="112"/>
  <c r="J33" i="112"/>
  <c r="K32" i="112"/>
  <c r="D31" i="112"/>
  <c r="E30" i="112"/>
  <c r="F29" i="112"/>
  <c r="G28" i="112"/>
  <c r="H27" i="112"/>
  <c r="I26" i="112"/>
  <c r="J25" i="112"/>
  <c r="K24" i="112"/>
  <c r="C17" i="112"/>
  <c r="K45" i="112"/>
  <c r="D36" i="112"/>
  <c r="L28" i="112"/>
  <c r="I49" i="112"/>
  <c r="J48" i="112"/>
  <c r="K47" i="112"/>
  <c r="L46" i="112"/>
  <c r="D46" i="112"/>
  <c r="E45" i="112"/>
  <c r="F44" i="112"/>
  <c r="G43" i="112"/>
  <c r="H42" i="112"/>
  <c r="I41" i="112"/>
  <c r="J40" i="112"/>
  <c r="K39" i="112"/>
  <c r="L38" i="112"/>
  <c r="D38" i="112"/>
  <c r="E37" i="112"/>
  <c r="F36" i="112"/>
  <c r="G35" i="112"/>
  <c r="H34" i="112"/>
  <c r="I33" i="112"/>
  <c r="J32" i="112"/>
  <c r="K31" i="112"/>
  <c r="L30" i="112"/>
  <c r="D30" i="112"/>
  <c r="E29" i="112"/>
  <c r="F28" i="112"/>
  <c r="G27" i="112"/>
  <c r="H26" i="112"/>
  <c r="I25" i="112"/>
  <c r="G1" i="112"/>
  <c r="D44" i="112"/>
  <c r="J38" i="112"/>
  <c r="I31" i="112"/>
  <c r="H49" i="112"/>
  <c r="I48" i="112"/>
  <c r="J47" i="112"/>
  <c r="K46" i="112"/>
  <c r="L45" i="112"/>
  <c r="D45" i="112"/>
  <c r="E44" i="112"/>
  <c r="F43" i="112"/>
  <c r="G42" i="112"/>
  <c r="H41" i="112"/>
  <c r="I40" i="112"/>
  <c r="J39" i="112"/>
  <c r="K38" i="112"/>
  <c r="L37" i="112"/>
  <c r="D37" i="112"/>
  <c r="E36" i="112"/>
  <c r="F35" i="112"/>
  <c r="G34" i="112"/>
  <c r="H33" i="112"/>
  <c r="I32" i="112"/>
  <c r="J31" i="112"/>
  <c r="K30" i="112"/>
  <c r="L29" i="112"/>
  <c r="D29" i="112"/>
  <c r="E28" i="112"/>
  <c r="F27" i="112"/>
  <c r="G26" i="112"/>
  <c r="H25" i="112"/>
  <c r="I24" i="112"/>
  <c r="H48" i="112"/>
  <c r="F42" i="112"/>
  <c r="K37" i="112"/>
  <c r="H32" i="112"/>
  <c r="F26" i="112"/>
  <c r="G49" i="112"/>
  <c r="F49" i="112"/>
  <c r="G48" i="112"/>
  <c r="H47" i="112"/>
  <c r="I46" i="112"/>
  <c r="J45" i="112"/>
  <c r="K44" i="112"/>
  <c r="L43" i="112"/>
  <c r="D43" i="112"/>
  <c r="E42" i="112"/>
  <c r="F41" i="112"/>
  <c r="G40" i="112"/>
  <c r="H39" i="112"/>
  <c r="I38" i="112"/>
  <c r="J37" i="112"/>
  <c r="K36" i="112"/>
  <c r="L35" i="112"/>
  <c r="D35" i="112"/>
  <c r="E34" i="112"/>
  <c r="F33" i="112"/>
  <c r="G32" i="112"/>
  <c r="H31" i="112"/>
  <c r="I30" i="112"/>
  <c r="J29" i="112"/>
  <c r="K28" i="112"/>
  <c r="L27" i="112"/>
  <c r="D27" i="112"/>
  <c r="E26" i="112"/>
  <c r="F25" i="112"/>
  <c r="G24" i="112"/>
  <c r="J24" i="112"/>
  <c r="E43" i="112"/>
  <c r="I39" i="112"/>
  <c r="G33" i="112"/>
  <c r="E27" i="112"/>
  <c r="E49" i="112"/>
  <c r="F48" i="112"/>
  <c r="G47" i="112"/>
  <c r="H46" i="112"/>
  <c r="I45" i="112"/>
  <c r="J44" i="112"/>
  <c r="K43" i="112"/>
  <c r="L42" i="112"/>
  <c r="D42" i="112"/>
  <c r="E41" i="112"/>
  <c r="F40" i="112"/>
  <c r="G39" i="112"/>
  <c r="H38" i="112"/>
  <c r="I37" i="112"/>
  <c r="J36" i="112"/>
  <c r="K35" i="112"/>
  <c r="L34" i="112"/>
  <c r="D34" i="112"/>
  <c r="E33" i="112"/>
  <c r="F32" i="112"/>
  <c r="G31" i="112"/>
  <c r="H30" i="112"/>
  <c r="I29" i="112"/>
  <c r="J28" i="112"/>
  <c r="K27" i="112"/>
  <c r="L26" i="112"/>
  <c r="D26" i="112"/>
  <c r="E25" i="112"/>
  <c r="F24" i="112"/>
  <c r="I47" i="112"/>
  <c r="H40" i="112"/>
  <c r="F34" i="112"/>
  <c r="D28" i="112"/>
  <c r="L31" i="112"/>
  <c r="L39" i="112"/>
  <c r="L47" i="112"/>
  <c r="L44" i="112"/>
  <c r="L24" i="112"/>
  <c r="L32" i="112"/>
  <c r="L40" i="112"/>
  <c r="L48" i="112"/>
  <c r="L36" i="112"/>
  <c r="L25" i="112"/>
  <c r="L33" i="112"/>
  <c r="L41" i="112"/>
  <c r="L49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<sst xmlns="http://schemas.openxmlformats.org/spreadsheetml/2006/main" count="2596" uniqueCount="164">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</sst>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6" fillId="0" borderId="0" xfId="0" applyFont="1"/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1" fontId="20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3"/>
  <dimension ref="B2:Y1267"/>
  <sheetViews>
    <sheetView topLeftCell="A73" workbookViewId="0">
      <selection activeCell="D86" sqref="D86"/>
    </sheetView>
  </sheetViews>
  <sheetFormatPr defaultColWidth="9.1328125" defaultRowHeight="14.25" x14ac:dyDescent="0.45"/>
  <cols>
    <col min="1" max="1" width="9.1328125" style="1"/>
    <col min="2" max="2" width="5" style="1" bestFit="1" customWidth="1"/>
    <col min="3" max="3" width="19" style="1" bestFit="1" customWidth="1"/>
    <col min="4" max="4" width="28.86328125" style="1" bestFit="1" customWidth="1"/>
    <col min="5" max="5" width="14.86328125" style="1" bestFit="1" customWidth="1"/>
    <col min="6" max="6" width="12" style="1" bestFit="1" customWidth="1"/>
    <col min="7" max="7" width="14.1328125" style="1" bestFit="1" customWidth="1"/>
    <col min="8" max="8" width="15.1328125" style="1" bestFit="1" customWidth="1"/>
    <col min="9" max="9" width="23.398437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328125" style="1" customWidth="1"/>
    <col min="18" max="18" width="12.3984375" style="1" customWidth="1"/>
    <col min="19" max="19" width="15.1328125" style="1" customWidth="1"/>
    <col min="20" max="21" width="9.1328125" style="1"/>
    <col min="22" max="22" width="14.1328125" style="1" customWidth="1"/>
    <col min="23" max="23" width="15.1328125" style="1" customWidth="1"/>
    <col min="24" max="24" width="19.59765625" style="1" customWidth="1"/>
    <col min="25" max="25" width="17.86328125" style="1" customWidth="1"/>
    <col min="26" max="16384" width="9.1328125" style="1"/>
  </cols>
  <sheetData>
    <row r="2" spans="2:25" x14ac:dyDescent="0.45">
      <c r="B2" s="27" t="s">
        <v>1</v>
      </c>
      <c r="C2" s="27"/>
      <c r="D2" s="27"/>
      <c r="E2" s="27"/>
      <c r="F2" s="27"/>
      <c r="G2" s="27"/>
      <c r="H2" s="27"/>
      <c r="I2" s="27"/>
      <c r="J2" s="27"/>
      <c r="K2" s="27"/>
      <c r="L2" s="27" t="s">
        <v>2</v>
      </c>
      <c r="M2" s="27"/>
      <c r="N2" s="27"/>
      <c r="O2" s="27"/>
      <c r="V2" s="28" t="s">
        <v>3</v>
      </c>
      <c r="W2" s="28"/>
      <c r="X2" s="28"/>
    </row>
    <row r="3" spans="2:25" s="3" customFormat="1" ht="42.75" x14ac:dyDescent="0.4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="40" zoomScaleNormal="40" workbookViewId="0">
      <selection activeCell="AE10" sqref="AE10"/>
    </sheetView>
  </sheetViews>
  <sheetFormatPr defaultRowHeight="12.75" outlineLevelRow="1" x14ac:dyDescent="0.35"/>
  <cols>
    <col min="2" max="2" width="11" customWidth="1"/>
    <col min="3" max="3" width="10.597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10" max="10" width="11.265625" customWidth="1"/>
    <col min="11" max="11" width="10.1328125" customWidth="1"/>
    <col min="22" max="32" width="9.1328125" customWidth="1"/>
  </cols>
  <sheetData>
    <row r="1" spans="1:7" ht="13.15" x14ac:dyDescent="0.4">
      <c r="A1" s="4" t="s">
        <v>150</v>
      </c>
      <c r="F1" t="s">
        <v>160</v>
      </c>
      <c r="G1" t="str">
        <f>[1]!getUFVersion()</f>
        <v>7.7</v>
      </c>
    </row>
    <row r="2" spans="1:7" x14ac:dyDescent="0.35">
      <c r="A2" t="s">
        <v>151</v>
      </c>
    </row>
    <row r="6" spans="1:7" ht="13.15" x14ac:dyDescent="0.4">
      <c r="A6" s="4" t="s">
        <v>128</v>
      </c>
    </row>
    <row r="7" spans="1:7" ht="16.5" outlineLevel="1" x14ac:dyDescent="0.55000000000000004">
      <c r="B7" s="9" t="s">
        <v>139</v>
      </c>
      <c r="C7" s="5">
        <v>0.87</v>
      </c>
      <c r="D7" s="10"/>
      <c r="E7" s="22">
        <f>gamma_oil_*1000</f>
        <v>870</v>
      </c>
      <c r="F7" s="23" t="s">
        <v>149</v>
      </c>
    </row>
    <row r="8" spans="1:7" ht="16.5" outlineLevel="1" x14ac:dyDescent="0.55000000000000004">
      <c r="B8" s="8" t="s">
        <v>141</v>
      </c>
      <c r="C8" s="5">
        <v>1</v>
      </c>
      <c r="D8" s="10"/>
      <c r="E8" s="22">
        <f>gamma_wat_*1000</f>
        <v>1000</v>
      </c>
      <c r="F8" s="23" t="s">
        <v>149</v>
      </c>
    </row>
    <row r="9" spans="1:7" ht="16.5" outlineLevel="1" x14ac:dyDescent="0.55000000000000004">
      <c r="B9" s="8" t="s">
        <v>140</v>
      </c>
      <c r="C9" s="5">
        <v>0.81</v>
      </c>
      <c r="D9" s="10"/>
      <c r="E9" s="22">
        <f>gamma_gas_*1.22</f>
        <v>0.98820000000000008</v>
      </c>
      <c r="F9" s="23" t="s">
        <v>149</v>
      </c>
    </row>
    <row r="10" spans="1:7" ht="16.5" outlineLevel="1" x14ac:dyDescent="0.55000000000000004">
      <c r="B10" s="11" t="s">
        <v>142</v>
      </c>
      <c r="C10" s="5">
        <v>80</v>
      </c>
      <c r="D10" s="8" t="s">
        <v>143</v>
      </c>
      <c r="E10" s="24">
        <f>Rsb_/gamma_oil_</f>
        <v>91.954022988505741</v>
      </c>
      <c r="F10" s="23" t="s">
        <v>162</v>
      </c>
    </row>
    <row r="11" spans="1:7" ht="16.5" outlineLevel="1" x14ac:dyDescent="0.55000000000000004">
      <c r="B11" s="11" t="s">
        <v>144</v>
      </c>
      <c r="C11" s="5">
        <v>80</v>
      </c>
      <c r="D11" s="8" t="s">
        <v>143</v>
      </c>
      <c r="E11" s="24">
        <f>Rsb_/gamma_oil_</f>
        <v>91.954022988505741</v>
      </c>
      <c r="F11" s="23" t="s">
        <v>162</v>
      </c>
    </row>
    <row r="12" spans="1:7" ht="15.75" outlineLevel="1" x14ac:dyDescent="0.55000000000000004">
      <c r="B12" s="8" t="s">
        <v>146</v>
      </c>
      <c r="C12" s="5">
        <v>120</v>
      </c>
      <c r="D12" s="8" t="s">
        <v>136</v>
      </c>
      <c r="E12" s="24">
        <f>Pb_*1.01325/10</f>
        <v>12.159000000000001</v>
      </c>
      <c r="F12" s="23" t="s">
        <v>137</v>
      </c>
    </row>
    <row r="13" spans="1:7" ht="15.75" outlineLevel="1" x14ac:dyDescent="0.55000000000000004">
      <c r="B13" s="8" t="s">
        <v>145</v>
      </c>
      <c r="C13" s="5">
        <v>100</v>
      </c>
      <c r="D13" s="8" t="s">
        <v>130</v>
      </c>
      <c r="E13" s="24">
        <f>Tres_*9/5+32</f>
        <v>212</v>
      </c>
      <c r="F13" s="23" t="s">
        <v>138</v>
      </c>
    </row>
    <row r="14" spans="1:7" ht="15.75" outlineLevel="1" x14ac:dyDescent="0.55000000000000004">
      <c r="B14" s="11" t="s">
        <v>147</v>
      </c>
      <c r="C14" s="5">
        <v>1.2</v>
      </c>
      <c r="D14" s="8" t="s">
        <v>129</v>
      </c>
      <c r="E14" s="25"/>
      <c r="F14" s="10"/>
    </row>
    <row r="15" spans="1:7" ht="15.75" outlineLevel="1" x14ac:dyDescent="0.55000000000000004">
      <c r="B15" s="12" t="s">
        <v>148</v>
      </c>
      <c r="C15" s="5">
        <v>1</v>
      </c>
      <c r="D15" s="8" t="s">
        <v>135</v>
      </c>
      <c r="E15" s="25"/>
      <c r="F15" s="10"/>
    </row>
    <row r="17" spans="1:22" x14ac:dyDescent="0.35">
      <c r="B17" s="17" t="s">
        <v>161</v>
      </c>
      <c r="C17" s="18" t="str">
        <f>[1]!PVT_encode_string(gamma_gas_,gamma_oil_,gamma_wat_,Rsb_,Rp_,Pb_,Tres_,Bob_,muob_)</f>
        <v>gamma_gas:0,810;gamma_oil:0,870;gamma_wat:1,000;rsb_m3m3:80,000;rp_m3m3:80,000;pb_atma:120,000;tres_C:100,000;bob_m3m3:1,200;muob_cP:1,000;PVTcorr:0;ksep_fr:0,000;pksep_atma:-1,000;tksep_C:-1,000;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9" spans="1:22" x14ac:dyDescent="0.35">
      <c r="A19" t="s">
        <v>131</v>
      </c>
    </row>
    <row r="20" spans="1:22" outlineLevel="1" x14ac:dyDescent="0.35">
      <c r="A20" t="s">
        <v>132</v>
      </c>
    </row>
    <row r="21" spans="1:22" outlineLevel="1" x14ac:dyDescent="0.35"/>
    <row r="22" spans="1:22" ht="13.15" outlineLevel="1" x14ac:dyDescent="0.4">
      <c r="H22" s="7"/>
    </row>
    <row r="23" spans="1:22" ht="15.4" outlineLevel="1" x14ac:dyDescent="0.35">
      <c r="B23" s="13" t="s">
        <v>0</v>
      </c>
      <c r="C23" s="13" t="s">
        <v>133</v>
      </c>
      <c r="D23" s="13" t="s">
        <v>152</v>
      </c>
      <c r="E23" s="13" t="s">
        <v>153</v>
      </c>
      <c r="F23" s="14" t="s">
        <v>154</v>
      </c>
      <c r="G23" s="15" t="s">
        <v>155</v>
      </c>
      <c r="H23" s="15" t="s">
        <v>156</v>
      </c>
      <c r="I23" s="13" t="s">
        <v>157</v>
      </c>
      <c r="J23" s="13" t="s">
        <v>158</v>
      </c>
      <c r="K23" s="13" t="s">
        <v>159</v>
      </c>
      <c r="L23" s="13" t="s">
        <v>163</v>
      </c>
    </row>
    <row r="24" spans="1:22" outlineLevel="1" x14ac:dyDescent="0.35">
      <c r="B24" s="16">
        <v>1</v>
      </c>
      <c r="C24" s="16">
        <v>80</v>
      </c>
      <c r="D24" s="19">
        <f>[1]!PVT_Rs_m3m3(B24,C24,gamma_gas_,gamma_oil_,gamma_wat_,Rsb_,Rp_,Pb_,Tres_,Bob_,muob_)</f>
        <v>0.27349174723217989</v>
      </c>
      <c r="E24" s="20">
        <f>[1]!PVT_Bo_m3m3(B24,C24,gamma_gas_,gamma_oil_,gamma_wat_,Rsb_,Rp_,Pb_,Tres_,Bob_,muob_)</f>
        <v>1.0376399914230205</v>
      </c>
      <c r="F24" s="19">
        <f>[1]!PVT_Muo_cP(B24,C24,gamma_gas_,gamma_oil_,gamma_wat_,Rsb_,Rp_,Pb_,Tres_,Bob_,muob_)</f>
        <v>3.6590459978763108</v>
      </c>
      <c r="G24" s="21">
        <f>[1]!PVT_Mug_cP(B24,C24,gamma_gas_,gamma_oil_,gamma_wat_,Rsb_,Rp_,Pb_,Pb_,Bob_,muob_)</f>
        <v>1.2059353211390567E-2</v>
      </c>
      <c r="H24" s="20">
        <f>[1]!PVT_Muw_cP(B24,C24,gamma_gas_,gamma_oil_,gamma_wat_,Rsb_,Rp_,Pb_,Tres_,Bob_,muob_)</f>
        <v>0.33586886209810729</v>
      </c>
      <c r="I24" s="19">
        <f>[1]!PVT_Rhog_kgm3(B24,C24,gamma_gas_,gamma_oil_,gamma_wat_,Rsb_,Rp_,Pb_,Tres_,Bob_,muob_)</f>
        <v>0.81937733452615791</v>
      </c>
      <c r="J24" s="19">
        <f>[1]!PVT_Rhow_kgm3(B24,C24,gamma_gas_,gamma_oil_,gamma_wat_,Rsb_,Rp_,Pb_,Tres_,Bob_,muob_)</f>
        <v>970.56653980677311</v>
      </c>
      <c r="K24" s="19">
        <f>[1]!PVT_Rhoo_kgm3(B24,C24,gamma_gas_,gamma_oil_,gamma_wat_,Rsb_,Rp_,Pb_,Tres_,Bob_,muob_)</f>
        <v>838.70190850032748</v>
      </c>
      <c r="L24" s="26">
        <f>[1]!PVT_Bg_m3m3(B24,C24,gamma_gas_,gamma_oil_,gamma_wat_,Rsb_,Rp_,Pb_,Tres_,Bob_,muob_,0,,,,PVT_str_)</f>
        <v>1.2077182981541317</v>
      </c>
    </row>
    <row r="25" spans="1:22" outlineLevel="1" x14ac:dyDescent="0.35">
      <c r="B25" s="16">
        <v>5</v>
      </c>
      <c r="C25" s="16">
        <f>C24</f>
        <v>80</v>
      </c>
      <c r="D25" s="19">
        <f>[1]!PVT_Rs_m3m3(B25,C25,gamma_gas_,gamma_oil_,gamma_wat_,Rsb_,Rp_,Pb_,Tres_,Bob_,muob_)</f>
        <v>1.8989088169782065</v>
      </c>
      <c r="E25" s="20">
        <f>[1]!PVT_Bo_m3m3(B25,C25,gamma_gas_,gamma_oil_,gamma_wat_,Rsb_,Rp_,Pb_,Tres_,Bob_,muob_)</f>
        <v>1.0403048627533211</v>
      </c>
      <c r="F25" s="19">
        <f>[1]!PVT_Muo_cP(B25,C25,gamma_gas_,gamma_oil_,gamma_wat_,Rsb_,Rp_,Pb_,Tres_,Bob_,muob_)</f>
        <v>3.4223975306249876</v>
      </c>
      <c r="G25" s="21">
        <f>[1]!PVT_Mug_cP(B25,C25,gamma_gas_,gamma_oil_,gamma_wat_,Rsb_,Rp_,Pb_,Pb_,Bob_,muob_)</f>
        <v>1.2107192761995657E-2</v>
      </c>
      <c r="H25" s="20">
        <f>[1]!PVT_Muw_cP(B25,C25,gamma_gas_,gamma_oil_,gamma_wat_,Rsb_,Rp_,Pb_,Tres_,Bob_,muob_)</f>
        <v>0.3366698582445789</v>
      </c>
      <c r="I25" s="19">
        <f>[1]!PVT_Rhog_kgm3(B25,C25,gamma_gas_,gamma_oil_,gamma_wat_,Rsb_,Rp_,Pb_,Tres_,Bob_,muob_)</f>
        <v>4.1237052923205804</v>
      </c>
      <c r="J25" s="19">
        <f>[1]!PVT_Rhow_kgm3(B25,C25,gamma_gas_,gamma_oil_,gamma_wat_,Rsb_,Rp_,Pb_,Tres_,Bob_,muob_)</f>
        <v>970.6078507425874</v>
      </c>
      <c r="K25" s="19">
        <f>[1]!PVT_Rhoo_kgm3(B25,C25,gamma_gas_,gamma_oil_,gamma_wat_,Rsb_,Rp_,Pb_,Tres_,Bob_,muob_)</f>
        <v>838.09962608731962</v>
      </c>
      <c r="L25" s="26">
        <f>[1]!PVT_Bg_m3m3(B25,C25,gamma_gas_,gamma_oil_,gamma_wat_,Rsb_,Rp_,Pb_,Tres_,Bob_,muob_,0,,,,PVT_str_)</f>
        <v>0.2399727744470129</v>
      </c>
    </row>
    <row r="26" spans="1:22" outlineLevel="1" x14ac:dyDescent="0.35">
      <c r="B26" s="16">
        <v>10</v>
      </c>
      <c r="C26" s="16">
        <f t="shared" ref="C26:C49" si="0">C25</f>
        <v>80</v>
      </c>
      <c r="D26" s="19">
        <f>[1]!PVT_Rs_m3m3(B26,C26,gamma_gas_,gamma_oil_,gamma_wat_,Rsb_,Rp_,Pb_,Tres_,Bob_,muob_)</f>
        <v>4.3746592004508686</v>
      </c>
      <c r="E26" s="20">
        <f>[1]!PVT_Bo_m3m3(B26,C26,gamma_gas_,gamma_oil_,gamma_wat_,Rsb_,Rp_,Pb_,Tres_,Bob_,muob_)</f>
        <v>1.0443981738928323</v>
      </c>
      <c r="F26" s="19">
        <f>[1]!PVT_Muo_cP(B26,C26,gamma_gas_,gamma_oil_,gamma_wat_,Rsb_,Rp_,Pb_,Tres_,Bob_,muob_)</f>
        <v>3.1210880218224655</v>
      </c>
      <c r="G26" s="21">
        <f>[1]!PVT_Mug_cP(B26,C26,gamma_gas_,gamma_oil_,gamma_wat_,Rsb_,Rp_,Pb_,Pb_,Bob_,muob_)</f>
        <v>1.2187318955247543E-2</v>
      </c>
      <c r="H26" s="20">
        <f>[1]!PVT_Muw_cP(B26,C26,gamma_gas_,gamma_oil_,gamma_wat_,Rsb_,Rp_,Pb_,Tres_,Bob_,muob_)</f>
        <v>0.33768124309210917</v>
      </c>
      <c r="I26" s="19">
        <f>[1]!PVT_Rhog_kgm3(B26,C26,gamma_gas_,gamma_oil_,gamma_wat_,Rsb_,Rp_,Pb_,Tres_,Bob_,muob_)</f>
        <v>8.3110289855037642</v>
      </c>
      <c r="J26" s="19">
        <f>[1]!PVT_Rhow_kgm3(B26,C26,gamma_gas_,gamma_oil_,gamma_wat_,Rsb_,Rp_,Pb_,Tres_,Bob_,muob_)</f>
        <v>970.66190643699338</v>
      </c>
      <c r="K26" s="19">
        <f>[1]!PVT_Rhoo_kgm3(B26,C26,gamma_gas_,gamma_oil_,gamma_wat_,Rsb_,Rp_,Pb_,Tres_,Bob_,muob_)</f>
        <v>837.16065767204338</v>
      </c>
      <c r="L26" s="26">
        <f>[1]!PVT_Bg_m3m3(B26,C26,gamma_gas_,gamma_oil_,gamma_wat_,Rsb_,Rp_,Pb_,Tres_,Bob_,muob_,0,,,,PVT_str_)</f>
        <v>0.11906792789750065</v>
      </c>
    </row>
    <row r="27" spans="1:22" outlineLevel="1" x14ac:dyDescent="0.35">
      <c r="B27" s="16">
        <v>20</v>
      </c>
      <c r="C27" s="16">
        <f t="shared" si="0"/>
        <v>80</v>
      </c>
      <c r="D27" s="19">
        <f>[1]!PVT_Rs_m3m3(B27,C27,gamma_gas_,gamma_oil_,gamma_wat_,Rsb_,Rp_,Pb_,Tres_,Bob_,muob_)</f>
        <v>10.078231744978554</v>
      </c>
      <c r="E27" s="20">
        <f>[1]!PVT_Bo_m3m3(B27,C27,gamma_gas_,gamma_oil_,gamma_wat_,Rsb_,Rp_,Pb_,Tres_,Bob_,muob_)</f>
        <v>1.0539767147414263</v>
      </c>
      <c r="F27" s="19">
        <f>[1]!PVT_Muo_cP(B27,C27,gamma_gas_,gamma_oil_,gamma_wat_,Rsb_,Rp_,Pb_,Tres_,Bob_,muob_)</f>
        <v>2.6106743697866679</v>
      </c>
      <c r="G27" s="21">
        <f>[1]!PVT_Mug_cP(B27,C27,gamma_gas_,gamma_oil_,gamma_wat_,Rsb_,Rp_,Pb_,Pb_,Bob_,muob_)</f>
        <v>1.238888590743391E-2</v>
      </c>
      <c r="H27" s="20">
        <f>[1]!PVT_Muw_cP(B27,C27,gamma_gas_,gamma_oil_,gamma_wat_,Rsb_,Rp_,Pb_,Tres_,Bob_,muob_)</f>
        <v>0.33973781166863876</v>
      </c>
      <c r="I27" s="19">
        <f>[1]!PVT_Rhog_kgm3(B27,C27,gamma_gas_,gamma_oil_,gamma_wat_,Rsb_,Rp_,Pb_,Tres_,Bob_,muob_)</f>
        <v>16.846534268689066</v>
      </c>
      <c r="J27" s="19">
        <f>[1]!PVT_Rhow_kgm3(B27,C27,gamma_gas_,gamma_oil_,gamma_wat_,Rsb_,Rp_,Pb_,Tres_,Bob_,muob_)</f>
        <v>970.77807803228427</v>
      </c>
      <c r="K27" s="19">
        <f>[1]!PVT_Rhoo_kgm3(B27,C27,gamma_gas_,gamma_oil_,gamma_wat_,Rsb_,Rp_,Pb_,Tres_,Bob_,muob_)</f>
        <v>834.90761610552829</v>
      </c>
      <c r="L27" s="26">
        <f>[1]!PVT_Bg_m3m3(B27,C27,gamma_gas_,gamma_oil_,gamma_wat_,Rsb_,Rp_,Pb_,Tres_,Bob_,muob_,0,,,,PVT_str_)</f>
        <v>5.8740687207055151E-2</v>
      </c>
    </row>
    <row r="28" spans="1:22" outlineLevel="1" x14ac:dyDescent="0.35">
      <c r="B28" s="16">
        <v>40</v>
      </c>
      <c r="C28" s="16">
        <f t="shared" si="0"/>
        <v>80</v>
      </c>
      <c r="D28" s="19">
        <f>[1]!PVT_Rs_m3m3(B28,C28,gamma_gas_,gamma_oil_,gamma_wat_,Rsb_,Rp_,Pb_,Tres_,Bob_,muob_)</f>
        <v>23.217981207547599</v>
      </c>
      <c r="E28" s="20">
        <f>[1]!PVT_Bo_m3m3(B28,C28,gamma_gas_,gamma_oil_,gamma_wat_,Rsb_,Rp_,Pb_,Tres_,Bob_,muob_)</f>
        <v>1.0767454604846787</v>
      </c>
      <c r="F28" s="19">
        <f>[1]!PVT_Muo_cP(B28,C28,gamma_gas_,gamma_oil_,gamma_wat_,Rsb_,Rp_,Pb_,Tres_,Bob_,muob_)</f>
        <v>1.9330926543476408</v>
      </c>
      <c r="G28" s="21">
        <f>[1]!PVT_Mug_cP(B28,C28,gamma_gas_,gamma_oil_,gamma_wat_,Rsb_,Rp_,Pb_,Pb_,Bob_,muob_)</f>
        <v>1.2908515352492692E-2</v>
      </c>
      <c r="H28" s="20">
        <f>[1]!PVT_Muw_cP(B28,C28,gamma_gas_,gamma_oil_,gamma_wat_,Rsb_,Rp_,Pb_,Tres_,Bob_,muob_)</f>
        <v>0.34398614434757446</v>
      </c>
      <c r="I28" s="19">
        <f>[1]!PVT_Rhog_kgm3(B28,C28,gamma_gas_,gamma_oil_,gamma_wat_,Rsb_,Rp_,Pb_,Tres_,Bob_,muob_)</f>
        <v>34.342622955856108</v>
      </c>
      <c r="J28" s="19">
        <f>[1]!PVT_Rhow_kgm3(B28,C28,gamma_gas_,gamma_oil_,gamma_wat_,Rsb_,Rp_,Pb_,Tres_,Bob_,muob_)</f>
        <v>971.04268997016459</v>
      </c>
      <c r="K28" s="19">
        <f>[1]!PVT_Rhoo_kgm3(B28,C28,gamma_gas_,gamma_oil_,gamma_wat_,Rsb_,Rp_,Pb_,Tres_,Bob_,muob_)</f>
        <v>829.32876242400255</v>
      </c>
      <c r="L28" s="26">
        <f>[1]!PVT_Bg_m3m3(B28,C28,gamma_gas_,gamma_oil_,gamma_wat_,Rsb_,Rp_,Pb_,Tres_,Bob_,muob_,0,,,,PVT_str_)</f>
        <v>2.8814834594084415E-2</v>
      </c>
    </row>
    <row r="29" spans="1:22" outlineLevel="1" x14ac:dyDescent="0.35">
      <c r="B29" s="16">
        <v>60</v>
      </c>
      <c r="C29" s="16">
        <f t="shared" si="0"/>
        <v>80</v>
      </c>
      <c r="D29" s="19">
        <f>[1]!PVT_Rs_m3m3(B29,C29,gamma_gas_,gamma_oil_,gamma_wat_,Rsb_,Rp_,Pb_,Tres_,Bob_,muob_)</f>
        <v>37.830173339018913</v>
      </c>
      <c r="E29" s="20">
        <f>[1]!PVT_Bo_m3m3(B29,C29,gamma_gas_,gamma_oil_,gamma_wat_,Rsb_,Rp_,Pb_,Tres_,Bob_,muob_)</f>
        <v>1.1030496093855067</v>
      </c>
      <c r="F29" s="19">
        <f>[1]!PVT_Muo_cP(B29,C29,gamma_gas_,gamma_oil_,gamma_wat_,Rsb_,Rp_,Pb_,Tres_,Bob_,muob_)</f>
        <v>1.528854404837479</v>
      </c>
      <c r="G29" s="21">
        <f>[1]!PVT_Mug_cP(B29,C29,gamma_gas_,gamma_oil_,gamma_wat_,Rsb_,Rp_,Pb_,Pb_,Bob_,muob_)</f>
        <v>1.3546588499853221E-2</v>
      </c>
      <c r="H29" s="20">
        <f>[1]!PVT_Muw_cP(B29,C29,gamma_gas_,gamma_oil_,gamma_wat_,Rsb_,Rp_,Pb_,Tres_,Bob_,muob_)</f>
        <v>0.34841473772767878</v>
      </c>
      <c r="I29" s="19">
        <f>[1]!PVT_Rhog_kgm3(B29,C29,gamma_gas_,gamma_oil_,gamma_wat_,Rsb_,Rp_,Pb_,Tres_,Bob_,muob_)</f>
        <v>52.021157916412513</v>
      </c>
      <c r="J29" s="19">
        <f>[1]!PVT_Rhow_kgm3(B29,C29,gamma_gas_,gamma_oil_,gamma_wat_,Rsb_,Rp_,Pb_,Tres_,Bob_,muob_)</f>
        <v>971.35038666714604</v>
      </c>
      <c r="K29" s="19">
        <f>[1]!PVT_Rhoo_kgm3(B29,C29,gamma_gas_,gamma_oil_,gamma_wat_,Rsb_,Rp_,Pb_,Tres_,Bob_,muob_)</f>
        <v>822.660977095877</v>
      </c>
      <c r="L29" s="26">
        <f>[1]!PVT_Bg_m3m3(B29,C29,gamma_gas_,gamma_oil_,gamma_wat_,Rsb_,Rp_,Pb_,Tres_,Bob_,muob_,0,,,,PVT_str_)</f>
        <v>1.9022586955677732E-2</v>
      </c>
    </row>
    <row r="30" spans="1:22" outlineLevel="1" x14ac:dyDescent="0.35">
      <c r="B30" s="16">
        <v>80</v>
      </c>
      <c r="C30" s="16">
        <f t="shared" si="0"/>
        <v>80</v>
      </c>
      <c r="D30" s="19">
        <f>[1]!PVT_Rs_m3m3(B30,C30,gamma_gas_,gamma_oil_,gamma_wat_,Rsb_,Rp_,Pb_,Tres_,Bob_,muob_)</f>
        <v>53.489011266547386</v>
      </c>
      <c r="E30" s="20">
        <f>[1]!PVT_Bo_m3m3(B30,C30,gamma_gas_,gamma_oil_,gamma_wat_,Rsb_,Rp_,Pb_,Tres_,Bob_,muob_)</f>
        <v>1.1322091794660498</v>
      </c>
      <c r="F30" s="19">
        <f>[1]!PVT_Muo_cP(B30,C30,gamma_gas_,gamma_oil_,gamma_wat_,Rsb_,Rp_,Pb_,Tres_,Bob_,muob_)</f>
        <v>1.2663274699553588</v>
      </c>
      <c r="G30" s="21">
        <f>[1]!PVT_Mug_cP(B30,C30,gamma_gas_,gamma_oil_,gamma_wat_,Rsb_,Rp_,Pb_,Pb_,Bob_,muob_)</f>
        <v>1.4277475447539722E-2</v>
      </c>
      <c r="H30" s="20">
        <f>[1]!PVT_Muw_cP(B30,C30,gamma_gas_,gamma_oil_,gamma_wat_,Rsb_,Rp_,Pb_,Tres_,Bob_,muob_)</f>
        <v>0.35302359180895171</v>
      </c>
      <c r="I30" s="19">
        <f>[1]!PVT_Rhog_kgm3(B30,C30,gamma_gas_,gamma_oil_,gamma_wat_,Rsb_,Rp_,Pb_,Tres_,Bob_,muob_)</f>
        <v>69.493695380599092</v>
      </c>
      <c r="J30" s="19">
        <f>[1]!PVT_Rhow_kgm3(B30,C30,gamma_gas_,gamma_oil_,gamma_wat_,Rsb_,Rp_,Pb_,Tres_,Bob_,muob_)</f>
        <v>971.70124991871342</v>
      </c>
      <c r="K30" s="19">
        <f>[1]!PVT_Rhoo_kgm3(B30,C30,gamma_gas_,gamma_oil_,gamma_wat_,Rsb_,Rp_,Pb_,Tres_,Bob_,muob_)</f>
        <v>815.15987685011612</v>
      </c>
      <c r="L30" s="26">
        <f>[1]!PVT_Bg_m3m3(B30,C30,gamma_gas_,gamma_oil_,gamma_wat_,Rsb_,Rp_,Pb_,Tres_,Bob_,muob_,0,,,,PVT_str_)</f>
        <v>1.4239809734974395E-2</v>
      </c>
    </row>
    <row r="31" spans="1:22" outlineLevel="1" x14ac:dyDescent="0.35">
      <c r="B31" s="16">
        <v>100</v>
      </c>
      <c r="C31" s="16">
        <f t="shared" si="0"/>
        <v>80</v>
      </c>
      <c r="D31" s="19">
        <f>[1]!PVT_Rs_m3m3(B31,C31,gamma_gas_,gamma_oil_,gamma_wat_,Rsb_,Rp_,Pb_,Tres_,Bob_,muob_)</f>
        <v>69.975212465342153</v>
      </c>
      <c r="E31" s="20">
        <f>[1]!PVT_Bo_m3m3(B31,C31,gamma_gas_,gamma_oil_,gamma_wat_,Rsb_,Rp_,Pb_,Tres_,Bob_,muob_)</f>
        <v>1.1638439565928362</v>
      </c>
      <c r="F31" s="19">
        <f>[1]!PVT_Muo_cP(B31,C31,gamma_gas_,gamma_oil_,gamma_wat_,Rsb_,Rp_,Pb_,Tres_,Bob_,muob_)</f>
        <v>1.083519950310037</v>
      </c>
      <c r="G31" s="21">
        <f>[1]!PVT_Mug_cP(B31,C31,gamma_gas_,gamma_oil_,gamma_wat_,Rsb_,Rp_,Pb_,Pb_,Bob_,muob_)</f>
        <v>1.5081559965179573E-2</v>
      </c>
      <c r="H31" s="20">
        <f>[1]!PVT_Muw_cP(B31,C31,gamma_gas_,gamma_oil_,gamma_wat_,Rsb_,Rp_,Pb_,Tres_,Bob_,muob_)</f>
        <v>0.3578127065913933</v>
      </c>
      <c r="I31" s="19">
        <f>[1]!PVT_Rhog_kgm3(B31,C31,gamma_gas_,gamma_oil_,gamma_wat_,Rsb_,Rp_,Pb_,Tres_,Bob_,muob_)</f>
        <v>86.467193698138104</v>
      </c>
      <c r="J31" s="19">
        <f>[1]!PVT_Rhow_kgm3(B31,C31,gamma_gas_,gamma_oil_,gamma_wat_,Rsb_,Rp_,Pb_,Tres_,Bob_,muob_)</f>
        <v>972.09537309020902</v>
      </c>
      <c r="K31" s="19">
        <f>[1]!PVT_Rhoo_kgm3(B31,C31,gamma_gas_,gamma_oil_,gamma_wat_,Rsb_,Rp_,Pb_,Tres_,Bob_,muob_)</f>
        <v>807.0204390419027</v>
      </c>
      <c r="L31" s="26">
        <f>[1]!PVT_Bg_m3m3(B31,C31,gamma_gas_,gamma_oil_,gamma_wat_,Rsb_,Rp_,Pb_,Tres_,Bob_,muob_,0,,,,PVT_str_)</f>
        <v>1.1444537028166656E-2</v>
      </c>
    </row>
    <row r="32" spans="1:22" outlineLevel="1" x14ac:dyDescent="0.35">
      <c r="B32" s="16">
        <v>120</v>
      </c>
      <c r="C32" s="16">
        <f t="shared" si="0"/>
        <v>80</v>
      </c>
      <c r="D32" s="19">
        <f>[1]!PVT_Rs_m3m3(B32,C32,gamma_gas_,gamma_oil_,gamma_wat_,Rsb_,Rp_,Pb_,Tres_,Bob_,muob_)</f>
        <v>80</v>
      </c>
      <c r="E32" s="20">
        <f>[1]!PVT_Bo_m3m3(B32,C32,gamma_gas_,gamma_oil_,gamma_wat_,Rsb_,Rp_,Pb_,Tres_,Bob_,muob_)</f>
        <v>1.1807028368114907</v>
      </c>
      <c r="F32" s="19">
        <f>[1]!PVT_Muo_cP(B32,C32,gamma_gas_,gamma_oil_,gamma_wat_,Rsb_,Rp_,Pb_,Tres_,Bob_,muob_)</f>
        <v>1.0150338484210872</v>
      </c>
      <c r="G32" s="21">
        <f>[1]!PVT_Mug_cP(B32,C32,gamma_gas_,gamma_oil_,gamma_wat_,Rsb_,Rp_,Pb_,Pb_,Bob_,muob_)</f>
        <v>1.5942331647534887E-2</v>
      </c>
      <c r="H32" s="20">
        <f>[1]!PVT_Muw_cP(B32,C32,gamma_gas_,gamma_oil_,gamma_wat_,Rsb_,Rp_,Pb_,Tres_,Bob_,muob_)</f>
        <v>0.36278208207500345</v>
      </c>
      <c r="I32" s="19">
        <f>[1]!PVT_Rhog_kgm3(B32,C32,gamma_gas_,gamma_oil_,gamma_wat_,Rsb_,Rp_,Pb_,Tres_,Bob_,muob_)</f>
        <v>102.74696504047166</v>
      </c>
      <c r="J32" s="19">
        <f>[1]!PVT_Rhow_kgm3(B32,C32,gamma_gas_,gamma_oil_,gamma_wat_,Rsb_,Rp_,Pb_,Tres_,Bob_,muob_)</f>
        <v>972.53286117907339</v>
      </c>
      <c r="K32" s="19">
        <f>[1]!PVT_Rhoo_kgm3(B32,C32,gamma_gas_,gamma_oil_,gamma_wat_,Rsb_,Rp_,Pb_,Tres_,Bob_,muob_)</f>
        <v>803.89927965553159</v>
      </c>
      <c r="L32" s="26">
        <f>[1]!PVT_Bg_m3m3(B32,C32,gamma_gas_,gamma_oil_,gamma_wat_,Rsb_,Rp_,Pb_,Tres_,Bob_,muob_,0,,,,PVT_str_)</f>
        <v>9.6312041879797541E-3</v>
      </c>
    </row>
    <row r="33" spans="2:12" outlineLevel="1" x14ac:dyDescent="0.35">
      <c r="B33" s="16">
        <v>140</v>
      </c>
      <c r="C33" s="16">
        <f t="shared" si="0"/>
        <v>80</v>
      </c>
      <c r="D33" s="19">
        <f>[1]!PVT_Rs_m3m3(B33,C33,gamma_gas_,gamma_oil_,gamma_wat_,Rsb_,Rp_,Pb_,Tres_,Bob_,muob_)</f>
        <v>80</v>
      </c>
      <c r="E33" s="20">
        <f>[1]!PVT_Bo_m3m3(B33,C33,gamma_gas_,gamma_oil_,gamma_wat_,Rsb_,Rp_,Pb_,Tres_,Bob_,muob_)</f>
        <v>1.1756565721957675</v>
      </c>
      <c r="F33" s="19">
        <f>[1]!PVT_Muo_cP(B33,C33,gamma_gas_,gamma_oil_,gamma_wat_,Rsb_,Rp_,Pb_,Tres_,Bob_,muob_)</f>
        <v>1.0539730937727505</v>
      </c>
      <c r="G33" s="21">
        <f>[1]!PVT_Mug_cP(B33,C33,gamma_gas_,gamma_oil_,gamma_wat_,Rsb_,Rp_,Pb_,Pb_,Bob_,muob_)</f>
        <v>1.6846675130245223E-2</v>
      </c>
      <c r="H33" s="20">
        <f>[1]!PVT_Muw_cP(B33,C33,gamma_gas_,gamma_oil_,gamma_wat_,Rsb_,Rp_,Pb_,Tres_,Bob_,muob_)</f>
        <v>0.36793171825978227</v>
      </c>
      <c r="I33" s="19">
        <f>[1]!PVT_Rhog_kgm3(B33,C33,gamma_gas_,gamma_oil_,gamma_wat_,Rsb_,Rp_,Pb_,Tres_,Bob_,muob_)</f>
        <v>118.23508091041251</v>
      </c>
      <c r="J33" s="19">
        <f>[1]!PVT_Rhow_kgm3(B33,C33,gamma_gas_,gamma_oil_,gamma_wat_,Rsb_,Rp_,Pb_,Tres_,Bob_,muob_)</f>
        <v>973.01383088495345</v>
      </c>
      <c r="K33" s="19">
        <f>[1]!PVT_Rhoo_kgm3(B33,C33,gamma_gas_,gamma_oil_,gamma_wat_,Rsb_,Rp_,Pb_,Tres_,Bob_,muob_)</f>
        <v>807.34985236993782</v>
      </c>
      <c r="L33" s="26">
        <f>[1]!PVT_Bg_m3m3(B33,C33,gamma_gas_,gamma_oil_,gamma_wat_,Rsb_,Rp_,Pb_,Tres_,Bob_,muob_,0,,,,PVT_str_)</f>
        <v>8.3695718088086651E-3</v>
      </c>
    </row>
    <row r="34" spans="2:12" outlineLevel="1" x14ac:dyDescent="0.35">
      <c r="B34" s="16">
        <v>160</v>
      </c>
      <c r="C34" s="16">
        <f t="shared" si="0"/>
        <v>80</v>
      </c>
      <c r="D34" s="19">
        <f>[1]!PVT_Rs_m3m3(B34,C34,gamma_gas_,gamma_oil_,gamma_wat_,Rsb_,Rp_,Pb_,Tres_,Bob_,muob_)</f>
        <v>80</v>
      </c>
      <c r="E34" s="20">
        <f>[1]!PVT_Bo_m3m3(B34,C34,gamma_gas_,gamma_oil_,gamma_wat_,Rsb_,Rp_,Pb_,Tres_,Bob_,muob_)</f>
        <v>1.171886032441448</v>
      </c>
      <c r="F34" s="19">
        <f>[1]!PVT_Muo_cP(B34,C34,gamma_gas_,gamma_oil_,gamma_wat_,Rsb_,Rp_,Pb_,Tres_,Bob_,muob_)</f>
        <v>1.0988020693441951</v>
      </c>
      <c r="G34" s="21">
        <f>[1]!PVT_Mug_cP(B34,C34,gamma_gas_,gamma_oil_,gamma_wat_,Rsb_,Rp_,Pb_,Pb_,Bob_,muob_)</f>
        <v>1.778627391722987E-2</v>
      </c>
      <c r="H34" s="20">
        <f>[1]!PVT_Muw_cP(B34,C34,gamma_gas_,gamma_oil_,gamma_wat_,Rsb_,Rp_,Pb_,Tres_,Bob_,muob_)</f>
        <v>0.3732616151457297</v>
      </c>
      <c r="I34" s="19">
        <f>[1]!PVT_Rhog_kgm3(B34,C34,gamma_gas_,gamma_oil_,gamma_wat_,Rsb_,Rp_,Pb_,Tres_,Bob_,muob_)</f>
        <v>132.92865197241386</v>
      </c>
      <c r="J34" s="19">
        <f>[1]!PVT_Rhow_kgm3(B34,C34,gamma_gas_,gamma_oil_,gamma_wat_,Rsb_,Rp_,Pb_,Tres_,Bob_,muob_)</f>
        <v>973.53841068777274</v>
      </c>
      <c r="K34" s="19">
        <f>[1]!PVT_Rhoo_kgm3(B34,C34,gamma_gas_,gamma_oil_,gamma_wat_,Rsb_,Rp_,Pb_,Tres_,Bob_,muob_)</f>
        <v>809.94749807074277</v>
      </c>
      <c r="L34" s="26">
        <f>[1]!PVT_Bg_m3m3(B34,C34,gamma_gas_,gamma_oil_,gamma_wat_,Rsb_,Rp_,Pb_,Tres_,Bob_,muob_,0,,,,PVT_str_)</f>
        <v>7.4444221416264935E-3</v>
      </c>
    </row>
    <row r="35" spans="2:12" outlineLevel="1" x14ac:dyDescent="0.35">
      <c r="B35" s="16">
        <v>180</v>
      </c>
      <c r="C35" s="16">
        <f t="shared" si="0"/>
        <v>80</v>
      </c>
      <c r="D35" s="19">
        <f>[1]!PVT_Rs_m3m3(B35,C35,gamma_gas_,gamma_oil_,gamma_wat_,Rsb_,Rp_,Pb_,Tres_,Bob_,muob_)</f>
        <v>80</v>
      </c>
      <c r="E35" s="20">
        <f>[1]!PVT_Bo_m3m3(B35,C35,gamma_gas_,gamma_oil_,gamma_wat_,Rsb_,Rp_,Pb_,Tres_,Bob_,muob_)</f>
        <v>1.1689617528470237</v>
      </c>
      <c r="F35" s="19">
        <f>[1]!PVT_Muo_cP(B35,C35,gamma_gas_,gamma_oil_,gamma_wat_,Rsb_,Rp_,Pb_,Tres_,Bob_,muob_)</f>
        <v>1.1489535809957676</v>
      </c>
      <c r="G35" s="21">
        <f>[1]!PVT_Mug_cP(B35,C35,gamma_gas_,gamma_oil_,gamma_wat_,Rsb_,Rp_,Pb_,Pb_,Bob_,muob_)</f>
        <v>1.8759718979044708E-2</v>
      </c>
      <c r="H35" s="20">
        <f>[1]!PVT_Muw_cP(B35,C35,gamma_gas_,gamma_oil_,gamma_wat_,Rsb_,Rp_,Pb_,Tres_,Bob_,muob_)</f>
        <v>0.37877177273284574</v>
      </c>
      <c r="I35" s="19">
        <f>[1]!PVT_Rhog_kgm3(B35,C35,gamma_gas_,gamma_oil_,gamma_wat_,Rsb_,Rp_,Pb_,Tres_,Bob_,muob_)</f>
        <v>146.92039526661807</v>
      </c>
      <c r="J35" s="19">
        <f>[1]!PVT_Rhow_kgm3(B35,C35,gamma_gas_,gamma_oil_,gamma_wat_,Rsb_,Rp_,Pb_,Tres_,Bob_,muob_)</f>
        <v>974.10674093385262</v>
      </c>
      <c r="K35" s="19">
        <f>[1]!PVT_Rhoo_kgm3(B35,C35,gamma_gas_,gamma_oil_,gamma_wat_,Rsb_,Rp_,Pb_,Tres_,Bob_,muob_)</f>
        <v>811.97366610865731</v>
      </c>
      <c r="L35" s="26">
        <f>[1]!PVT_Bg_m3m3(B35,C35,gamma_gas_,gamma_oil_,gamma_wat_,Rsb_,Rp_,Pb_,Tres_,Bob_,muob_,0,,,,PVT_str_)</f>
        <v>6.7354637741356719E-3</v>
      </c>
    </row>
    <row r="36" spans="2:12" outlineLevel="1" x14ac:dyDescent="0.35">
      <c r="B36" s="16">
        <v>200</v>
      </c>
      <c r="C36" s="16">
        <f t="shared" si="0"/>
        <v>80</v>
      </c>
      <c r="D36" s="19">
        <f>[1]!PVT_Rs_m3m3(B36,C36,gamma_gas_,gamma_oil_,gamma_wat_,Rsb_,Rp_,Pb_,Tres_,Bob_,muob_)</f>
        <v>80</v>
      </c>
      <c r="E36" s="20">
        <f>[1]!PVT_Bo_m3m3(B36,C36,gamma_gas_,gamma_oil_,gamma_wat_,Rsb_,Rp_,Pb_,Tres_,Bob_,muob_)</f>
        <v>1.166627583983717</v>
      </c>
      <c r="F36" s="19">
        <f>[1]!PVT_Muo_cP(B36,C36,gamma_gas_,gamma_oil_,gamma_wat_,Rsb_,Rp_,Pb_,Tres_,Bob_,muob_)</f>
        <v>1.203972303107961</v>
      </c>
      <c r="G36" s="21">
        <f>[1]!PVT_Mug_cP(B36,C36,gamma_gas_,gamma_oil_,gamma_wat_,Rsb_,Rp_,Pb_,Pb_,Bob_,muob_)</f>
        <v>1.9775208533050367E-2</v>
      </c>
      <c r="H36" s="20">
        <f>[1]!PVT_Muw_cP(B36,C36,gamma_gas_,gamma_oil_,gamma_wat_,Rsb_,Rp_,Pb_,Tres_,Bob_,muob_)</f>
        <v>0.38446219102113038</v>
      </c>
      <c r="I36" s="19">
        <f>[1]!PVT_Rhog_kgm3(B36,C36,gamma_gas_,gamma_oil_,gamma_wat_,Rsb_,Rp_,Pb_,Tres_,Bob_,muob_)</f>
        <v>160.40167071311862</v>
      </c>
      <c r="J36" s="19">
        <f>[1]!PVT_Rhow_kgm3(B36,C36,gamma_gas_,gamma_oil_,gamma_wat_,Rsb_,Rp_,Pb_,Tres_,Bob_,muob_)</f>
        <v>974.71897393020072</v>
      </c>
      <c r="K36" s="19">
        <f>[1]!PVT_Rhoo_kgm3(B36,C36,gamma_gas_,gamma_oil_,gamma_wat_,Rsb_,Rp_,Pb_,Tres_,Bob_,muob_)</f>
        <v>813.59824937351027</v>
      </c>
      <c r="L36" s="26">
        <f>[1]!PVT_Bg_m3m3(B36,C36,gamma_gas_,gamma_oil_,gamma_wat_,Rsb_,Rp_,Pb_,Tres_,Bob_,muob_,0,,,,PVT_str_)</f>
        <v>6.1693684086986658E-3</v>
      </c>
    </row>
    <row r="37" spans="2:12" outlineLevel="1" x14ac:dyDescent="0.35">
      <c r="B37" s="16">
        <v>220</v>
      </c>
      <c r="C37" s="16">
        <f t="shared" si="0"/>
        <v>80</v>
      </c>
      <c r="D37" s="19">
        <f>[1]!PVT_Rs_m3m3(B37,C37,gamma_gas_,gamma_oil_,gamma_wat_,Rsb_,Rp_,Pb_,Tres_,Bob_,muob_)</f>
        <v>80</v>
      </c>
      <c r="E37" s="20">
        <f>[1]!PVT_Bo_m3m3(B37,C37,gamma_gas_,gamma_oil_,gamma_wat_,Rsb_,Rp_,Pb_,Tres_,Bob_,muob_)</f>
        <v>1.1647212766198463</v>
      </c>
      <c r="F37" s="19">
        <f>[1]!PVT_Muo_cP(B37,C37,gamma_gas_,gamma_oil_,gamma_wat_,Rsb_,Rp_,Pb_,Tres_,Bob_,muob_)</f>
        <v>1.2634693864615052</v>
      </c>
      <c r="G37" s="21">
        <f>[1]!PVT_Mug_cP(B37,C37,gamma_gas_,gamma_oil_,gamma_wat_,Rsb_,Rp_,Pb_,Pb_,Bob_,muob_)</f>
        <v>2.0853680368474431E-2</v>
      </c>
      <c r="H37" s="20">
        <f>[1]!PVT_Muw_cP(B37,C37,gamma_gas_,gamma_oil_,gamma_wat_,Rsb_,Rp_,Pb_,Tres_,Bob_,muob_)</f>
        <v>0.39033287001058364</v>
      </c>
      <c r="I37" s="19">
        <f>[1]!PVT_Rhog_kgm3(B37,C37,gamma_gas_,gamma_oil_,gamma_wat_,Rsb_,Rp_,Pb_,Tres_,Bob_,muob_)</f>
        <v>173.66496493074359</v>
      </c>
      <c r="J37" s="19">
        <f>[1]!PVT_Rhow_kgm3(B37,C37,gamma_gas_,gamma_oil_,gamma_wat_,Rsb_,Rp_,Pb_,Tres_,Bob_,muob_)</f>
        <v>975.37527404707998</v>
      </c>
      <c r="K37" s="19">
        <f>[1]!PVT_Rhoo_kgm3(B37,C37,gamma_gas_,gamma_oil_,gamma_wat_,Rsb_,Rp_,Pb_,Tres_,Bob_,muob_)</f>
        <v>814.92987125176273</v>
      </c>
      <c r="L37" s="26">
        <f>[1]!PVT_Bg_m3m3(B37,C37,gamma_gas_,gamma_oil_,gamma_wat_,Rsb_,Rp_,Pb_,Tres_,Bob_,muob_,0,,,,PVT_str_)</f>
        <v>5.6981959510062187E-3</v>
      </c>
    </row>
    <row r="38" spans="2:12" outlineLevel="1" x14ac:dyDescent="0.35">
      <c r="B38" s="16">
        <v>240</v>
      </c>
      <c r="C38" s="16">
        <f t="shared" si="0"/>
        <v>80</v>
      </c>
      <c r="D38" s="19">
        <f>[1]!PVT_Rs_m3m3(B38,C38,gamma_gas_,gamma_oil_,gamma_wat_,Rsb_,Rp_,Pb_,Tres_,Bob_,muob_)</f>
        <v>80</v>
      </c>
      <c r="E38" s="20">
        <f>[1]!PVT_Bo_m3m3(B38,C38,gamma_gas_,gamma_oil_,gamma_wat_,Rsb_,Rp_,Pb_,Tres_,Bob_,muob_)</f>
        <v>1.1631350668556242</v>
      </c>
      <c r="F38" s="19">
        <f>[1]!PVT_Muo_cP(B38,C38,gamma_gas_,gamma_oil_,gamma_wat_,Rsb_,Rp_,Pb_,Tres_,Bob_,muob_)</f>
        <v>1.3270934867213295</v>
      </c>
      <c r="G38" s="21">
        <f>[1]!PVT_Mug_cP(B38,C38,gamma_gas_,gamma_oil_,gamma_wat_,Rsb_,Rp_,Pb_,Pb_,Bob_,muob_)</f>
        <v>2.2031880691004677E-2</v>
      </c>
      <c r="H38" s="20">
        <f>[1]!PVT_Muw_cP(B38,C38,gamma_gas_,gamma_oil_,gamma_wat_,Rsb_,Rp_,Pb_,Tres_,Bob_,muob_)</f>
        <v>0.39638380970120551</v>
      </c>
      <c r="I38" s="19">
        <f>[1]!PVT_Rhog_kgm3(B38,C38,gamma_gas_,gamma_oil_,gamma_wat_,Rsb_,Rp_,Pb_,Tres_,Bob_,muob_)</f>
        <v>187.09774311486498</v>
      </c>
      <c r="J38" s="19">
        <f>[1]!PVT_Rhow_kgm3(B38,C38,gamma_gas_,gamma_oil_,gamma_wat_,Rsb_,Rp_,Pb_,Tres_,Bob_,muob_)</f>
        <v>976.07581782899126</v>
      </c>
      <c r="K38" s="19">
        <f>[1]!PVT_Rhoo_kgm3(B38,C38,gamma_gas_,gamma_oil_,gamma_wat_,Rsb_,Rp_,Pb_,Tres_,Bob_,muob_)</f>
        <v>816.04122087552594</v>
      </c>
      <c r="L38" s="26">
        <f>[1]!PVT_Bg_m3m3(B38,C38,gamma_gas_,gamma_oil_,gamma_wat_,Rsb_,Rp_,Pb_,Tres_,Bob_,muob_,0,,,,PVT_str_)</f>
        <v>5.2890910575680685E-3</v>
      </c>
    </row>
    <row r="39" spans="2:12" outlineLevel="1" x14ac:dyDescent="0.35">
      <c r="B39" s="16">
        <v>260</v>
      </c>
      <c r="C39" s="16">
        <f t="shared" si="0"/>
        <v>80</v>
      </c>
      <c r="D39" s="19">
        <f>[1]!PVT_Rs_m3m3(B39,C39,gamma_gas_,gamma_oil_,gamma_wat_,Rsb_,Rp_,Pb_,Tres_,Bob_,muob_)</f>
        <v>80</v>
      </c>
      <c r="E39" s="20">
        <f>[1]!PVT_Bo_m3m3(B39,C39,gamma_gas_,gamma_oil_,gamma_wat_,Rsb_,Rp_,Pb_,Tres_,Bob_,muob_)</f>
        <v>1.161794576757974</v>
      </c>
      <c r="F39" s="19">
        <f>[1]!PVT_Muo_cP(B39,C39,gamma_gas_,gamma_oil_,gamma_wat_,Rsb_,Rp_,Pb_,Tres_,Bob_,muob_)</f>
        <v>1.3945118094201936</v>
      </c>
      <c r="G39" s="21">
        <f>[1]!PVT_Mug_cP(B39,C39,gamma_gas_,gamma_oil_,gamma_wat_,Rsb_,Rp_,Pb_,Pb_,Bob_,muob_)</f>
        <v>2.3364019617955738E-2</v>
      </c>
      <c r="H39" s="20">
        <f>[1]!PVT_Muw_cP(B39,C39,gamma_gas_,gamma_oil_,gamma_wat_,Rsb_,Rp_,Pb_,Tres_,Bob_,muob_)</f>
        <v>0.40261501009299605</v>
      </c>
      <c r="I39" s="19">
        <f>[1]!PVT_Rhog_kgm3(B39,C39,gamma_gas_,gamma_oil_,gamma_wat_,Rsb_,Rp_,Pb_,Tres_,Bob_,muob_)</f>
        <v>201.15187114049081</v>
      </c>
      <c r="J39" s="19">
        <f>[1]!PVT_Rhow_kgm3(B39,C39,gamma_gas_,gamma_oil_,gamma_wat_,Rsb_,Rp_,Pb_,Tres_,Bob_,muob_)</f>
        <v>976.82079411420705</v>
      </c>
      <c r="K39" s="19">
        <f>[1]!PVT_Rhoo_kgm3(B39,C39,gamma_gas_,gamma_oil_,gamma_wat_,Rsb_,Rp_,Pb_,Tres_,Bob_,muob_)</f>
        <v>816.98277732426618</v>
      </c>
      <c r="L39" s="26">
        <f>[1]!PVT_Bg_m3m3(B39,C39,gamma_gas_,gamma_oil_,gamma_wat_,Rsb_,Rp_,Pb_,Tres_,Bob_,muob_,0,,,,PVT_str_)</f>
        <v>4.9195515527113752E-3</v>
      </c>
    </row>
    <row r="40" spans="2:12" outlineLevel="1" x14ac:dyDescent="0.35">
      <c r="B40" s="16">
        <v>280</v>
      </c>
      <c r="C40" s="16">
        <f t="shared" si="0"/>
        <v>80</v>
      </c>
      <c r="D40" s="19">
        <f>[1]!PVT_Rs_m3m3(B40,C40,gamma_gas_,gamma_oil_,gamma_wat_,Rsb_,Rp_,Pb_,Tres_,Bob_,muob_)</f>
        <v>80</v>
      </c>
      <c r="E40" s="20">
        <f>[1]!PVT_Bo_m3m3(B40,C40,gamma_gas_,gamma_oil_,gamma_wat_,Rsb_,Rp_,Pb_,Tres_,Bob_,muob_)</f>
        <v>1.1606468149181419</v>
      </c>
      <c r="F40" s="19">
        <f>[1]!PVT_Muo_cP(B40,C40,gamma_gas_,gamma_oil_,gamma_wat_,Rsb_,Rp_,Pb_,Tres_,Bob_,muob_)</f>
        <v>1.4653976132678437</v>
      </c>
      <c r="G40" s="21">
        <f>[1]!PVT_Mug_cP(B40,C40,gamma_gas_,gamma_oil_,gamma_wat_,Rsb_,Rp_,Pb_,Pb_,Bob_,muob_)</f>
        <v>2.4918840475639321E-2</v>
      </c>
      <c r="H40" s="20">
        <f>[1]!PVT_Muw_cP(B40,C40,gamma_gas_,gamma_oil_,gamma_wat_,Rsb_,Rp_,Pb_,Tres_,Bob_,muob_)</f>
        <v>0.4090264711859552</v>
      </c>
      <c r="I40" s="19">
        <f>[1]!PVT_Rhog_kgm3(B40,C40,gamma_gas_,gamma_oil_,gamma_wat_,Rsb_,Rp_,Pb_,Tres_,Bob_,muob_)</f>
        <v>216.26327456433262</v>
      </c>
      <c r="J40" s="19">
        <f>[1]!PVT_Rhow_kgm3(B40,C40,gamma_gas_,gamma_oil_,gamma_wat_,Rsb_,Rp_,Pb_,Tres_,Bob_,muob_)</f>
        <v>977.61040416301159</v>
      </c>
      <c r="K40" s="19">
        <f>[1]!PVT_Rhoo_kgm3(B40,C40,gamma_gas_,gamma_oil_,gamma_wat_,Rsb_,Rp_,Pb_,Tres_,Bob_,muob_)</f>
        <v>817.79069032894631</v>
      </c>
      <c r="L40" s="26">
        <f>[1]!PVT_Bg_m3m3(B40,C40,gamma_gas_,gamma_oil_,gamma_wat_,Rsb_,Rp_,Pb_,Tres_,Bob_,muob_,0,,,,PVT_str_)</f>
        <v>4.5757977261443299E-3</v>
      </c>
    </row>
    <row r="41" spans="2:12" outlineLevel="1" x14ac:dyDescent="0.35">
      <c r="B41" s="16">
        <v>300</v>
      </c>
      <c r="C41" s="16">
        <f t="shared" si="0"/>
        <v>80</v>
      </c>
      <c r="D41" s="19">
        <f>[1]!PVT_Rs_m3m3(B41,C41,gamma_gas_,gamma_oil_,gamma_wat_,Rsb_,Rp_,Pb_,Tres_,Bob_,muob_)</f>
        <v>80</v>
      </c>
      <c r="E41" s="20">
        <f>[1]!PVT_Bo_m3m3(B41,C41,gamma_gas_,gamma_oil_,gamma_wat_,Rsb_,Rp_,Pb_,Tres_,Bob_,muob_)</f>
        <v>1.1596530052285474</v>
      </c>
      <c r="F41" s="19">
        <f>[1]!PVT_Muo_cP(B41,C41,gamma_gas_,gamma_oil_,gamma_wat_,Rsb_,Rp_,Pb_,Tres_,Bob_,muob_)</f>
        <v>1.5394220845388018</v>
      </c>
      <c r="G41" s="21">
        <f>[1]!PVT_Mug_cP(B41,C41,gamma_gas_,gamma_oil_,gamma_wat_,Rsb_,Rp_,Pb_,Pb_,Bob_,muob_)</f>
        <v>2.67658219074919E-2</v>
      </c>
      <c r="H41" s="20">
        <f>[1]!PVT_Muw_cP(B41,C41,gamma_gas_,gamma_oil_,gamma_wat_,Rsb_,Rp_,Pb_,Tres_,Bob_,muob_)</f>
        <v>0.4156181929800829</v>
      </c>
      <c r="I41" s="19">
        <f>[1]!PVT_Rhog_kgm3(B41,C41,gamma_gas_,gamma_oil_,gamma_wat_,Rsb_,Rp_,Pb_,Tres_,Bob_,muob_)</f>
        <v>232.69276290680091</v>
      </c>
      <c r="J41" s="19">
        <f>[1]!PVT_Rhow_kgm3(B41,C41,gamma_gas_,gamma_oil_,gamma_wat_,Rsb_,Rp_,Pb_,Tres_,Bob_,muob_)</f>
        <v>978.4448617948093</v>
      </c>
      <c r="K41" s="19">
        <f>[1]!PVT_Rhoo_kgm3(B41,C41,gamma_gas_,gamma_oil_,gamma_wat_,Rsb_,Rp_,Pb_,Tres_,Bob_,muob_)</f>
        <v>818.49152782813326</v>
      </c>
      <c r="L41" s="26">
        <f>[1]!PVT_Bg_m3m3(B41,C41,gamma_gas_,gamma_oil_,gamma_wat_,Rsb_,Rp_,Pb_,Tres_,Bob_,muob_,0,,,,PVT_str_)</f>
        <v>4.2527192837378859E-3</v>
      </c>
    </row>
    <row r="42" spans="2:12" outlineLevel="1" x14ac:dyDescent="0.35">
      <c r="B42" s="16">
        <v>320</v>
      </c>
      <c r="C42" s="16">
        <f t="shared" si="0"/>
        <v>80</v>
      </c>
      <c r="D42" s="19">
        <f>[1]!PVT_Rs_m3m3(B42,C42,gamma_gas_,gamma_oil_,gamma_wat_,Rsb_,Rp_,Pb_,Tres_,Bob_,muob_)</f>
        <v>80</v>
      </c>
      <c r="E42" s="20">
        <f>[1]!PVT_Bo_m3m3(B42,C42,gamma_gas_,gamma_oil_,gamma_wat_,Rsb_,Rp_,Pb_,Tres_,Bob_,muob_)</f>
        <v>1.1587841198237245</v>
      </c>
      <c r="F42" s="19">
        <f>[1]!PVT_Muo_cP(B42,C42,gamma_gas_,gamma_oil_,gamma_wat_,Rsb_,Rp_,Pb_,Tres_,Bob_,muob_)</f>
        <v>1.6162492971150435</v>
      </c>
      <c r="G42" s="21">
        <f>[1]!PVT_Mug_cP(B42,C42,gamma_gas_,gamma_oil_,gamma_wat_,Rsb_,Rp_,Pb_,Pb_,Bob_,muob_)</f>
        <v>2.8941730482993252E-2</v>
      </c>
      <c r="H42" s="20">
        <f>[1]!PVT_Muw_cP(B42,C42,gamma_gas_,gamma_oil_,gamma_wat_,Rsb_,Rp_,Pb_,Tres_,Bob_,muob_)</f>
        <v>0.42239017547537927</v>
      </c>
      <c r="I42" s="19">
        <f>[1]!PVT_Rhog_kgm3(B42,C42,gamma_gas_,gamma_oil_,gamma_wat_,Rsb_,Rp_,Pb_,Tres_,Bob_,muob_)</f>
        <v>250.2854148078772</v>
      </c>
      <c r="J42" s="19">
        <f>[1]!PVT_Rhow_kgm3(B42,C42,gamma_gas_,gamma_oil_,gamma_wat_,Rsb_,Rp_,Pb_,Tres_,Bob_,muob_)</f>
        <v>979.32439353427742</v>
      </c>
      <c r="K42" s="19">
        <f>[1]!PVT_Rhoo_kgm3(B42,C42,gamma_gas_,gamma_oil_,gamma_wat_,Rsb_,Rp_,Pb_,Tres_,Bob_,muob_)</f>
        <v>819.10525331015765</v>
      </c>
      <c r="L42" s="26">
        <f>[1]!PVT_Bg_m3m3(B42,C42,gamma_gas_,gamma_oil_,gamma_wat_,Rsb_,Rp_,Pb_,Tres_,Bob_,muob_,0,,,,PVT_str_)</f>
        <v>3.9537941144497536E-3</v>
      </c>
    </row>
    <row r="43" spans="2:12" outlineLevel="1" x14ac:dyDescent="0.35">
      <c r="B43" s="16">
        <v>340</v>
      </c>
      <c r="C43" s="16">
        <f t="shared" si="0"/>
        <v>80</v>
      </c>
      <c r="D43" s="19">
        <f>[1]!PVT_Rs_m3m3(B43,C43,gamma_gas_,gamma_oil_,gamma_wat_,Rsb_,Rp_,Pb_,Tres_,Bob_,muob_)</f>
        <v>80</v>
      </c>
      <c r="E43" s="20">
        <f>[1]!PVT_Bo_m3m3(B43,C43,gamma_gas_,gamma_oil_,gamma_wat_,Rsb_,Rp_,Pb_,Tres_,Bob_,muob_)</f>
        <v>1.1580179968898257</v>
      </c>
      <c r="F43" s="19">
        <f>[1]!PVT_Muo_cP(B43,C43,gamma_gas_,gamma_oil_,gamma_wat_,Rsb_,Rp_,Pb_,Tres_,Bob_,muob_)</f>
        <v>1.6955334284997405</v>
      </c>
      <c r="G43" s="21">
        <f>[1]!PVT_Mug_cP(B43,C43,gamma_gas_,gamma_oil_,gamma_wat_,Rsb_,Rp_,Pb_,Pb_,Bob_,muob_)</f>
        <v>3.1396089352881809E-2</v>
      </c>
      <c r="H43" s="20">
        <f>[1]!PVT_Muw_cP(B43,C43,gamma_gas_,gamma_oil_,gamma_wat_,Rsb_,Rp_,Pb_,Tres_,Bob_,muob_)</f>
        <v>0.42934241867184425</v>
      </c>
      <c r="I43" s="19">
        <f>[1]!PVT_Rhog_kgm3(B43,C43,gamma_gas_,gamma_oil_,gamma_wat_,Rsb_,Rp_,Pb_,Tres_,Bob_,muob_)</f>
        <v>268.24364650507692</v>
      </c>
      <c r="J43" s="19">
        <f>[1]!PVT_Rhow_kgm3(B43,C43,gamma_gas_,gamma_oil_,gamma_wat_,Rsb_,Rp_,Pb_,Tres_,Bob_,muob_)</f>
        <v>980.24923876675155</v>
      </c>
      <c r="K43" s="19">
        <f>[1]!PVT_Rhoo_kgm3(B43,C43,gamma_gas_,gamma_oil_,gamma_wat_,Rsb_,Rp_,Pb_,Tres_,Bob_,muob_)</f>
        <v>819.64715794507993</v>
      </c>
      <c r="L43" s="26">
        <f>[1]!PVT_Bg_m3m3(B43,C43,gamma_gas_,gamma_oil_,gamma_wat_,Rsb_,Rp_,Pb_,Tres_,Bob_,muob_,0,,,,PVT_str_)</f>
        <v>3.6890976278212461E-3</v>
      </c>
    </row>
    <row r="44" spans="2:12" outlineLevel="1" x14ac:dyDescent="0.35">
      <c r="B44" s="16">
        <v>360</v>
      </c>
      <c r="C44" s="16">
        <f t="shared" si="0"/>
        <v>80</v>
      </c>
      <c r="D44" s="19">
        <f>[1]!PVT_Rs_m3m3(B44,C44,gamma_gas_,gamma_oil_,gamma_wat_,Rsb_,Rp_,Pb_,Tres_,Bob_,muob_)</f>
        <v>80</v>
      </c>
      <c r="E44" s="20">
        <f>[1]!PVT_Bo_m3m3(B44,C44,gamma_gas_,gamma_oil_,gamma_wat_,Rsb_,Rp_,Pb_,Tres_,Bob_,muob_)</f>
        <v>1.1573374239612799</v>
      </c>
      <c r="F44" s="19">
        <f>[1]!PVT_Muo_cP(B44,C44,gamma_gas_,gamma_oil_,gamma_wat_,Rsb_,Rp_,Pb_,Tres_,Bob_,muob_)</f>
        <v>1.7769176699591986</v>
      </c>
      <c r="G44" s="21">
        <f>[1]!PVT_Mug_cP(B44,C44,gamma_gas_,gamma_oil_,gamma_wat_,Rsb_,Rp_,Pb_,Pb_,Bob_,muob_)</f>
        <v>3.3947356962223979E-2</v>
      </c>
      <c r="H44" s="20">
        <f>[1]!PVT_Muw_cP(B44,C44,gamma_gas_,gamma_oil_,gamma_wat_,Rsb_,Rp_,Pb_,Tres_,Bob_,muob_)</f>
        <v>0.4364749225694779</v>
      </c>
      <c r="I44" s="19">
        <f>[1]!PVT_Rhog_kgm3(B44,C44,gamma_gas_,gamma_oil_,gamma_wat_,Rsb_,Rp_,Pb_,Tres_,Bob_,muob_)</f>
        <v>285.16619689670932</v>
      </c>
      <c r="J44" s="19">
        <f>[1]!PVT_Rhow_kgm3(B44,C44,gamma_gas_,gamma_oil_,gamma_wat_,Rsb_,Rp_,Pb_,Tres_,Bob_,muob_)</f>
        <v>981.21964990304559</v>
      </c>
      <c r="K44" s="19">
        <f>[1]!PVT_Rhoo_kgm3(B44,C44,gamma_gas_,gamma_oil_,gamma_wat_,Rsb_,Rp_,Pb_,Tres_,Bob_,muob_)</f>
        <v>820.12915192117339</v>
      </c>
      <c r="L44" s="26">
        <f>[1]!PVT_Bg_m3m3(B44,C44,gamma_gas_,gamma_oil_,gamma_wat_,Rsb_,Rp_,Pb_,Tres_,Bob_,muob_,0,,,,PVT_str_)</f>
        <v>3.4701763770354486E-3</v>
      </c>
    </row>
    <row r="45" spans="2:12" outlineLevel="1" x14ac:dyDescent="0.35">
      <c r="B45" s="16">
        <v>380</v>
      </c>
      <c r="C45" s="16">
        <f t="shared" si="0"/>
        <v>80</v>
      </c>
      <c r="D45" s="19">
        <f>[1]!PVT_Rs_m3m3(B45,C45,gamma_gas_,gamma_oil_,gamma_wat_,Rsb_,Rp_,Pb_,Tres_,Bob_,muob_)</f>
        <v>80</v>
      </c>
      <c r="E45" s="20">
        <f>[1]!PVT_Bo_m3m3(B45,C45,gamma_gas_,gamma_oil_,gamma_wat_,Rsb_,Rp_,Pb_,Tres_,Bob_,muob_)</f>
        <v>1.1567288293332683</v>
      </c>
      <c r="F45" s="19">
        <f>[1]!PVT_Muo_cP(B45,C45,gamma_gas_,gamma_oil_,gamma_wat_,Rsb_,Rp_,Pb_,Tres_,Bob_,muob_)</f>
        <v>1.8600344308253411</v>
      </c>
      <c r="G45" s="21">
        <f>[1]!PVT_Mug_cP(B45,C45,gamma_gas_,gamma_oil_,gamma_wat_,Rsb_,Rp_,Pb_,Pb_,Bob_,muob_)</f>
        <v>3.6324404400056597E-2</v>
      </c>
      <c r="H45" s="20">
        <f>[1]!PVT_Muw_cP(B45,C45,gamma_gas_,gamma_oil_,gamma_wat_,Rsb_,Rp_,Pb_,Tres_,Bob_,muob_)</f>
        <v>0.4437876871682801</v>
      </c>
      <c r="I45" s="19">
        <f>[1]!PVT_Rhog_kgm3(B45,C45,gamma_gas_,gamma_oil_,gamma_wat_,Rsb_,Rp_,Pb_,Tres_,Bob_,muob_)</f>
        <v>299.59908268895049</v>
      </c>
      <c r="J45" s="19">
        <f>[1]!PVT_Rhow_kgm3(B45,C45,gamma_gas_,gamma_oil_,gamma_wat_,Rsb_,Rp_,Pb_,Tres_,Bob_,muob_)</f>
        <v>982.23589255391971</v>
      </c>
      <c r="K45" s="19">
        <f>[1]!PVT_Rhoo_kgm3(B45,C45,gamma_gas_,gamma_oil_,gamma_wat_,Rsb_,Rp_,Pb_,Tres_,Bob_,muob_)</f>
        <v>820.56064993823475</v>
      </c>
      <c r="L45" s="26">
        <f>[1]!PVT_Bg_m3m3(B45,C45,gamma_gas_,gamma_oil_,gamma_wat_,Rsb_,Rp_,Pb_,Tres_,Bob_,muob_,0,,,,PVT_str_)</f>
        <v>3.3030041050806486E-3</v>
      </c>
    </row>
    <row r="46" spans="2:12" outlineLevel="1" x14ac:dyDescent="0.35">
      <c r="B46" s="16">
        <v>400</v>
      </c>
      <c r="C46" s="16">
        <f t="shared" si="0"/>
        <v>80</v>
      </c>
      <c r="D46" s="19">
        <f>[1]!PVT_Rs_m3m3(B46,C46,gamma_gas_,gamma_oil_,gamma_wat_,Rsb_,Rp_,Pb_,Tres_,Bob_,muob_)</f>
        <v>80</v>
      </c>
      <c r="E46" s="20">
        <f>[1]!PVT_Bo_m3m3(B46,C46,gamma_gas_,gamma_oil_,gamma_wat_,Rsb_,Rp_,Pb_,Tres_,Bob_,muob_)</f>
        <v>1.1561813678019959</v>
      </c>
      <c r="F46" s="19">
        <f>[1]!PVT_Muo_cP(B46,C46,gamma_gas_,gamma_oil_,gamma_wat_,Rsb_,Rp_,Pb_,Tres_,Bob_,muob_)</f>
        <v>1.9445065373866866</v>
      </c>
      <c r="G46" s="21">
        <f>[1]!PVT_Mug_cP(B46,C46,gamma_gas_,gamma_oil_,gamma_wat_,Rsb_,Rp_,Pb_,Pb_,Bob_,muob_)</f>
        <v>3.8320119695326442E-2</v>
      </c>
      <c r="H46" s="20">
        <f>[1]!PVT_Muw_cP(B46,C46,gamma_gas_,gamma_oil_,gamma_wat_,Rsb_,Rp_,Pb_,Tres_,Bob_,muob_)</f>
        <v>0.45128071246825097</v>
      </c>
      <c r="I46" s="19">
        <f>[1]!PVT_Rhog_kgm3(B46,C46,gamma_gas_,gamma_oil_,gamma_wat_,Rsb_,Rp_,Pb_,Tres_,Bob_,muob_)</f>
        <v>310.86737184585337</v>
      </c>
      <c r="J46" s="19">
        <f>[1]!PVT_Rhow_kgm3(B46,C46,gamma_gas_,gamma_oil_,gamma_wat_,Rsb_,Rp_,Pb_,Tres_,Bob_,muob_)</f>
        <v>983.29824571442282</v>
      </c>
      <c r="K46" s="19">
        <f>[1]!PVT_Rhoo_kgm3(B46,C46,gamma_gas_,gamma_oil_,gamma_wat_,Rsb_,Rp_,Pb_,Tres_,Bob_,muob_)</f>
        <v>820.94919225730973</v>
      </c>
      <c r="L46" s="26">
        <f>[1]!PVT_Bg_m3m3(B46,C46,gamma_gas_,gamma_oil_,gamma_wat_,Rsb_,Rp_,Pb_,Tres_,Bob_,muob_,0,,,,PVT_str_)</f>
        <v>3.1832771452473037E-3</v>
      </c>
    </row>
    <row r="47" spans="2:12" outlineLevel="1" x14ac:dyDescent="0.35">
      <c r="B47" s="16">
        <v>420</v>
      </c>
      <c r="C47" s="16">
        <f t="shared" si="0"/>
        <v>80</v>
      </c>
      <c r="D47" s="19">
        <f>[1]!PVT_Rs_m3m3(B47,C47,gamma_gas_,gamma_oil_,gamma_wat_,Rsb_,Rp_,Pb_,Tres_,Bob_,muob_)</f>
        <v>80</v>
      </c>
      <c r="E47" s="20">
        <f>[1]!PVT_Bo_m3m3(B47,C47,gamma_gas_,gamma_oil_,gamma_wat_,Rsb_,Rp_,Pb_,Tres_,Bob_,muob_)</f>
        <v>1.1556862687325413</v>
      </c>
      <c r="F47" s="19">
        <f>[1]!PVT_Muo_cP(B47,C47,gamma_gas_,gamma_oil_,gamma_wat_,Rsb_,Rp_,Pb_,Tres_,Bob_,muob_)</f>
        <v>2.0299491908408389</v>
      </c>
      <c r="G47" s="21">
        <f>[1]!PVT_Mug_cP(B47,C47,gamma_gas_,gamma_oil_,gamma_wat_,Rsb_,Rp_,Pb_,Pb_,Bob_,muob_)</f>
        <v>3.9920346276124327E-2</v>
      </c>
      <c r="H47" s="20">
        <f>[1]!PVT_Muw_cP(B47,C47,gamma_gas_,gamma_oil_,gamma_wat_,Rsb_,Rp_,Pb_,Tres_,Bob_,muob_)</f>
        <v>0.45895399846939039</v>
      </c>
      <c r="I47" s="19">
        <f>[1]!PVT_Rhog_kgm3(B47,C47,gamma_gas_,gamma_oil_,gamma_wat_,Rsb_,Rp_,Pb_,Tres_,Bob_,muob_)</f>
        <v>319.40913278396914</v>
      </c>
      <c r="J47" s="19">
        <f>[1]!PVT_Rhow_kgm3(B47,C47,gamma_gas_,gamma_oil_,gamma_wat_,Rsb_,Rp_,Pb_,Tres_,Bob_,muob_)</f>
        <v>984.4070019583562</v>
      </c>
      <c r="K47" s="19">
        <f>[1]!PVT_Rhoo_kgm3(B47,C47,gamma_gas_,gamma_oil_,gamma_wat_,Rsb_,Rp_,Pb_,Tres_,Bob_,muob_)</f>
        <v>821.3008890734377</v>
      </c>
      <c r="L47" s="26">
        <f>[1]!PVT_Bg_m3m3(B47,C47,gamma_gas_,gamma_oil_,gamma_wat_,Rsb_,Rp_,Pb_,Tres_,Bob_,muob_,0,,,,PVT_str_)</f>
        <v>3.0981487328644915E-3</v>
      </c>
    </row>
    <row r="48" spans="2:12" outlineLevel="1" x14ac:dyDescent="0.35">
      <c r="B48" s="16">
        <v>440</v>
      </c>
      <c r="C48" s="16">
        <f t="shared" si="0"/>
        <v>80</v>
      </c>
      <c r="D48" s="19">
        <f>[1]!PVT_Rs_m3m3(B48,C48,gamma_gas_,gamma_oil_,gamma_wat_,Rsb_,Rp_,Pb_,Tres_,Bob_,muob_)</f>
        <v>80</v>
      </c>
      <c r="E48" s="20">
        <f>[1]!PVT_Bo_m3m3(B48,C48,gamma_gas_,gamma_oil_,gamma_wat_,Rsb_,Rp_,Pb_,Tres_,Bob_,muob_)</f>
        <v>1.1552363626482165</v>
      </c>
      <c r="F48" s="19">
        <f>[1]!PVT_Muo_cP(B48,C48,gamma_gas_,gamma_oil_,gamma_wat_,Rsb_,Rp_,Pb_,Tres_,Bob_,muob_)</f>
        <v>2.1159724911389666</v>
      </c>
      <c r="G48" s="21">
        <f>[1]!PVT_Mug_cP(B48,C48,gamma_gas_,gamma_oil_,gamma_wat_,Rsb_,Rp_,Pb_,Pb_,Bob_,muob_)</f>
        <v>4.1258506084948812E-2</v>
      </c>
      <c r="H48" s="20">
        <f>[1]!PVT_Muw_cP(B48,C48,gamma_gas_,gamma_oil_,gamma_wat_,Rsb_,Rp_,Pb_,Tres_,Bob_,muob_)</f>
        <v>0.46680754517169848</v>
      </c>
      <c r="I48" s="19">
        <f>[1]!PVT_Rhog_kgm3(B48,C48,gamma_gas_,gamma_oil_,gamma_wat_,Rsb_,Rp_,Pb_,Tres_,Bob_,muob_)</f>
        <v>326.24643799736418</v>
      </c>
      <c r="J48" s="19">
        <f>[1]!PVT_Rhow_kgm3(B48,C48,gamma_gas_,gamma_oil_,gamma_wat_,Rsb_,Rp_,Pb_,Tres_,Bob_,muob_)</f>
        <v>985.56246764310936</v>
      </c>
      <c r="K48" s="19">
        <f>[1]!PVT_Rhoo_kgm3(B48,C48,gamma_gas_,gamma_oil_,gamma_wat_,Rsb_,Rp_,Pb_,Tres_,Bob_,muob_)</f>
        <v>821.62074419486794</v>
      </c>
      <c r="L48" s="26">
        <f>[1]!PVT_Bg_m3m3(B48,C48,gamma_gas_,gamma_oil_,gamma_wat_,Rsb_,Rp_,Pb_,Tres_,Bob_,muob_,0,,,,PVT_str_)</f>
        <v>3.0332193236328763E-3</v>
      </c>
    </row>
    <row r="49" spans="2:12" outlineLevel="1" x14ac:dyDescent="0.35">
      <c r="B49" s="16">
        <v>460</v>
      </c>
      <c r="C49" s="16">
        <f t="shared" si="0"/>
        <v>80</v>
      </c>
      <c r="D49" s="19">
        <f>[1]!PVT_Rs_m3m3(B49,C49,gamma_gas_,gamma_oil_,gamma_wat_,Rsb_,Rp_,Pb_,Tres_,Bob_,muob_)</f>
        <v>80</v>
      </c>
      <c r="E49" s="20">
        <f>[1]!PVT_Bo_m3m3(B49,C49,gamma_gas_,gamma_oil_,gamma_wat_,Rsb_,Rp_,Pb_,Tres_,Bob_,muob_)</f>
        <v>1.1548257317981199</v>
      </c>
      <c r="F49" s="19">
        <f>[1]!PVT_Muo_cP(B49,C49,gamma_gas_,gamma_oil_,gamma_wat_,Rsb_,Rp_,Pb_,Tres_,Bob_,muob_)</f>
        <v>2.2021843629945894</v>
      </c>
      <c r="G49" s="21">
        <f>[1]!PVT_Mug_cP(B49,C49,gamma_gas_,gamma_oil_,gamma_wat_,Rsb_,Rp_,Pb_,Pb_,Bob_,muob_)</f>
        <v>4.2474321382086427E-2</v>
      </c>
      <c r="H49" s="20">
        <f>[1]!PVT_Muw_cP(B49,C49,gamma_gas_,gamma_oil_,gamma_wat_,Rsb_,Rp_,Pb_,Tres_,Bob_,muob_)</f>
        <v>0.47484135257517518</v>
      </c>
      <c r="I49" s="19">
        <f>[1]!PVT_Rhog_kgm3(B49,C49,gamma_gas_,gamma_oil_,gamma_wat_,Rsb_,Rp_,Pb_,Tres_,Bob_,muob_)</f>
        <v>332.23566990834644</v>
      </c>
      <c r="J49" s="19">
        <f>[1]!PVT_Rhow_kgm3(B49,C49,gamma_gas_,gamma_oil_,gamma_wat_,Rsb_,Rp_,Pb_,Tres_,Bob_,muob_)</f>
        <v>986.76496312514394</v>
      </c>
      <c r="K49" s="19">
        <f>[1]!PVT_Rhoo_kgm3(B49,C49,gamma_gas_,gamma_oil_,gamma_wat_,Rsb_,Rp_,Pb_,Tres_,Bob_,muob_)</f>
        <v>821.91289461666406</v>
      </c>
      <c r="L49" s="26">
        <f>[1]!PVT_Bg_m3m3(B49,C49,gamma_gas_,gamma_oil_,gamma_wat_,Rsb_,Rp_,Pb_,Tres_,Bob_,muob_,0,,,,PVT_str_)</f>
        <v>2.9785393009516222E-3</v>
      </c>
    </row>
    <row r="50" spans="2:12" outlineLevel="1" x14ac:dyDescent="0.35"/>
    <row r="108" spans="11:11" x14ac:dyDescent="0.35">
      <c r="K108" t="s">
        <v>134</v>
      </c>
    </row>
    <row r="119" spans="11:11" x14ac:dyDescent="0.35">
      <c r="K119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2019-06-26T14:13:16Z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