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0440963B-4DDD-4A87-A6F4-3072343F6664}" xr6:coauthVersionLast="43" xr6:coauthVersionMax="43" xr10:uidLastSave="{00000000-0000-0000-0000-000000000000}"/>
  <bookViews>
    <workbookView xWindow="1125" yWindow="120" windowWidth="28335" windowHeight="17625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'!$H$20</definedName>
    <definedName name="id_">'MF 1 '!$C$21</definedName>
    <definedName name="L_">'MF 1 '!$C$20</definedName>
    <definedName name="l_test_">'MF 1 '!$V$32:$V$57</definedName>
    <definedName name="l0_">'MF 1 '!$C$32</definedName>
    <definedName name="muob_" localSheetId="0">'MF 1 '!$C$15</definedName>
    <definedName name="n_">'MF 1 '!$A$57</definedName>
    <definedName name="p_test_">'MF 1 '!$W$32:$W$57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E32" i="118" l="1"/>
  <c r="G1" i="118"/>
  <c r="C28" i="118"/>
  <c r="C33" i="118" l="1"/>
  <c r="E33" i="118" a="1"/>
  <c r="F33" i="118" l="1"/>
  <c r="E33" i="118"/>
  <c r="C34" i="118"/>
  <c r="E8" i="118"/>
  <c r="E34" i="118" a="1"/>
  <c r="E34" i="118" l="1"/>
  <c r="F34" i="118"/>
  <c r="C35" i="118"/>
  <c r="E13" i="118"/>
  <c r="E12" i="118"/>
  <c r="E11" i="118"/>
  <c r="E10" i="118"/>
  <c r="E9" i="118"/>
  <c r="E7" i="118"/>
  <c r="E35" i="118" a="1"/>
  <c r="F35" i="118" l="1"/>
  <c r="E35" i="118"/>
  <c r="C36" i="118"/>
  <c r="E36" i="118" a="1"/>
  <c r="F36" i="118" l="1"/>
  <c r="E36" i="118"/>
  <c r="C37" i="118"/>
  <c r="E37" i="118" a="1"/>
  <c r="E37" i="118" l="1"/>
  <c r="F37" i="118"/>
  <c r="C38" i="118"/>
  <c r="E38" i="118" a="1"/>
  <c r="E38" i="118" l="1"/>
  <c r="F38" i="118"/>
  <c r="C39" i="118"/>
  <c r="E39" i="118" a="1"/>
  <c r="F39" i="118" l="1"/>
  <c r="E39" i="118"/>
  <c r="C40" i="118"/>
  <c r="E40" i="118" a="1"/>
  <c r="E40" i="118" l="1"/>
  <c r="F40" i="118"/>
  <c r="C41" i="118"/>
  <c r="E41" i="118" a="1"/>
  <c r="E41" i="118" l="1"/>
  <c r="F41" i="118"/>
  <c r="C42" i="118"/>
  <c r="E42" i="118" a="1"/>
  <c r="E42" i="118" l="1"/>
  <c r="F42" i="118"/>
  <c r="C43" i="118"/>
  <c r="E43" i="118" a="1"/>
  <c r="F43" i="118" l="1"/>
  <c r="E43" i="118"/>
  <c r="C44" i="118"/>
  <c r="E44" i="118" a="1"/>
  <c r="E44" i="118" l="1"/>
  <c r="F44" i="118"/>
  <c r="C45" i="118"/>
  <c r="E45" i="118" a="1"/>
  <c r="E45" i="118" l="1"/>
  <c r="F45" i="118"/>
  <c r="C46" i="118"/>
  <c r="E46" i="118" a="1"/>
  <c r="E46" i="118" l="1"/>
  <c r="F46" i="118"/>
  <c r="C47" i="118"/>
  <c r="E47" i="118" a="1"/>
  <c r="F47" i="118" l="1"/>
  <c r="E47" i="118"/>
  <c r="C48" i="118"/>
  <c r="E48" i="118" a="1"/>
  <c r="F48" i="118" l="1"/>
  <c r="E48" i="118"/>
  <c r="C49" i="118"/>
  <c r="E49" i="118" a="1"/>
  <c r="F49" i="118" l="1"/>
  <c r="E49" i="118"/>
  <c r="C50" i="118"/>
  <c r="E50" i="118" a="1"/>
  <c r="F50" i="118" l="1"/>
  <c r="E50" i="118"/>
  <c r="C51" i="118"/>
  <c r="E51" i="118" a="1"/>
  <c r="E51" i="118" l="1"/>
  <c r="F51" i="118"/>
  <c r="C52" i="118"/>
  <c r="E52" i="118" a="1"/>
  <c r="F52" i="118" l="1"/>
  <c r="E52" i="118"/>
  <c r="C53" i="118"/>
  <c r="E53" i="118" a="1"/>
  <c r="E53" i="118" l="1"/>
  <c r="F53" i="118"/>
  <c r="C54" i="118"/>
  <c r="E54" i="118" a="1"/>
  <c r="F54" i="118" l="1"/>
  <c r="E54" i="118"/>
  <c r="C55" i="118"/>
  <c r="E55" i="118" a="1"/>
  <c r="F55" i="118" l="1"/>
  <c r="E55" i="118"/>
  <c r="C56" i="118"/>
  <c r="E56" i="118" a="1"/>
  <c r="E56" i="118" l="1"/>
  <c r="F56" i="118"/>
  <c r="C57" i="118"/>
  <c r="E57" i="118" a="1"/>
  <c r="F57" i="118" l="1"/>
  <c r="E57" i="118"/>
  <c r="G57" i="118"/>
  <c r="S32" i="118"/>
  <c r="G40" i="118" a="1"/>
  <c r="G49" i="118" a="1"/>
  <c r="G47" i="118" a="1"/>
  <c r="G39" i="118" a="1"/>
  <c r="G46" i="118" a="1"/>
  <c r="G44" i="118" a="1"/>
  <c r="G52" i="118" a="1"/>
  <c r="G38" i="118" a="1"/>
  <c r="G37" i="118" a="1"/>
  <c r="G48" i="118" a="1"/>
  <c r="G35" i="118" a="1"/>
  <c r="G36" i="118" a="1"/>
  <c r="G42" i="118" a="1"/>
  <c r="G51" i="118" a="1"/>
  <c r="G34" i="118" a="1"/>
  <c r="G41" i="118" a="1"/>
  <c r="G55" i="118" a="1"/>
  <c r="G33" i="118" a="1"/>
  <c r="G53" i="118" a="1"/>
  <c r="G50" i="118" a="1"/>
  <c r="G45" i="118" a="1"/>
  <c r="G56" i="118" a="1"/>
  <c r="G54" i="118" a="1"/>
  <c r="G43" i="118" a="1"/>
  <c r="G32" i="118" a="1"/>
  <c r="H43" i="118" l="1"/>
  <c r="G43" i="118"/>
  <c r="G54" i="118"/>
  <c r="H54" i="118"/>
  <c r="H56" i="118"/>
  <c r="G56" i="118"/>
  <c r="G45" i="118"/>
  <c r="H45" i="118"/>
  <c r="G50" i="118"/>
  <c r="H50" i="118"/>
  <c r="G53" i="118"/>
  <c r="H53" i="118"/>
  <c r="H33" i="118"/>
  <c r="G33" i="118"/>
  <c r="H55" i="118"/>
  <c r="G55" i="118"/>
  <c r="G41" i="118"/>
  <c r="H41" i="118"/>
  <c r="G34" i="118"/>
  <c r="H34" i="118"/>
  <c r="H51" i="118"/>
  <c r="G51" i="118"/>
  <c r="G42" i="118"/>
  <c r="H42" i="118"/>
  <c r="H36" i="118"/>
  <c r="G36" i="118"/>
  <c r="H35" i="118"/>
  <c r="G35" i="118"/>
  <c r="H48" i="118"/>
  <c r="G48" i="118"/>
  <c r="G37" i="118"/>
  <c r="H37" i="118"/>
  <c r="G38" i="118"/>
  <c r="H38" i="118"/>
  <c r="G52" i="118"/>
  <c r="H52" i="118"/>
  <c r="H44" i="118"/>
  <c r="G44" i="118"/>
  <c r="G46" i="118"/>
  <c r="H46" i="118"/>
  <c r="G39" i="118"/>
  <c r="H39" i="118"/>
  <c r="H47" i="118"/>
  <c r="G47" i="118"/>
  <c r="G49" i="118"/>
  <c r="H49" i="118"/>
  <c r="H40" i="118"/>
  <c r="G40" i="118"/>
  <c r="G32" i="118"/>
  <c r="H32" i="118"/>
</calcChain>
</file>

<file path=xl/sharedStrings.xml><?xml version="1.0" encoding="utf-8"?>
<sst xmlns="http://schemas.openxmlformats.org/spreadsheetml/2006/main" count="57" uniqueCount="45">
  <si>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</si>
  <si>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</si>
  <si>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</si>
  <si>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</si>
  <si>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</si>
  <si>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</si>
  <si>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</si>
  <si>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</si>
  <si>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</si>
  <si>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</si>
  <si>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</si>
  <si>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</si>
  <si>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</si>
  <si>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</si>
  <si>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</si>
  <si>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</si>
  <si>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</si>
  <si>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</si>
  <si>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</si>
  <si>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</si>
  <si>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</si>
  <si>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</si>
  <si>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</si>
  <si>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</si>
  <si>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</si>
  <si>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</si>
  <si>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</si>
  <si>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</si>
  <si>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</si>
  <si>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</si>
  <si>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</si>
  <si>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</si>
  <si>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</si>
  <si>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</si>
  <si>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</si>
  <si>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</si>
  <si>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</si>
  <si>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</si>
  <si>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</si>
  <si>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</si>
  <si>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</si>
  <si>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</si>
  <si>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</si>
  <si>
    <t>P</t>
  </si>
  <si>
    <t>Тестовые данные для подгонки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</si>
</sst>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34.45830697683477</c:v>
                </c:pt>
                <c:pt idx="2">
                  <c:v>39.201054561688416</c:v>
                </c:pt>
                <c:pt idx="3">
                  <c:v>44.206549861766042</c:v>
                </c:pt>
                <c:pt idx="4">
                  <c:v>49.452514971698584</c:v>
                </c:pt>
                <c:pt idx="5">
                  <c:v>54.926764369512021</c:v>
                </c:pt>
                <c:pt idx="6">
                  <c:v>60.603492224912486</c:v>
                </c:pt>
                <c:pt idx="7">
                  <c:v>66.456648393632904</c:v>
                </c:pt>
                <c:pt idx="8">
                  <c:v>72.46759278041938</c:v>
                </c:pt>
                <c:pt idx="9">
                  <c:v>78.61928674074862</c:v>
                </c:pt>
                <c:pt idx="10">
                  <c:v>84.896267708752504</c:v>
                </c:pt>
                <c:pt idx="11">
                  <c:v>91.284594842496034</c:v>
                </c:pt>
                <c:pt idx="12">
                  <c:v>97.771928575101001</c:v>
                </c:pt>
                <c:pt idx="13">
                  <c:v>104.34146471104317</c:v>
                </c:pt>
                <c:pt idx="14">
                  <c:v>110.92446493153147</c:v>
                </c:pt>
                <c:pt idx="15">
                  <c:v>117.50618752236585</c:v>
                </c:pt>
                <c:pt idx="16">
                  <c:v>124.08562038174215</c:v>
                </c:pt>
                <c:pt idx="17">
                  <c:v>130.66240608327078</c:v>
                </c:pt>
                <c:pt idx="18">
                  <c:v>137.23623866706461</c:v>
                </c:pt>
                <c:pt idx="19">
                  <c:v>143.80685408794315</c:v>
                </c:pt>
                <c:pt idx="20">
                  <c:v>150.3740227845376</c:v>
                </c:pt>
                <c:pt idx="21">
                  <c:v>156.93754382843179</c:v>
                </c:pt>
                <c:pt idx="22">
                  <c:v>163.4972402668358</c:v>
                </c:pt>
                <c:pt idx="23">
                  <c:v>170.05295537854172</c:v>
                </c:pt>
                <c:pt idx="24">
                  <c:v>176.6045496362195</c:v>
                </c:pt>
                <c:pt idx="25">
                  <c:v>183.15189822125632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0">
                  <c:v>22.525180720432346</c:v>
                </c:pt>
                <c:pt idx="1">
                  <c:v>26.359569149115295</c:v>
                </c:pt>
                <c:pt idx="2">
                  <c:v>30.512287330320824</c:v>
                </c:pt>
                <c:pt idx="3">
                  <c:v>34.965338890259183</c:v>
                </c:pt>
                <c:pt idx="4">
                  <c:v>39.6885230840426</c:v>
                </c:pt>
                <c:pt idx="5">
                  <c:v>44.67860617873977</c:v>
                </c:pt>
                <c:pt idx="6">
                  <c:v>49.895306418710462</c:v>
                </c:pt>
                <c:pt idx="7">
                  <c:v>55.341631214571386</c:v>
                </c:pt>
                <c:pt idx="8">
                  <c:v>60.986234133566285</c:v>
                </c:pt>
                <c:pt idx="9">
                  <c:v>66.802983475710704</c:v>
                </c:pt>
                <c:pt idx="10">
                  <c:v>72.779168822997846</c:v>
                </c:pt>
                <c:pt idx="11">
                  <c:v>78.892292929001513</c:v>
                </c:pt>
                <c:pt idx="12">
                  <c:v>85.131438350668901</c:v>
                </c:pt>
                <c:pt idx="13">
                  <c:v>91.480537545930076</c:v>
                </c:pt>
                <c:pt idx="14">
                  <c:v>97.926561872010694</c:v>
                </c:pt>
                <c:pt idx="15">
                  <c:v>104.46376778893442</c:v>
                </c:pt>
                <c:pt idx="16">
                  <c:v>111.02879299994518</c:v>
                </c:pt>
                <c:pt idx="17">
                  <c:v>117.5922368622801</c:v>
                </c:pt>
                <c:pt idx="18">
                  <c:v>124.1536453286771</c:v>
                </c:pt>
                <c:pt idx="19">
                  <c:v>130.71263303178026</c:v>
                </c:pt>
                <c:pt idx="20">
                  <c:v>137.26886997023377</c:v>
                </c:pt>
                <c:pt idx="21">
                  <c:v>143.82207127375332</c:v>
                </c:pt>
                <c:pt idx="22">
                  <c:v>150.37198923138354</c:v>
                </c:pt>
                <c:pt idx="23">
                  <c:v>156.91840700809308</c:v>
                </c:pt>
                <c:pt idx="24">
                  <c:v>163.46113363876225</c:v>
                </c:pt>
                <c:pt idx="25">
                  <c:v>170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topLeftCell="A17" zoomScaleNormal="100" workbookViewId="0">
      <selection activeCell="J25" sqref="J25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2.710937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7.9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8.75" outlineLevel="1" x14ac:dyDescent="0.35">
      <c r="B14" s="12" t="s">
        <v>20</v>
      </c>
      <c r="C14" s="2">
        <v>1.2</v>
      </c>
      <c r="D14" s="9" t="s">
        <v>12</v>
      </c>
    </row>
    <row r="15" spans="1:7" ht="18" outlineLevel="1" x14ac:dyDescent="0.35">
      <c r="B15" s="13" t="s">
        <v>21</v>
      </c>
      <c r="C15" s="2">
        <v>1</v>
      </c>
      <c r="D15" s="6" t="s">
        <v>4</v>
      </c>
    </row>
    <row r="16" spans="1:7" x14ac:dyDescent="0.2">
      <c r="A16" s="1" t="s">
        <v>8</v>
      </c>
    </row>
    <row r="17" spans="1:23" ht="15.75" x14ac:dyDescent="0.3">
      <c r="B17" s="13" t="s">
        <v>22</v>
      </c>
      <c r="C17" s="2">
        <v>50</v>
      </c>
      <c r="D17" s="9" t="s">
        <v>23</v>
      </c>
    </row>
    <row r="18" spans="1:23" ht="15.75" x14ac:dyDescent="0.3">
      <c r="B18" s="13" t="s">
        <v>26</v>
      </c>
      <c r="C18" s="2">
        <v>20</v>
      </c>
      <c r="D18" s="6" t="s">
        <v>3</v>
      </c>
    </row>
    <row r="19" spans="1:23" x14ac:dyDescent="0.2">
      <c r="A19" t="s">
        <v>28</v>
      </c>
      <c r="B19" s="3"/>
    </row>
    <row r="20" spans="1:23" ht="15" x14ac:dyDescent="0.25">
      <c r="B20" s="13" t="s">
        <v>29</v>
      </c>
      <c r="C20" s="2">
        <v>2000</v>
      </c>
      <c r="D20" s="9" t="s">
        <v>31</v>
      </c>
      <c r="G20" s="13" t="s">
        <v>42</v>
      </c>
      <c r="H20" s="2">
        <v>1</v>
      </c>
    </row>
    <row r="21" spans="1:23" ht="15" x14ac:dyDescent="0.25">
      <c r="B21" s="13" t="s">
        <v>0</v>
      </c>
      <c r="C21" s="2">
        <v>62</v>
      </c>
      <c r="D21" s="9" t="s">
        <v>32</v>
      </c>
    </row>
    <row r="22" spans="1:23" ht="15" x14ac:dyDescent="0.25">
      <c r="B22" s="13" t="s">
        <v>30</v>
      </c>
      <c r="C22" s="2">
        <v>90</v>
      </c>
      <c r="D22" s="9" t="s">
        <v>33</v>
      </c>
    </row>
    <row r="23" spans="1:23" ht="15" x14ac:dyDescent="0.25">
      <c r="B23" s="13" t="s">
        <v>34</v>
      </c>
      <c r="C23" s="2">
        <v>30</v>
      </c>
      <c r="D23" s="9" t="s">
        <v>5</v>
      </c>
    </row>
    <row r="24" spans="1:23" ht="15" x14ac:dyDescent="0.25">
      <c r="B24" s="13" t="s">
        <v>35</v>
      </c>
      <c r="C24" s="20">
        <v>170</v>
      </c>
      <c r="D24" s="9" t="s">
        <v>5</v>
      </c>
    </row>
    <row r="25" spans="1:23" ht="15" x14ac:dyDescent="0.25">
      <c r="B25" s="13" t="s">
        <v>36</v>
      </c>
      <c r="C25" s="2">
        <v>40</v>
      </c>
      <c r="D25" s="9" t="s">
        <v>38</v>
      </c>
    </row>
    <row r="26" spans="1:23" ht="15" x14ac:dyDescent="0.25">
      <c r="B26" s="13" t="s">
        <v>37</v>
      </c>
      <c r="C26" s="2">
        <v>30</v>
      </c>
      <c r="D26" s="9" t="s">
        <v>38</v>
      </c>
    </row>
    <row r="28" spans="1:23" x14ac:dyDescent="0.2">
      <c r="B28" s="15" t="s">
        <v>9</v>
      </c>
      <c r="C28" s="16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gamma_gas:0,800;gamma_oil:0,870;gamma_wat:1,000;rsb_m3m3:80,000;rp_m3m3:80,000;pb_atma:120,000;tres_C:100,000;bob_m3m3:1,200;muob_cP:1,000;PVTcorr:0;ksep_fr:0,000;pksep_atma:-1,000;tksep_C:-1,000;fluid:0;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3" outlineLevel="1" x14ac:dyDescent="0.2"/>
    <row r="30" spans="1:23" outlineLevel="1" x14ac:dyDescent="0.2">
      <c r="V30" t="s">
        <v>44</v>
      </c>
    </row>
    <row r="31" spans="1:23" ht="32.1" customHeight="1" outlineLevel="1" x14ac:dyDescent="0.2">
      <c r="C31" s="14" t="s">
        <v>29</v>
      </c>
      <c r="D31" s="14" t="s">
        <v>41</v>
      </c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  <c r="V31" t="s">
        <v>29</v>
      </c>
      <c r="W31" t="s">
        <v>43</v>
      </c>
    </row>
    <row r="32" spans="1:23" outlineLevel="1" x14ac:dyDescent="0.2">
      <c r="A32" s="17">
        <v>1</v>
      </c>
      <c r="C32" s="2">
        <v>0</v>
      </c>
      <c r="D32" s="2">
        <v>30</v>
      </c>
      <c r="E32" s="19">
        <f>p0_</f>
        <v>30</v>
      </c>
      <c r="F32" s="19">
        <f>D32</f>
        <v>30</v>
      </c>
      <c r="G32" s="5">
        <f t="array" ref="G32:H32">[1]!MF_p_pipe_atma(Q_,fw_,$C$57-C32,$G$57,1,PVRstr1_,theta_,id_,Hydr_corr_,$D$57,D32)</f>
        <v>22.525180720432346</v>
      </c>
      <c r="H32" s="5">
        <v>30</v>
      </c>
      <c r="J32" s="4"/>
      <c r="K32" s="4"/>
      <c r="S32">
        <f>[1]!MF_calibr_pipe_m3day(Q_,fw_,C57,E57,E32,PVRstr1_,,id_,Hydr_corr_,D57,D32)</f>
        <v>1.01953125</v>
      </c>
      <c r="V32">
        <v>0</v>
      </c>
      <c r="W32">
        <v>30</v>
      </c>
    </row>
    <row r="33" spans="1:23" outlineLevel="1" x14ac:dyDescent="0.2">
      <c r="A33" s="17">
        <v>2</v>
      </c>
      <c r="C33" s="18">
        <f t="shared" ref="C33:C57" si="0">C32+L_/(n_-1)</f>
        <v>80</v>
      </c>
      <c r="D33" s="2">
        <v>32</v>
      </c>
      <c r="E33" s="5">
        <f t="array" ref="E33:F33">[1]!MF_p_pipe_atma(Q_,fw_,C33-l0_,$E$32,0,PVRstr1_,theta_,id_,Hydr_corr_,$D$32,D33)</f>
        <v>34.45830697683477</v>
      </c>
      <c r="F33" s="5">
        <v>32</v>
      </c>
      <c r="G33" s="5">
        <f t="array" ref="G33:H33">[1]!MF_p_pipe_atma(Q_,fw_,$C$57-C33,$G$57,1,PVRstr1_,theta_,id_,Hydr_corr_,$D$57,D33)</f>
        <v>26.359569149115295</v>
      </c>
      <c r="H33" s="5">
        <v>32</v>
      </c>
      <c r="J33" s="4"/>
      <c r="K33" s="4"/>
      <c r="V33">
        <v>80</v>
      </c>
      <c r="W33">
        <v>34.45830697683477</v>
      </c>
    </row>
    <row r="34" spans="1:23" outlineLevel="1" x14ac:dyDescent="0.2">
      <c r="A34" s="17">
        <v>3</v>
      </c>
      <c r="C34" s="18">
        <f t="shared" si="0"/>
        <v>160</v>
      </c>
      <c r="D34" s="2">
        <v>34</v>
      </c>
      <c r="E34" s="5">
        <f t="array" ref="E34:F34">[1]!MF_p_pipe_atma(Q_,fw_,C34-l0_,$E$32,0,PVRstr1_,theta_,id_,Hydr_corr_,$D$32,D34)</f>
        <v>39.201054561688416</v>
      </c>
      <c r="F34" s="5">
        <v>34</v>
      </c>
      <c r="G34" s="5">
        <f t="array" ref="G34:H34">[1]!MF_p_pipe_atma(Q_,fw_,$C$57-C34,$G$57,1,PVRstr1_,theta_,id_,Hydr_corr_,$D$57,D34)</f>
        <v>30.512287330320824</v>
      </c>
      <c r="H34" s="5">
        <v>34</v>
      </c>
      <c r="J34" s="4"/>
      <c r="K34" s="4"/>
      <c r="V34">
        <v>160</v>
      </c>
      <c r="W34">
        <v>39.201054561688416</v>
      </c>
    </row>
    <row r="35" spans="1:23" outlineLevel="1" x14ac:dyDescent="0.2">
      <c r="A35" s="17">
        <v>4</v>
      </c>
      <c r="C35" s="18">
        <f t="shared" si="0"/>
        <v>240</v>
      </c>
      <c r="D35" s="2">
        <v>36</v>
      </c>
      <c r="E35" s="5">
        <f t="array" ref="E35:F35">[1]!MF_p_pipe_atma(Q_,fw_,C35-l0_,$E$32,0,PVRstr1_,theta_,id_,Hydr_corr_,$D$32,D35)</f>
        <v>44.206549861766042</v>
      </c>
      <c r="F35" s="5">
        <v>36</v>
      </c>
      <c r="G35" s="5">
        <f t="array" ref="G35:H35">[1]!MF_p_pipe_atma(Q_,fw_,$C$57-C35,$G$57,1,PVRstr1_,theta_,id_,Hydr_corr_,$D$57,D35)</f>
        <v>34.965338890259183</v>
      </c>
      <c r="H35" s="5">
        <v>36</v>
      </c>
      <c r="J35" s="4"/>
      <c r="K35" s="4"/>
      <c r="V35">
        <v>240</v>
      </c>
      <c r="W35">
        <v>44.206549861766042</v>
      </c>
    </row>
    <row r="36" spans="1:23" outlineLevel="1" x14ac:dyDescent="0.2">
      <c r="A36" s="17">
        <v>5</v>
      </c>
      <c r="C36" s="18">
        <f t="shared" si="0"/>
        <v>320</v>
      </c>
      <c r="D36" s="2">
        <v>38</v>
      </c>
      <c r="E36" s="5">
        <f t="array" ref="E36:F36">[1]!MF_p_pipe_atma(Q_,fw_,C36-l0_,$E$32,0,PVRstr1_,theta_,id_,Hydr_corr_,$D$32,D36)</f>
        <v>49.452514971698584</v>
      </c>
      <c r="F36" s="5">
        <v>38</v>
      </c>
      <c r="G36" s="5">
        <f t="array" ref="G36:H36">[1]!MF_p_pipe_atma(Q_,fw_,$C$57-C36,$G$57,1,PVRstr1_,theta_,id_,Hydr_corr_,$D$57,D36)</f>
        <v>39.6885230840426</v>
      </c>
      <c r="H36" s="5">
        <v>38</v>
      </c>
      <c r="J36" s="4"/>
      <c r="K36" s="4"/>
      <c r="V36">
        <v>320</v>
      </c>
      <c r="W36">
        <v>49.452514971698584</v>
      </c>
    </row>
    <row r="37" spans="1:23" outlineLevel="1" x14ac:dyDescent="0.2">
      <c r="A37" s="17">
        <v>6</v>
      </c>
      <c r="C37" s="18">
        <f t="shared" si="0"/>
        <v>400</v>
      </c>
      <c r="D37" s="2">
        <v>40</v>
      </c>
      <c r="E37" s="5">
        <f t="array" ref="E37:F37">[1]!MF_p_pipe_atma(Q_,fw_,C37-l0_,$E$32,0,PVRstr1_,theta_,id_,Hydr_corr_,$D$32,D37)</f>
        <v>54.926764369512021</v>
      </c>
      <c r="F37" s="5">
        <v>40</v>
      </c>
      <c r="G37" s="5">
        <f t="array" ref="G37:H37">[1]!MF_p_pipe_atma(Q_,fw_,$C$57-C37,$G$57,1,PVRstr1_,theta_,id_,Hydr_corr_,$D$57,D37)</f>
        <v>44.67860617873977</v>
      </c>
      <c r="H37" s="5">
        <v>40</v>
      </c>
      <c r="J37" s="4"/>
      <c r="K37" s="4"/>
      <c r="V37">
        <v>400</v>
      </c>
      <c r="W37">
        <v>54.926764369512021</v>
      </c>
    </row>
    <row r="38" spans="1:23" outlineLevel="1" x14ac:dyDescent="0.2">
      <c r="A38" s="17">
        <v>7</v>
      </c>
      <c r="C38" s="18">
        <f t="shared" si="0"/>
        <v>480</v>
      </c>
      <c r="D38" s="2">
        <v>42</v>
      </c>
      <c r="E38" s="5">
        <f t="array" ref="E38:F38">[1]!MF_p_pipe_atma(Q_,fw_,C38-l0_,$E$32,0,PVRstr1_,theta_,id_,Hydr_corr_,$D$32,D38)</f>
        <v>60.603492224912486</v>
      </c>
      <c r="F38" s="5">
        <v>42</v>
      </c>
      <c r="G38" s="5">
        <f t="array" ref="G38:H38">[1]!MF_p_pipe_atma(Q_,fw_,$C$57-C38,$G$57,1,PVRstr1_,theta_,id_,Hydr_corr_,$D$57,D38)</f>
        <v>49.895306418710462</v>
      </c>
      <c r="H38" s="5">
        <v>42</v>
      </c>
      <c r="J38" s="4"/>
      <c r="K38" s="4"/>
      <c r="V38">
        <v>480</v>
      </c>
      <c r="W38">
        <v>60.603492224912486</v>
      </c>
    </row>
    <row r="39" spans="1:23" outlineLevel="1" x14ac:dyDescent="0.2">
      <c r="A39" s="17">
        <v>8</v>
      </c>
      <c r="C39" s="18">
        <f t="shared" si="0"/>
        <v>560</v>
      </c>
      <c r="D39" s="2">
        <v>44</v>
      </c>
      <c r="E39" s="5">
        <f t="array" ref="E39:F39">[1]!MF_p_pipe_atma(Q_,fw_,C39-l0_,$E$32,0,PVRstr1_,theta_,id_,Hydr_corr_,$D$32,D39)</f>
        <v>66.456648393632904</v>
      </c>
      <c r="F39" s="5">
        <v>44</v>
      </c>
      <c r="G39" s="5">
        <f t="array" ref="G39:H39">[1]!MF_p_pipe_atma(Q_,fw_,$C$57-C39,$G$57,1,PVRstr1_,theta_,id_,Hydr_corr_,$D$57,D39)</f>
        <v>55.341631214571386</v>
      </c>
      <c r="H39" s="5">
        <v>44</v>
      </c>
      <c r="J39" s="4"/>
      <c r="K39" s="4"/>
      <c r="V39">
        <v>560</v>
      </c>
      <c r="W39">
        <v>66.456648393632904</v>
      </c>
    </row>
    <row r="40" spans="1:23" outlineLevel="1" x14ac:dyDescent="0.2">
      <c r="A40" s="17">
        <v>9</v>
      </c>
      <c r="C40" s="18">
        <f t="shared" si="0"/>
        <v>640</v>
      </c>
      <c r="D40" s="2">
        <v>46</v>
      </c>
      <c r="E40" s="5">
        <f t="array" ref="E40:F40">[1]!MF_p_pipe_atma(Q_,fw_,C40-l0_,$E$32,0,PVRstr1_,theta_,id_,Hydr_corr_,$D$32,D40)</f>
        <v>72.46759278041938</v>
      </c>
      <c r="F40" s="5">
        <v>46</v>
      </c>
      <c r="G40" s="5">
        <f t="array" ref="G40:H40">[1]!MF_p_pipe_atma(Q_,fw_,$C$57-C40,$G$57,1,PVRstr1_,theta_,id_,Hydr_corr_,$D$57,D40)</f>
        <v>60.986234133566285</v>
      </c>
      <c r="H40" s="5">
        <v>46</v>
      </c>
      <c r="J40" s="4"/>
      <c r="K40" s="4"/>
      <c r="V40">
        <v>640</v>
      </c>
      <c r="W40">
        <v>72.46759278041938</v>
      </c>
    </row>
    <row r="41" spans="1:23" outlineLevel="1" x14ac:dyDescent="0.2">
      <c r="A41" s="17">
        <v>10</v>
      </c>
      <c r="C41" s="18">
        <f t="shared" si="0"/>
        <v>720</v>
      </c>
      <c r="D41" s="2">
        <v>48</v>
      </c>
      <c r="E41" s="5">
        <f t="array" ref="E41:F41">[1]!MF_p_pipe_atma(Q_,fw_,C41-l0_,$E$32,0,PVRstr1_,theta_,id_,Hydr_corr_,$D$32,D41)</f>
        <v>78.61928674074862</v>
      </c>
      <c r="F41" s="5">
        <v>48</v>
      </c>
      <c r="G41" s="5">
        <f t="array" ref="G41:H41">[1]!MF_p_pipe_atma(Q_,fw_,$C$57-C41,$G$57,1,PVRstr1_,theta_,id_,Hydr_corr_,$D$57,D41)</f>
        <v>66.802983475710704</v>
      </c>
      <c r="H41" s="5">
        <v>48</v>
      </c>
      <c r="J41" s="4"/>
      <c r="K41" s="4"/>
      <c r="V41">
        <v>720</v>
      </c>
      <c r="W41">
        <v>78.61928674074862</v>
      </c>
    </row>
    <row r="42" spans="1:23" outlineLevel="1" x14ac:dyDescent="0.2">
      <c r="A42" s="17">
        <v>11</v>
      </c>
      <c r="C42" s="18">
        <f t="shared" si="0"/>
        <v>800</v>
      </c>
      <c r="D42" s="2">
        <v>50</v>
      </c>
      <c r="E42" s="5">
        <f t="array" ref="E42:F42">[1]!MF_p_pipe_atma(Q_,fw_,C42-l0_,$E$32,0,PVRstr1_,theta_,id_,Hydr_corr_,$D$32,D42)</f>
        <v>84.896267708752504</v>
      </c>
      <c r="F42" s="5">
        <v>50</v>
      </c>
      <c r="G42" s="5">
        <f t="array" ref="G42:H42">[1]!MF_p_pipe_atma(Q_,fw_,$C$57-C42,$G$57,1,PVRstr1_,theta_,id_,Hydr_corr_,$D$57,D42)</f>
        <v>72.779168822997846</v>
      </c>
      <c r="H42" s="5">
        <v>50</v>
      </c>
      <c r="J42" s="4"/>
      <c r="K42" s="4"/>
      <c r="V42">
        <v>800</v>
      </c>
      <c r="W42">
        <v>84.896267708752504</v>
      </c>
    </row>
    <row r="43" spans="1:23" outlineLevel="1" x14ac:dyDescent="0.2">
      <c r="A43" s="17">
        <v>12</v>
      </c>
      <c r="C43" s="18">
        <f t="shared" si="0"/>
        <v>880</v>
      </c>
      <c r="D43" s="2">
        <v>52</v>
      </c>
      <c r="E43" s="5">
        <f t="array" ref="E43:F43">[1]!MF_p_pipe_atma(Q_,fw_,C43-l0_,$E$32,0,PVRstr1_,theta_,id_,Hydr_corr_,$D$32,D43)</f>
        <v>91.284594842496034</v>
      </c>
      <c r="F43" s="5">
        <v>52</v>
      </c>
      <c r="G43" s="5">
        <f t="array" ref="G43:H43">[1]!MF_p_pipe_atma(Q_,fw_,$C$57-C43,$G$57,1,PVRstr1_,theta_,id_,Hydr_corr_,$D$57,D43)</f>
        <v>78.892292929001513</v>
      </c>
      <c r="H43" s="5">
        <v>52</v>
      </c>
      <c r="J43" s="4"/>
      <c r="K43" s="4"/>
      <c r="V43">
        <v>880</v>
      </c>
      <c r="W43">
        <v>91.284594842496034</v>
      </c>
    </row>
    <row r="44" spans="1:23" outlineLevel="1" x14ac:dyDescent="0.2">
      <c r="A44" s="17">
        <v>13</v>
      </c>
      <c r="C44" s="18">
        <f t="shared" si="0"/>
        <v>960</v>
      </c>
      <c r="D44" s="2">
        <v>54</v>
      </c>
      <c r="E44" s="5">
        <f t="array" ref="E44:F44">[1]!MF_p_pipe_atma(Q_,fw_,C44-l0_,$E$32,0,PVRstr1_,theta_,id_,Hydr_corr_,$D$32,D44)</f>
        <v>97.771928575101001</v>
      </c>
      <c r="F44" s="5">
        <v>54</v>
      </c>
      <c r="G44" s="5">
        <f t="array" ref="G44:H44">[1]!MF_p_pipe_atma(Q_,fw_,$C$57-C44,$G$57,1,PVRstr1_,theta_,id_,Hydr_corr_,$D$57,D44)</f>
        <v>85.131438350668901</v>
      </c>
      <c r="H44" s="5">
        <v>54</v>
      </c>
      <c r="J44" s="4"/>
      <c r="K44" s="4"/>
      <c r="V44">
        <v>960</v>
      </c>
      <c r="W44">
        <v>97.771928575101001</v>
      </c>
    </row>
    <row r="45" spans="1:23" outlineLevel="1" x14ac:dyDescent="0.2">
      <c r="A45" s="17">
        <v>14</v>
      </c>
      <c r="C45" s="18">
        <f t="shared" si="0"/>
        <v>1040</v>
      </c>
      <c r="D45" s="2">
        <v>56</v>
      </c>
      <c r="E45" s="5">
        <f t="array" ref="E45:F45">[1]!MF_p_pipe_atma(Q_,fw_,C45-l0_,$E$32,0,PVRstr1_,theta_,id_,Hydr_corr_,$D$32,D45)</f>
        <v>104.34146471104317</v>
      </c>
      <c r="F45" s="5">
        <v>56</v>
      </c>
      <c r="G45" s="5">
        <f t="array" ref="G45:H45">[1]!MF_p_pipe_atma(Q_,fw_,$C$57-C45,$G$57,1,PVRstr1_,theta_,id_,Hydr_corr_,$D$57,D45)</f>
        <v>91.480537545930076</v>
      </c>
      <c r="H45" s="5">
        <v>56</v>
      </c>
      <c r="J45" s="4"/>
      <c r="K45" s="4"/>
      <c r="V45">
        <v>1040</v>
      </c>
      <c r="W45">
        <v>104.34146471104317</v>
      </c>
    </row>
    <row r="46" spans="1:23" outlineLevel="1" x14ac:dyDescent="0.2">
      <c r="A46" s="17">
        <v>15</v>
      </c>
      <c r="C46" s="18">
        <f t="shared" si="0"/>
        <v>1120</v>
      </c>
      <c r="D46" s="2">
        <v>58</v>
      </c>
      <c r="E46" s="5">
        <f t="array" ref="E46:F46">[1]!MF_p_pipe_atma(Q_,fw_,C46-l0_,$E$32,0,PVRstr1_,theta_,id_,Hydr_corr_,$D$32,D46)</f>
        <v>110.92446493153147</v>
      </c>
      <c r="F46" s="5">
        <v>58</v>
      </c>
      <c r="G46" s="5">
        <f t="array" ref="G46:H46">[1]!MF_p_pipe_atma(Q_,fw_,$C$57-C46,$G$57,1,PVRstr1_,theta_,id_,Hydr_corr_,$D$57,D46)</f>
        <v>97.926561872010694</v>
      </c>
      <c r="H46" s="5">
        <v>58</v>
      </c>
      <c r="J46" s="4"/>
      <c r="K46" s="4"/>
      <c r="V46">
        <v>1120</v>
      </c>
      <c r="W46">
        <v>110.92446493153147</v>
      </c>
    </row>
    <row r="47" spans="1:23" outlineLevel="1" x14ac:dyDescent="0.2">
      <c r="A47" s="17">
        <v>16</v>
      </c>
      <c r="C47" s="18">
        <f t="shared" si="0"/>
        <v>1200</v>
      </c>
      <c r="D47" s="2">
        <v>60</v>
      </c>
      <c r="E47" s="5">
        <f t="array" ref="E47:F47">[1]!MF_p_pipe_atma(Q_,fw_,C47-l0_,$E$32,0,PVRstr1_,theta_,id_,Hydr_corr_,$D$32,D47)</f>
        <v>117.50618752236585</v>
      </c>
      <c r="F47" s="5">
        <v>60</v>
      </c>
      <c r="G47" s="5">
        <f t="array" ref="G47:H47">[1]!MF_p_pipe_atma(Q_,fw_,$C$57-C47,$G$57,1,PVRstr1_,theta_,id_,Hydr_corr_,$D$57,D47)</f>
        <v>104.46376778893442</v>
      </c>
      <c r="H47" s="5">
        <v>60</v>
      </c>
      <c r="J47" s="4"/>
      <c r="K47" s="4"/>
      <c r="V47">
        <v>1200</v>
      </c>
      <c r="W47">
        <v>117.50618752236585</v>
      </c>
    </row>
    <row r="48" spans="1:23" outlineLevel="1" x14ac:dyDescent="0.2">
      <c r="A48" s="17">
        <v>17</v>
      </c>
      <c r="C48" s="18">
        <f t="shared" si="0"/>
        <v>1280</v>
      </c>
      <c r="D48" s="2">
        <v>62</v>
      </c>
      <c r="E48" s="5">
        <f t="array" ref="E48:F48">[1]!MF_p_pipe_atma(Q_,fw_,C48-l0_,$E$32,0,PVRstr1_,theta_,id_,Hydr_corr_,$D$32,D48)</f>
        <v>124.08562038174215</v>
      </c>
      <c r="F48" s="5">
        <v>62</v>
      </c>
      <c r="G48" s="5">
        <f t="array" ref="G48:H48">[1]!MF_p_pipe_atma(Q_,fw_,$C$57-C48,$G$57,1,PVRstr1_,theta_,id_,Hydr_corr_,$D$57,D48)</f>
        <v>111.02879299994518</v>
      </c>
      <c r="H48" s="5">
        <v>62</v>
      </c>
      <c r="J48" s="4"/>
      <c r="K48" s="4"/>
      <c r="V48">
        <v>1280</v>
      </c>
      <c r="W48">
        <v>124.08562038174215</v>
      </c>
    </row>
    <row r="49" spans="1:23" outlineLevel="1" x14ac:dyDescent="0.2">
      <c r="A49" s="17">
        <v>18</v>
      </c>
      <c r="C49" s="18">
        <f t="shared" si="0"/>
        <v>1360</v>
      </c>
      <c r="D49" s="2">
        <v>64</v>
      </c>
      <c r="E49" s="5">
        <f t="array" ref="E49:F49">[1]!MF_p_pipe_atma(Q_,fw_,C49-l0_,$E$32,0,PVRstr1_,theta_,id_,Hydr_corr_,$D$32,D49)</f>
        <v>130.66240608327078</v>
      </c>
      <c r="F49" s="5">
        <v>64</v>
      </c>
      <c r="G49" s="5">
        <f t="array" ref="G49:H49">[1]!MF_p_pipe_atma(Q_,fw_,$C$57-C49,$G$57,1,PVRstr1_,theta_,id_,Hydr_corr_,$D$57,D49)</f>
        <v>117.5922368622801</v>
      </c>
      <c r="H49" s="5">
        <v>64</v>
      </c>
      <c r="J49" s="4"/>
      <c r="K49" s="4"/>
      <c r="V49">
        <v>1360</v>
      </c>
      <c r="W49">
        <v>130.66240608327078</v>
      </c>
    </row>
    <row r="50" spans="1:23" outlineLevel="1" x14ac:dyDescent="0.2">
      <c r="A50" s="17">
        <v>19</v>
      </c>
      <c r="C50" s="18">
        <f t="shared" si="0"/>
        <v>1440</v>
      </c>
      <c r="D50" s="2">
        <v>66</v>
      </c>
      <c r="E50" s="5">
        <f t="array" ref="E50:F50">[1]!MF_p_pipe_atma(Q_,fw_,C50-l0_,$E$32,0,PVRstr1_,theta_,id_,Hydr_corr_,$D$32,D50)</f>
        <v>137.23623866706461</v>
      </c>
      <c r="F50" s="5">
        <v>66</v>
      </c>
      <c r="G50" s="5">
        <f t="array" ref="G50:H50">[1]!MF_p_pipe_atma(Q_,fw_,$C$57-C50,$G$57,1,PVRstr1_,theta_,id_,Hydr_corr_,$D$57,D50)</f>
        <v>124.1536453286771</v>
      </c>
      <c r="H50" s="5">
        <v>66</v>
      </c>
      <c r="J50" s="4"/>
      <c r="K50" s="4"/>
      <c r="V50">
        <v>1440</v>
      </c>
      <c r="W50">
        <v>137.23623866706461</v>
      </c>
    </row>
    <row r="51" spans="1:23" outlineLevel="1" x14ac:dyDescent="0.2">
      <c r="A51" s="17">
        <v>20</v>
      </c>
      <c r="C51" s="18">
        <f t="shared" si="0"/>
        <v>1520</v>
      </c>
      <c r="D51" s="2">
        <v>68</v>
      </c>
      <c r="E51" s="5">
        <f t="array" ref="E51:F51">[1]!MF_p_pipe_atma(Q_,fw_,C51-l0_,$E$32,0,PVRstr1_,theta_,id_,Hydr_corr_,$D$32,D51)</f>
        <v>143.80685408794315</v>
      </c>
      <c r="F51" s="5">
        <v>68</v>
      </c>
      <c r="G51" s="5">
        <f t="array" ref="G51:H51">[1]!MF_p_pipe_atma(Q_,fw_,$C$57-C51,$G$57,1,PVRstr1_,theta_,id_,Hydr_corr_,$D$57,D51)</f>
        <v>130.71263303178026</v>
      </c>
      <c r="H51" s="5">
        <v>68</v>
      </c>
      <c r="J51" s="4"/>
      <c r="K51" s="4"/>
      <c r="V51">
        <v>1520</v>
      </c>
      <c r="W51">
        <v>143.80685408794315</v>
      </c>
    </row>
    <row r="52" spans="1:23" outlineLevel="1" x14ac:dyDescent="0.2">
      <c r="A52" s="17">
        <v>21</v>
      </c>
      <c r="C52" s="18">
        <f t="shared" si="0"/>
        <v>1600</v>
      </c>
      <c r="D52" s="2">
        <v>70</v>
      </c>
      <c r="E52" s="5">
        <f t="array" ref="E52:F52">[1]!MF_p_pipe_atma(Q_,fw_,C52-l0_,$E$32,0,PVRstr1_,theta_,id_,Hydr_corr_,$D$32,D52)</f>
        <v>150.3740227845376</v>
      </c>
      <c r="F52" s="5">
        <v>70</v>
      </c>
      <c r="G52" s="5">
        <f t="array" ref="G52:H52">[1]!MF_p_pipe_atma(Q_,fw_,$C$57-C52,$G$57,1,PVRstr1_,theta_,id_,Hydr_corr_,$D$57,D52)</f>
        <v>137.26886997023377</v>
      </c>
      <c r="H52" s="5">
        <v>70</v>
      </c>
      <c r="J52" s="4"/>
      <c r="K52" s="4"/>
      <c r="V52">
        <v>1600</v>
      </c>
      <c r="W52">
        <v>150.3740227845376</v>
      </c>
    </row>
    <row r="53" spans="1:23" outlineLevel="1" x14ac:dyDescent="0.2">
      <c r="A53" s="17">
        <v>22</v>
      </c>
      <c r="C53" s="18">
        <f t="shared" si="0"/>
        <v>1680</v>
      </c>
      <c r="D53" s="2">
        <v>72</v>
      </c>
      <c r="E53" s="5">
        <f t="array" ref="E53:F53">[1]!MF_p_pipe_atma(Q_,fw_,C53-l0_,$E$32,0,PVRstr1_,theta_,id_,Hydr_corr_,$D$32,D53)</f>
        <v>156.93754382843179</v>
      </c>
      <c r="F53" s="5">
        <v>72</v>
      </c>
      <c r="G53" s="5">
        <f t="array" ref="G53:H53">[1]!MF_p_pipe_atma(Q_,fw_,$C$57-C53,$G$57,1,PVRstr1_,theta_,id_,Hydr_corr_,$D$57,D53)</f>
        <v>143.82207127375332</v>
      </c>
      <c r="H53" s="5">
        <v>72</v>
      </c>
      <c r="J53" s="4"/>
      <c r="K53" s="4"/>
      <c r="V53">
        <v>1680</v>
      </c>
      <c r="W53">
        <v>156.93754382843179</v>
      </c>
    </row>
    <row r="54" spans="1:23" outlineLevel="1" x14ac:dyDescent="0.2">
      <c r="A54" s="17">
        <v>23</v>
      </c>
      <c r="C54" s="18">
        <f t="shared" si="0"/>
        <v>1760</v>
      </c>
      <c r="D54" s="2">
        <v>74</v>
      </c>
      <c r="E54" s="5">
        <f t="array" ref="E54:F54">[1]!MF_p_pipe_atma(Q_,fw_,C54-l0_,$E$32,0,PVRstr1_,theta_,id_,Hydr_corr_,$D$32,D54)</f>
        <v>163.4972402668358</v>
      </c>
      <c r="F54" s="5">
        <v>74</v>
      </c>
      <c r="G54" s="5">
        <f t="array" ref="G54:H54">[1]!MF_p_pipe_atma(Q_,fw_,$C$57-C54,$G$57,1,PVRstr1_,theta_,id_,Hydr_corr_,$D$57,D54)</f>
        <v>150.37198923138354</v>
      </c>
      <c r="H54" s="5">
        <v>74</v>
      </c>
      <c r="J54" s="4"/>
      <c r="K54" s="4"/>
      <c r="V54">
        <v>1760</v>
      </c>
      <c r="W54">
        <v>163.4972402668358</v>
      </c>
    </row>
    <row r="55" spans="1:23" outlineLevel="1" x14ac:dyDescent="0.2">
      <c r="A55" s="17">
        <v>24</v>
      </c>
      <c r="C55" s="18">
        <f t="shared" si="0"/>
        <v>1840</v>
      </c>
      <c r="D55" s="2">
        <v>76</v>
      </c>
      <c r="E55" s="5">
        <f t="array" ref="E55:F55">[1]!MF_p_pipe_atma(Q_,fw_,C55-l0_,$E$32,0,PVRstr1_,theta_,id_,Hydr_corr_,$D$32,D55)</f>
        <v>170.05295537854172</v>
      </c>
      <c r="F55" s="5">
        <v>76</v>
      </c>
      <c r="G55" s="5">
        <f t="array" ref="G55:H55">[1]!MF_p_pipe_atma(Q_,fw_,$C$57-C55,$G$57,1,PVRstr1_,theta_,id_,Hydr_corr_,$D$57,D55)</f>
        <v>156.91840700809308</v>
      </c>
      <c r="H55" s="5">
        <v>76</v>
      </c>
      <c r="J55" s="4"/>
      <c r="K55" s="4"/>
      <c r="V55">
        <v>1840</v>
      </c>
      <c r="W55">
        <v>170.05295537854172</v>
      </c>
    </row>
    <row r="56" spans="1:23" outlineLevel="1" x14ac:dyDescent="0.2">
      <c r="A56" s="17">
        <v>25</v>
      </c>
      <c r="C56" s="18">
        <f t="shared" si="0"/>
        <v>1920</v>
      </c>
      <c r="D56" s="2">
        <v>78</v>
      </c>
      <c r="E56" s="5">
        <f t="array" ref="E56:F56">[1]!MF_p_pipe_atma(Q_,fw_,C56-l0_,$E$32,0,PVRstr1_,theta_,id_,Hydr_corr_,$D$32,D56)</f>
        <v>176.6045496362195</v>
      </c>
      <c r="F56" s="5">
        <v>78</v>
      </c>
      <c r="G56" s="5">
        <f t="array" ref="G56:H56">[1]!MF_p_pipe_atma(Q_,fw_,$C$57-C56,$G$57,1,PVRstr1_,theta_,id_,Hydr_corr_,$D$57,D56)</f>
        <v>163.46113363876225</v>
      </c>
      <c r="H56" s="5">
        <v>78</v>
      </c>
      <c r="J56" s="4"/>
      <c r="K56" s="4"/>
      <c r="V56">
        <v>1920</v>
      </c>
      <c r="W56">
        <v>176.6045496362195</v>
      </c>
    </row>
    <row r="57" spans="1:23" outlineLevel="1" x14ac:dyDescent="0.2">
      <c r="A57" s="17">
        <v>26</v>
      </c>
      <c r="C57" s="18">
        <f t="shared" si="0"/>
        <v>2000</v>
      </c>
      <c r="D57" s="2">
        <v>80</v>
      </c>
      <c r="E57" s="5">
        <f t="array" ref="E57:F57">[1]!MF_p_pipe_atma(Q_,fw_,C57-l0_,$E$32,0,PVRstr1_,theta_,id_,Hydr_corr_,$D$32,D57)</f>
        <v>183.15189822125632</v>
      </c>
      <c r="F57" s="5">
        <v>80</v>
      </c>
      <c r="G57" s="19">
        <f>p1_</f>
        <v>170</v>
      </c>
      <c r="H57" s="19">
        <f>D57</f>
        <v>80</v>
      </c>
      <c r="J57" s="4"/>
      <c r="K57" s="4"/>
      <c r="V57">
        <v>2000</v>
      </c>
      <c r="W57">
        <v>183.15189822125632</v>
      </c>
    </row>
    <row r="58" spans="1:23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24</vt:i4>
      </vt:variant>
    </vt:vector>
  </HeadingPairs>
  <TitlesOfParts>
    <vt:vector size="25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l_test_</vt:lpstr>
      <vt:lpstr>l0_</vt:lpstr>
      <vt:lpstr>'MF 1 '!muob_</vt:lpstr>
      <vt:lpstr>n_</vt:lpstr>
      <vt:lpstr>p_test_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2019-08-01T11:38:08Z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