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7666A6B2-8367-483E-8272-0EA6DC7F843C}" xr6:coauthVersionLast="45" xr6:coauthVersionMax="45" xr10:uidLastSave="{00000000-0000-0000-0000-000000000000}"/>
  <bookViews>
    <workbookView xWindow="-110" yWindow="-110" windowWidth="25820" windowHeight="1416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C37" i="110"/>
  <c r="C40" i="110"/>
  <c r="C47" i="110"/>
  <c r="D54" i="110"/>
  <c r="G1" i="110"/>
  <c r="E54" i="110"/>
  <c r="C39" i="110"/>
  <c r="G38" i="110"/>
  <c r="G54" i="110" s="1" a="1"/>
  <c r="C38" i="110"/>
  <c r="J54" i="110" a="1"/>
  <c r="G41" i="110"/>
  <c r="D51" i="110"/>
  <c r="F54" i="110"/>
  <c r="G54" i="110" l="1"/>
  <c r="H54" i="110"/>
  <c r="K54" i="110"/>
  <c r="J54" i="110"/>
  <c r="L54" i="110" s="1"/>
  <c r="C55" i="110"/>
  <c r="G55" i="110" a="1"/>
  <c r="D55" i="110"/>
  <c r="J55" i="110" a="1"/>
  <c r="E55" i="110"/>
  <c r="F55" i="110"/>
  <c r="G55" i="110" l="1"/>
  <c r="H55" i="110"/>
  <c r="J55" i="110"/>
  <c r="L55" i="110" s="1"/>
  <c r="K55" i="110"/>
  <c r="I55" i="110"/>
  <c r="I54" i="110"/>
  <c r="C56" i="110"/>
  <c r="G56" i="110" a="1"/>
  <c r="E56" i="110"/>
  <c r="J56" i="110" a="1"/>
  <c r="F56" i="110"/>
  <c r="D56" i="110"/>
  <c r="J56" i="110" l="1"/>
  <c r="K56" i="110"/>
  <c r="G56" i="110"/>
  <c r="I56" i="110" s="1"/>
  <c r="H56" i="110"/>
  <c r="L56" i="110"/>
  <c r="C57" i="110"/>
  <c r="E57" i="110"/>
  <c r="G57" i="110" a="1"/>
  <c r="F57" i="110"/>
  <c r="J57" i="110" a="1"/>
  <c r="D57" i="110"/>
  <c r="K57" i="110" l="1"/>
  <c r="J57" i="110"/>
  <c r="L57" i="110" s="1"/>
  <c r="H57" i="110"/>
  <c r="G57" i="110"/>
  <c r="I57" i="110" s="1"/>
  <c r="C58" i="110"/>
  <c r="G58" i="110" a="1"/>
  <c r="F58" i="110"/>
  <c r="D58" i="110"/>
  <c r="J58" i="110" a="1"/>
  <c r="E58" i="110"/>
  <c r="K58" i="110" l="1"/>
  <c r="J58" i="110"/>
  <c r="G58" i="110"/>
  <c r="I58" i="110" s="1"/>
  <c r="H58" i="110"/>
  <c r="L58" i="110"/>
  <c r="C59" i="110"/>
  <c r="D59" i="110"/>
  <c r="G59" i="110" a="1"/>
  <c r="E59" i="110"/>
  <c r="F59" i="110"/>
  <c r="J59" i="110" a="1"/>
  <c r="J59" i="110" l="1"/>
  <c r="L59" i="110" s="1"/>
  <c r="K59" i="110"/>
  <c r="G59" i="110"/>
  <c r="H59" i="110"/>
  <c r="I59" i="110"/>
  <c r="C60" i="110"/>
  <c r="G60" i="110" a="1"/>
  <c r="J60" i="110" a="1"/>
  <c r="F60" i="110"/>
  <c r="E60" i="110"/>
  <c r="D60" i="110"/>
  <c r="G60" i="110" l="1"/>
  <c r="I60" i="110" s="1"/>
  <c r="H60" i="110"/>
  <c r="J60" i="110"/>
  <c r="L60" i="110" s="1"/>
  <c r="K60" i="110"/>
  <c r="C61" i="110"/>
  <c r="E61" i="110"/>
  <c r="G61" i="110" a="1"/>
  <c r="J61" i="110" a="1"/>
  <c r="D61" i="110"/>
  <c r="F61" i="110"/>
  <c r="H61" i="110" l="1"/>
  <c r="G61" i="110"/>
  <c r="I61" i="110" s="1"/>
  <c r="K61" i="110"/>
  <c r="J61" i="110"/>
  <c r="L61" i="110" s="1"/>
  <c r="C62" i="110"/>
  <c r="E62" i="110"/>
  <c r="F62" i="110"/>
  <c r="J62" i="110" a="1"/>
  <c r="G62" i="110" a="1"/>
  <c r="D62" i="110"/>
  <c r="K62" i="110" l="1"/>
  <c r="J62" i="110"/>
  <c r="L62" i="110" s="1"/>
  <c r="G62" i="110"/>
  <c r="I62" i="110" s="1"/>
  <c r="H62" i="110"/>
  <c r="C63" i="110"/>
  <c r="E63" i="110"/>
  <c r="J63" i="110" a="1"/>
  <c r="F63" i="110"/>
  <c r="G63" i="110" a="1"/>
  <c r="D63" i="110"/>
  <c r="G63" i="110" l="1"/>
  <c r="H63" i="110"/>
  <c r="K63" i="110"/>
  <c r="J63" i="110"/>
  <c r="L63" i="110" s="1"/>
  <c r="I63" i="110"/>
  <c r="C64" i="110"/>
  <c r="F64" i="110"/>
  <c r="J64" i="110" a="1"/>
  <c r="D64" i="110"/>
  <c r="E64" i="110"/>
  <c r="G64" i="110" a="1"/>
  <c r="H64" i="110" l="1"/>
  <c r="G64" i="110"/>
  <c r="J64" i="110"/>
  <c r="L64" i="110" s="1"/>
  <c r="K64" i="110"/>
  <c r="I64" i="110"/>
  <c r="C65" i="110"/>
  <c r="J65" i="110" a="1"/>
  <c r="D65" i="110"/>
  <c r="E65" i="110"/>
  <c r="G65" i="110" a="1"/>
  <c r="F65" i="110"/>
  <c r="H65" i="110" l="1"/>
  <c r="G65" i="110"/>
  <c r="I65" i="110" s="1"/>
  <c r="J65" i="110"/>
  <c r="L65" i="110" s="1"/>
  <c r="K65" i="110"/>
  <c r="C66" i="110"/>
  <c r="D66" i="110"/>
  <c r="E66" i="110"/>
  <c r="J66" i="110" a="1"/>
  <c r="F66" i="110"/>
  <c r="G66" i="110" a="1"/>
  <c r="H66" i="110" l="1"/>
  <c r="G66" i="110"/>
  <c r="I66" i="110" s="1"/>
  <c r="J66" i="110"/>
  <c r="L66" i="110" s="1"/>
  <c r="K66" i="110"/>
  <c r="C67" i="110"/>
  <c r="E67" i="110"/>
  <c r="F67" i="110"/>
  <c r="J67" i="110" a="1"/>
  <c r="G67" i="110" a="1"/>
  <c r="D67" i="110"/>
  <c r="K67" i="110" l="1"/>
  <c r="J67" i="110"/>
  <c r="L67" i="110" s="1"/>
  <c r="G67" i="110"/>
  <c r="I67" i="110" s="1"/>
  <c r="H67" i="110"/>
  <c r="C68" i="110"/>
  <c r="J68" i="110" a="1"/>
  <c r="E68" i="110"/>
  <c r="G68" i="110" a="1"/>
  <c r="F68" i="110"/>
  <c r="D68" i="110"/>
  <c r="J68" i="110" l="1"/>
  <c r="L68" i="110" s="1"/>
  <c r="K68" i="110"/>
  <c r="G68" i="110"/>
  <c r="I68" i="110" s="1"/>
  <c r="H68" i="110"/>
  <c r="C69" i="110"/>
  <c r="E69" i="110"/>
  <c r="G69" i="110" a="1"/>
  <c r="F69" i="110"/>
  <c r="D69" i="110"/>
  <c r="J69" i="110" a="1"/>
  <c r="H69" i="110" l="1"/>
  <c r="G69" i="110"/>
  <c r="I69" i="110" s="1"/>
  <c r="J69" i="110"/>
  <c r="L69" i="110" s="1"/>
  <c r="K69" i="110"/>
  <c r="C70" i="110"/>
  <c r="D70" i="110"/>
  <c r="E70" i="110"/>
  <c r="J70" i="110" a="1"/>
  <c r="G70" i="110" a="1"/>
  <c r="F70" i="110"/>
  <c r="G70" i="110" l="1"/>
  <c r="I70" i="110" s="1"/>
  <c r="H70" i="110"/>
  <c r="J70" i="110"/>
  <c r="L70" i="110" s="1"/>
  <c r="K70" i="110"/>
  <c r="C71" i="110"/>
  <c r="J71" i="110" a="1"/>
  <c r="E71" i="110"/>
  <c r="D71" i="110"/>
  <c r="F71" i="110"/>
  <c r="G71" i="110" a="1"/>
  <c r="K71" i="110" l="1"/>
  <c r="J71" i="110"/>
  <c r="G71" i="110"/>
  <c r="I71" i="110" s="1"/>
  <c r="H71" i="110"/>
  <c r="L71" i="110"/>
  <c r="C72" i="110"/>
  <c r="G72" i="110" a="1"/>
  <c r="J72" i="110" a="1"/>
  <c r="F72" i="110"/>
  <c r="E72" i="110"/>
  <c r="D72" i="110"/>
  <c r="J72" i="110" l="1"/>
  <c r="L72" i="110" s="1"/>
  <c r="K72" i="110"/>
  <c r="G72" i="110"/>
  <c r="I72" i="110" s="1"/>
  <c r="H72" i="110"/>
  <c r="C73" i="110"/>
  <c r="E73" i="110"/>
  <c r="G73" i="110" a="1"/>
  <c r="F73" i="110"/>
  <c r="J73" i="110" a="1"/>
  <c r="D73" i="110"/>
  <c r="J73" i="110" l="1"/>
  <c r="K73" i="110"/>
  <c r="G73" i="110"/>
  <c r="I73" i="110" s="1"/>
  <c r="H73" i="110"/>
  <c r="L73" i="110"/>
  <c r="C74" i="110"/>
  <c r="D74" i="110"/>
  <c r="G74" i="110" a="1"/>
  <c r="F74" i="110"/>
  <c r="E74" i="110"/>
  <c r="J74" i="110" a="1"/>
  <c r="J74" i="110" l="1"/>
  <c r="L74" i="110" s="1"/>
  <c r="K74" i="110"/>
  <c r="H74" i="110"/>
  <c r="G74" i="110"/>
  <c r="I74" i="110" s="1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<sst xmlns="http://schemas.openxmlformats.org/spreadsheetml/2006/main" count="100" uniqueCount="79">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</sst>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86.321664999510404</c:v>
                </c:pt>
                <c:pt idx="2">
                  <c:v>41.828433680022485</c:v>
                </c:pt>
                <c:pt idx="3">
                  <c:v>26.323782378181193</c:v>
                </c:pt>
                <c:pt idx="4">
                  <c:v>18.390096268582468</c:v>
                </c:pt>
                <c:pt idx="5">
                  <c:v>13.629339492085819</c:v>
                </c:pt>
                <c:pt idx="6">
                  <c:v>10.60684269886778</c:v>
                </c:pt>
                <c:pt idx="7">
                  <c:v>8.776136470432661</c:v>
                </c:pt>
                <c:pt idx="8">
                  <c:v>8.0281717200926863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19.63524793883451</c:v>
                </c:pt>
                <c:pt idx="1">
                  <c:v>20.101770826480021</c:v>
                </c:pt>
                <c:pt idx="2">
                  <c:v>19.888052109725862</c:v>
                </c:pt>
                <c:pt idx="3">
                  <c:v>20.3849755135154</c:v>
                </c:pt>
                <c:pt idx="4">
                  <c:v>22.102114703471187</c:v>
                </c:pt>
                <c:pt idx="5">
                  <c:v>24.815318212618067</c:v>
                </c:pt>
                <c:pt idx="6">
                  <c:v>28.212675462192436</c:v>
                </c:pt>
                <c:pt idx="7">
                  <c:v>32.105404323559398</c:v>
                </c:pt>
                <c:pt idx="8">
                  <c:v>36.392865979782812</c:v>
                </c:pt>
                <c:pt idx="9">
                  <c:v>41.055850151254191</c:v>
                </c:pt>
                <c:pt idx="10">
                  <c:v>46.118936251922833</c:v>
                </c:pt>
                <c:pt idx="11">
                  <c:v>51.677661266006311</c:v>
                </c:pt>
                <c:pt idx="12">
                  <c:v>57.959432061843984</c:v>
                </c:pt>
                <c:pt idx="13">
                  <c:v>65.510471412829901</c:v>
                </c:pt>
                <c:pt idx="14">
                  <c:v>76.037946397137489</c:v>
                </c:pt>
                <c:pt idx="15">
                  <c:v>93.933556515037949</c:v>
                </c:pt>
                <c:pt idx="16">
                  <c:v>113.74678653187701</c:v>
                </c:pt>
                <c:pt idx="17">
                  <c:v>133.40052321462497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36" zoomScale="70" zoomScaleNormal="70" workbookViewId="0">
      <selection activeCell="G58" sqref="G58"/>
    </sheetView>
  </sheetViews>
  <sheetFormatPr defaultRowHeight="12.5" outlineLevelRow="1" x14ac:dyDescent="0.25"/>
  <cols>
    <col min="2" max="2" width="15.1796875" customWidth="1"/>
    <col min="3" max="3" width="9.81640625" customWidth="1"/>
    <col min="4" max="4" width="11.54296875" bestFit="1" customWidth="1"/>
    <col min="5" max="5" width="11.26953125" customWidth="1"/>
    <col min="6" max="6" width="9.81640625" customWidth="1"/>
    <col min="7" max="7" width="13.1796875" customWidth="1"/>
    <col min="8" max="8" width="12.26953125" customWidth="1"/>
    <col min="9" max="9" width="10.81640625" bestFit="1" customWidth="1"/>
    <col min="10" max="10" width="11.26953125" customWidth="1"/>
    <col min="11" max="11" width="12.26953125" bestFit="1" customWidth="1"/>
    <col min="12" max="12" width="10.26953125" bestFit="1" customWidth="1"/>
  </cols>
  <sheetData>
    <row r="1" spans="1:7" ht="13" x14ac:dyDescent="0.3">
      <c r="A1" s="1" t="s">
        <v>32</v>
      </c>
      <c r="F1" t="s">
        <v>33</v>
      </c>
      <c r="G1" t="str">
        <f>[1]!getUFVersion()</f>
        <v>7.10</v>
      </c>
    </row>
    <row r="2" spans="1:7" x14ac:dyDescent="0.25">
      <c r="A2" t="s">
        <v>34</v>
      </c>
    </row>
    <row r="6" spans="1:7" ht="13" x14ac:dyDescent="0.3">
      <c r="A6" s="1" t="s">
        <v>13</v>
      </c>
    </row>
    <row r="7" spans="1:7" ht="17.5" outlineLevel="1" x14ac:dyDescent="0.4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7.5" outlineLevel="1" x14ac:dyDescent="0.4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7.5" outlineLevel="1" x14ac:dyDescent="0.4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7.5" outlineLevel="1" x14ac:dyDescent="0.4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7.5" outlineLevel="1" x14ac:dyDescent="0.4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6.5" outlineLevel="1" x14ac:dyDescent="0.4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6.5" outlineLevel="1" x14ac:dyDescent="0.4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7.5" outlineLevel="1" x14ac:dyDescent="0.45">
      <c r="B14" s="15" t="s">
        <v>48</v>
      </c>
      <c r="C14" s="2">
        <v>1.2</v>
      </c>
      <c r="D14" s="14" t="s">
        <v>40</v>
      </c>
    </row>
    <row r="15" spans="1:7" ht="14.5" outlineLevel="1" x14ac:dyDescent="0.35">
      <c r="B15" s="31"/>
      <c r="C15" s="32"/>
      <c r="D15" s="32"/>
    </row>
    <row r="16" spans="1:7" x14ac:dyDescent="0.25">
      <c r="B16" s="3"/>
      <c r="C16" s="4"/>
    </row>
    <row r="17" spans="1:4" ht="13" x14ac:dyDescent="0.3">
      <c r="A17" s="1" t="s">
        <v>14</v>
      </c>
      <c r="B17" s="3"/>
      <c r="C17" s="4"/>
    </row>
    <row r="18" spans="1:4" ht="15.5" outlineLevel="1" x14ac:dyDescent="0.4">
      <c r="B18" s="17" t="s">
        <v>50</v>
      </c>
      <c r="C18" s="2">
        <v>2000</v>
      </c>
      <c r="D18" s="18" t="s">
        <v>3</v>
      </c>
    </row>
    <row r="19" spans="1:4" ht="15.5" outlineLevel="1" x14ac:dyDescent="0.4">
      <c r="B19" s="17" t="s">
        <v>51</v>
      </c>
      <c r="C19" s="2">
        <v>0</v>
      </c>
      <c r="D19" s="18" t="s">
        <v>3</v>
      </c>
    </row>
    <row r="20" spans="1:4" ht="15.5" outlineLevel="1" x14ac:dyDescent="0.4">
      <c r="B20" s="17" t="s">
        <v>52</v>
      </c>
      <c r="C20" s="2">
        <v>1500</v>
      </c>
      <c r="D20" s="18" t="s">
        <v>3</v>
      </c>
    </row>
    <row r="21" spans="1:4" ht="15.5" outlineLevel="1" x14ac:dyDescent="0.4">
      <c r="B21" s="17" t="s">
        <v>53</v>
      </c>
      <c r="C21" s="2">
        <v>125</v>
      </c>
      <c r="D21" s="18" t="s">
        <v>4</v>
      </c>
    </row>
    <row r="22" spans="1:4" ht="15.5" outlineLevel="1" x14ac:dyDescent="0.4">
      <c r="B22" s="17" t="s">
        <v>54</v>
      </c>
      <c r="C22" s="2">
        <v>73</v>
      </c>
      <c r="D22" s="18" t="s">
        <v>4</v>
      </c>
    </row>
    <row r="23" spans="1:4" ht="15.5" outlineLevel="1" x14ac:dyDescent="0.4">
      <c r="B23" s="17" t="s">
        <v>55</v>
      </c>
      <c r="C23" s="2">
        <v>62</v>
      </c>
      <c r="D23" s="18" t="s">
        <v>4</v>
      </c>
    </row>
    <row r="24" spans="1:4" ht="15.5" outlineLevel="1" x14ac:dyDescent="0.4">
      <c r="B24" s="17" t="s">
        <v>56</v>
      </c>
      <c r="C24" s="2">
        <v>100</v>
      </c>
      <c r="D24" s="18" t="s">
        <v>4</v>
      </c>
    </row>
    <row r="25" spans="1:4" ht="15.5" outlineLevel="1" x14ac:dyDescent="0.4">
      <c r="B25" s="17" t="s">
        <v>57</v>
      </c>
      <c r="C25" s="2">
        <v>20</v>
      </c>
      <c r="D25" s="18" t="s">
        <v>1</v>
      </c>
    </row>
    <row r="26" spans="1:4" ht="15.5" outlineLevel="1" x14ac:dyDescent="0.4">
      <c r="B26" s="17" t="s">
        <v>58</v>
      </c>
      <c r="C26" s="2">
        <v>34</v>
      </c>
      <c r="D26" s="18" t="s">
        <v>1</v>
      </c>
    </row>
    <row r="27" spans="1:4" ht="15.5" outlineLevel="1" x14ac:dyDescent="0.4">
      <c r="B27" s="17" t="s">
        <v>59</v>
      </c>
      <c r="C27" s="2">
        <v>80</v>
      </c>
      <c r="D27" s="18" t="s">
        <v>2</v>
      </c>
    </row>
    <row r="28" spans="1:4" ht="15.5" outlineLevel="1" x14ac:dyDescent="0.4">
      <c r="B28" s="17" t="s">
        <v>62</v>
      </c>
      <c r="C28" s="2">
        <v>150</v>
      </c>
      <c r="D28" s="18" t="s">
        <v>1</v>
      </c>
    </row>
    <row r="29" spans="1:4" ht="15.5" outlineLevel="1" x14ac:dyDescent="0.4">
      <c r="B29" s="17" t="s">
        <v>60</v>
      </c>
      <c r="C29" s="2">
        <v>70</v>
      </c>
      <c r="D29" s="18" t="s">
        <v>1</v>
      </c>
    </row>
    <row r="30" spans="1:4" ht="15.5" outlineLevel="1" x14ac:dyDescent="0.4">
      <c r="B30" s="17" t="s">
        <v>61</v>
      </c>
      <c r="C30" s="2">
        <v>50</v>
      </c>
      <c r="D30" s="18" t="s">
        <v>5</v>
      </c>
    </row>
    <row r="31" spans="1:4" ht="15.5" outlineLevel="1" x14ac:dyDescent="0.4">
      <c r="B31" s="27" t="s">
        <v>64</v>
      </c>
      <c r="C31" s="28">
        <v>0</v>
      </c>
      <c r="D31" s="29" t="s">
        <v>63</v>
      </c>
    </row>
    <row r="33" spans="1:37" ht="13" x14ac:dyDescent="0.3">
      <c r="A33" s="1" t="s">
        <v>15</v>
      </c>
    </row>
    <row r="34" spans="1:37" ht="15.5" outlineLevel="1" x14ac:dyDescent="0.4">
      <c r="B34" s="18" t="s">
        <v>68</v>
      </c>
      <c r="C34" s="2">
        <v>110</v>
      </c>
      <c r="D34" s="18" t="s">
        <v>5</v>
      </c>
    </row>
    <row r="35" spans="1:37" ht="15.5" outlineLevel="1" x14ac:dyDescent="0.4">
      <c r="B35" s="18" t="s">
        <v>69</v>
      </c>
      <c r="C35" s="2">
        <v>2000</v>
      </c>
      <c r="D35" s="18" t="s">
        <v>6</v>
      </c>
    </row>
    <row r="36" spans="1:37" outlineLevel="1" x14ac:dyDescent="0.25">
      <c r="B36" s="18" t="s">
        <v>65</v>
      </c>
      <c r="C36" s="2">
        <v>50</v>
      </c>
      <c r="D36" s="18" t="s">
        <v>7</v>
      </c>
    </row>
    <row r="37" spans="1:37" outlineLevel="1" x14ac:dyDescent="0.25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5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gamma_gas:0,800;gamma_oil:0,870;gamma_wat:1,000;rsb_m3m3:80,000;rp_m3m3:80,000;pb_atma:120,000;t_res_C:100,000;bob_m3m3:1,200;muob_cP:1,000;PVTcorr:0;ksep_fr:0,900;p_ksep_atma:80,000;t_ksep_C:80,000;gas_only:False;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5" outlineLevel="1" x14ac:dyDescent="0.4">
      <c r="B39" s="18" t="s">
        <v>70</v>
      </c>
      <c r="C39" s="13">
        <f>[1]!ESP_max_rate_m3day(Freq_,PumpID_)*1</f>
        <v>230</v>
      </c>
      <c r="D39" s="18"/>
    </row>
    <row r="40" spans="1:37" outlineLevel="1" x14ac:dyDescent="0.25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5" outlineLevel="1" x14ac:dyDescent="0.4">
      <c r="B41" s="18" t="s">
        <v>71</v>
      </c>
      <c r="C41" s="5">
        <v>0.9</v>
      </c>
      <c r="D41" s="18"/>
      <c r="G41" s="10" t="str">
        <f>[1]!ESP_encode_string(PumpID_,Head_ESP_,Freq_)</f>
        <v>ESP_ID:737,00000;HeadNom_m:2000,00000;ESPfreq_Hz:50,00000;ESP_U_V:1000,00000;MotorPowerNom_kW:30,00000;t_intake_C:85,00000;t_dis_C:85,00000;KsepGS_fr:0,00000;ESP_energy_fact_Whday:0,00000;ESP_cable_type:0;ESP_h_mes_m:0,00000;ESP_gas_degradation_type:0;c_calibr_head:0,00000;c_calibr_rate:0,00000;c_calibr_power:0,00000;PKV_work_min:-1,00000;PKV_stop_min:-1,00000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5" x14ac:dyDescent="0.4">
      <c r="B42" s="18" t="s">
        <v>72</v>
      </c>
      <c r="C42" s="8">
        <v>80</v>
      </c>
      <c r="D42" s="18" t="s">
        <v>1</v>
      </c>
    </row>
    <row r="43" spans="1:37" ht="15.5" x14ac:dyDescent="0.4">
      <c r="B43" s="18" t="s">
        <v>73</v>
      </c>
      <c r="C43" s="8">
        <v>80</v>
      </c>
      <c r="D43" s="18" t="s">
        <v>2</v>
      </c>
    </row>
    <row r="45" spans="1:37" ht="13" x14ac:dyDescent="0.3">
      <c r="A45" s="1" t="s">
        <v>17</v>
      </c>
    </row>
    <row r="46" spans="1:37" ht="15.5" x14ac:dyDescent="0.4">
      <c r="B46" s="18" t="s">
        <v>75</v>
      </c>
      <c r="C46" s="2">
        <v>250</v>
      </c>
      <c r="D46" s="18" t="s">
        <v>1</v>
      </c>
    </row>
    <row r="47" spans="1:37" x14ac:dyDescent="0.25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5">
      <c r="B48" s="18" t="s">
        <v>76</v>
      </c>
      <c r="C48" s="2">
        <v>3</v>
      </c>
      <c r="D48" s="18" t="s">
        <v>10</v>
      </c>
    </row>
    <row r="49" spans="1:12" x14ac:dyDescent="0.25">
      <c r="B49" s="18" t="s">
        <v>11</v>
      </c>
      <c r="C49" s="2">
        <v>20</v>
      </c>
      <c r="D49" s="18"/>
    </row>
    <row r="50" spans="1:12" ht="12.75" customHeight="1" outlineLevel="1" x14ac:dyDescent="0.25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5">
      <c r="A51" t="s">
        <v>19</v>
      </c>
      <c r="C51" s="26" t="s">
        <v>18</v>
      </c>
      <c r="D51" s="30">
        <f>[1]!MF_gas_fraction_d(Pintake_,Tintake_,fw_,PVTstr)</f>
        <v>0.54220137131326573</v>
      </c>
      <c r="E51" s="26"/>
      <c r="J51" s="19" t="s">
        <v>28</v>
      </c>
      <c r="K51" s="19"/>
      <c r="L51" s="22">
        <v>150</v>
      </c>
    </row>
    <row r="52" spans="1:12" outlineLevel="1" x14ac:dyDescent="0.25">
      <c r="G52" s="33" t="s">
        <v>26</v>
      </c>
      <c r="H52" s="34"/>
      <c r="I52" s="35"/>
      <c r="J52" s="36" t="s">
        <v>27</v>
      </c>
      <c r="K52" s="36"/>
      <c r="L52" s="36"/>
    </row>
    <row r="53" spans="1:12" ht="25" outlineLevel="1" x14ac:dyDescent="0.25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5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92.158815415853496</v>
      </c>
      <c r="H54" s="23">
        <v>219</v>
      </c>
      <c r="I54" s="24">
        <f t="shared" ref="I54" si="0">G54+Pintake_</f>
        <v>126.1588154158535</v>
      </c>
      <c r="J54" s="24">
        <f t="array" ref="J54:K54">[1]!ESP_dp_atm(C54,fw_,Pdis_,NumStage_,Freq_,PumpID_,PVTstr,Tintake_,Tintake_,0)</f>
        <v>130.36475206116549</v>
      </c>
      <c r="K54" s="24">
        <v>0</v>
      </c>
      <c r="L54" s="24">
        <f t="shared" ref="L54" si="1">Pdis-J54</f>
        <v>19.63524793883451</v>
      </c>
    </row>
    <row r="55" spans="1:12" outlineLevel="1" x14ac:dyDescent="0.25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144.44822794241153</v>
      </c>
      <c r="H55" s="23">
        <v>86.321664999510404</v>
      </c>
      <c r="I55" s="24">
        <f t="shared" ref="I55:I74" si="2">G55+Pintake_</f>
        <v>178.44822794241153</v>
      </c>
      <c r="J55" s="24">
        <f t="array" ref="J55:K55">[1]!ESP_dp_atm(C55,fw_,Pdis_,NumStage_,Freq_,PumpID_,PVTstr,Tintake_,Tintake_,0)</f>
        <v>129.89822917351998</v>
      </c>
      <c r="K55" s="24">
        <v>0</v>
      </c>
      <c r="L55" s="24">
        <f t="shared" ref="L55:L74" si="3">Pdis-J55</f>
        <v>20.101770826480021</v>
      </c>
    </row>
    <row r="56" spans="1:12" outlineLevel="1" x14ac:dyDescent="0.25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149.2152089137407</v>
      </c>
      <c r="H56" s="23">
        <v>41.828433680022485</v>
      </c>
      <c r="I56" s="24">
        <f t="shared" si="2"/>
        <v>183.2152089137407</v>
      </c>
      <c r="J56" s="24">
        <f t="array" ref="J56:K56">[1]!ESP_dp_atm(C56,fw_,Pdis_,NumStage_,Freq_,PumpID_,PVTstr,Tintake_,Tintake_,0)</f>
        <v>130.11194789027414</v>
      </c>
      <c r="K56" s="24">
        <v>0</v>
      </c>
      <c r="L56" s="24">
        <f t="shared" si="3"/>
        <v>19.888052109725862</v>
      </c>
    </row>
    <row r="57" spans="1:12" outlineLevel="1" x14ac:dyDescent="0.25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151.53442935936474</v>
      </c>
      <c r="H57" s="23">
        <v>26.323782378181193</v>
      </c>
      <c r="I57" s="24">
        <f t="shared" si="2"/>
        <v>185.53442935936474</v>
      </c>
      <c r="J57" s="24">
        <f t="array" ref="J57:K57">[1]!ESP_dp_atm(C57,fw_,Pdis_,NumStage_,Freq_,PumpID_,PVTstr,Tintake_,Tintake_,0)</f>
        <v>129.6150244864846</v>
      </c>
      <c r="K57" s="24">
        <v>0</v>
      </c>
      <c r="L57" s="24">
        <f t="shared" si="3"/>
        <v>20.3849755135154</v>
      </c>
    </row>
    <row r="58" spans="1:12" outlineLevel="1" x14ac:dyDescent="0.25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151.86480622847776</v>
      </c>
      <c r="H58" s="23">
        <v>18.390096268582468</v>
      </c>
      <c r="I58" s="24">
        <f t="shared" si="2"/>
        <v>185.86480622847776</v>
      </c>
      <c r="J58" s="24">
        <f t="array" ref="J58:K58">[1]!ESP_dp_atm(C58,fw_,Pdis_,NumStage_,Freq_,PumpID_,PVTstr,Tintake_,Tintake_,0)</f>
        <v>127.89788529652881</v>
      </c>
      <c r="K58" s="24">
        <v>0</v>
      </c>
      <c r="L58" s="24">
        <f t="shared" si="3"/>
        <v>22.102114703471187</v>
      </c>
    </row>
    <row r="59" spans="1:12" outlineLevel="1" x14ac:dyDescent="0.25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149.12891099264306</v>
      </c>
      <c r="H59" s="23">
        <v>13.629339492085819</v>
      </c>
      <c r="I59" s="24">
        <f t="shared" si="2"/>
        <v>183.12891099264306</v>
      </c>
      <c r="J59" s="24">
        <f t="array" ref="J59:K59">[1]!ESP_dp_atm(C59,fw_,Pdis_,NumStage_,Freq_,PumpID_,PVTstr,Tintake_,Tintake_,0)</f>
        <v>125.18468178738193</v>
      </c>
      <c r="K59" s="24">
        <v>0</v>
      </c>
      <c r="L59" s="24">
        <f t="shared" si="3"/>
        <v>24.815318212618067</v>
      </c>
    </row>
    <row r="60" spans="1:12" outlineLevel="1" x14ac:dyDescent="0.25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141.61663407118482</v>
      </c>
      <c r="H60" s="23">
        <v>10.60684269886778</v>
      </c>
      <c r="I60" s="24">
        <f t="shared" si="2"/>
        <v>175.61663407118482</v>
      </c>
      <c r="J60" s="24">
        <f t="array" ref="J60:K60">[1]!ESP_dp_atm(C60,fw_,Pdis_,NumStage_,Freq_,PumpID_,PVTstr,Tintake_,Tintake_,0)</f>
        <v>121.78732453780756</v>
      </c>
      <c r="K60" s="24">
        <v>0</v>
      </c>
      <c r="L60" s="24">
        <f t="shared" si="3"/>
        <v>28.212675462192436</v>
      </c>
    </row>
    <row r="61" spans="1:12" outlineLevel="1" x14ac:dyDescent="0.25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125.96224353585833</v>
      </c>
      <c r="H61" s="23">
        <v>8.776136470432661</v>
      </c>
      <c r="I61" s="24">
        <f t="shared" si="2"/>
        <v>159.96224353585833</v>
      </c>
      <c r="J61" s="24">
        <f t="array" ref="J61:K61">[1]!ESP_dp_atm(C61,fw_,Pdis_,NumStage_,Freq_,PumpID_,PVTstr,Tintake_,Tintake_,0)</f>
        <v>117.8945956764406</v>
      </c>
      <c r="K61" s="24">
        <v>0</v>
      </c>
      <c r="L61" s="24">
        <f t="shared" si="3"/>
        <v>32.105404323559398</v>
      </c>
    </row>
    <row r="62" spans="1:12" outlineLevel="1" x14ac:dyDescent="0.25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87.634642466785294</v>
      </c>
      <c r="H62" s="23">
        <v>8.0281717200926863</v>
      </c>
      <c r="I62" s="24">
        <f t="shared" si="2"/>
        <v>121.63464246678529</v>
      </c>
      <c r="J62" s="24">
        <f t="array" ref="J62:K62">[1]!ESP_dp_atm(C62,fw_,Pdis_,NumStage_,Freq_,PumpID_,PVTstr,Tintake_,Tintake_,0)</f>
        <v>113.60713402021719</v>
      </c>
      <c r="K62" s="24">
        <v>0</v>
      </c>
      <c r="L62" s="24">
        <f t="shared" si="3"/>
        <v>36.392865979782812</v>
      </c>
    </row>
    <row r="63" spans="1:12" outlineLevel="1" x14ac:dyDescent="0.25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0</v>
      </c>
      <c r="H63" s="23">
        <v>0</v>
      </c>
      <c r="I63" s="24">
        <f t="shared" si="2"/>
        <v>34</v>
      </c>
      <c r="J63" s="24">
        <f t="array" ref="J63:K63">[1]!ESP_dp_atm(C63,fw_,Pdis_,NumStage_,Freq_,PumpID_,PVTstr,Tintake_,Tintake_,0)</f>
        <v>108.94414984874581</v>
      </c>
      <c r="K63" s="24">
        <v>0</v>
      </c>
      <c r="L63" s="24">
        <f t="shared" si="3"/>
        <v>41.055850151254191</v>
      </c>
    </row>
    <row r="64" spans="1:12" outlineLevel="1" x14ac:dyDescent="0.25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</v>
      </c>
      <c r="H64" s="23">
        <v>0</v>
      </c>
      <c r="I64" s="24">
        <f t="shared" si="2"/>
        <v>34</v>
      </c>
      <c r="J64" s="24">
        <f t="array" ref="J64:K64">[1]!ESP_dp_atm(C64,fw_,Pdis_,NumStage_,Freq_,PumpID_,PVTstr,Tintake_,Tintake_,0)</f>
        <v>103.88106374807717</v>
      </c>
      <c r="K64" s="24">
        <v>0</v>
      </c>
      <c r="L64" s="24">
        <f t="shared" si="3"/>
        <v>46.118936251922833</v>
      </c>
    </row>
    <row r="65" spans="3:12" outlineLevel="1" x14ac:dyDescent="0.25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98.322338733993689</v>
      </c>
      <c r="K65" s="24">
        <v>0</v>
      </c>
      <c r="L65" s="24">
        <f t="shared" si="3"/>
        <v>51.677661266006311</v>
      </c>
    </row>
    <row r="66" spans="3:12" outlineLevel="1" x14ac:dyDescent="0.25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92.040567938156016</v>
      </c>
      <c r="K66" s="24">
        <v>0</v>
      </c>
      <c r="L66" s="24">
        <f t="shared" si="3"/>
        <v>57.959432061843984</v>
      </c>
    </row>
    <row r="67" spans="3:12" outlineLevel="1" x14ac:dyDescent="0.25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84.489528587170099</v>
      </c>
      <c r="K67" s="24">
        <v>0</v>
      </c>
      <c r="L67" s="24">
        <f t="shared" si="3"/>
        <v>65.510471412829901</v>
      </c>
    </row>
    <row r="68" spans="3:12" outlineLevel="1" x14ac:dyDescent="0.25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73.962053602862511</v>
      </c>
      <c r="K68" s="24">
        <v>0</v>
      </c>
      <c r="L68" s="24">
        <f t="shared" si="3"/>
        <v>76.037946397137489</v>
      </c>
    </row>
    <row r="69" spans="3:12" outlineLevel="1" x14ac:dyDescent="0.25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56.066443484962051</v>
      </c>
      <c r="K69" s="24">
        <v>0</v>
      </c>
      <c r="L69" s="24">
        <f t="shared" si="3"/>
        <v>93.933556515037949</v>
      </c>
    </row>
    <row r="70" spans="3:12" outlineLevel="1" x14ac:dyDescent="0.25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36.253213468122993</v>
      </c>
      <c r="K70" s="24">
        <v>0</v>
      </c>
      <c r="L70" s="24">
        <f t="shared" si="3"/>
        <v>113.74678653187701</v>
      </c>
    </row>
    <row r="71" spans="3:12" outlineLevel="1" x14ac:dyDescent="0.25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16.599476785375032</v>
      </c>
      <c r="K71" s="24">
        <v>0</v>
      </c>
      <c r="L71" s="24">
        <f t="shared" si="3"/>
        <v>133.40052321462497</v>
      </c>
    </row>
    <row r="72" spans="3:12" outlineLevel="1" x14ac:dyDescent="0.25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5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5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5">
      <c r="C75" s="4"/>
      <c r="D75" s="4"/>
      <c r="E75" s="9"/>
      <c r="F75" s="9"/>
      <c r="G75" s="9"/>
    </row>
    <row r="76" spans="3:12" outlineLevel="1" x14ac:dyDescent="0.25">
      <c r="C76" s="4"/>
      <c r="D76" s="4"/>
      <c r="E76" s="9"/>
      <c r="F76" s="9"/>
      <c r="G76" s="9"/>
    </row>
    <row r="77" spans="3:12" outlineLevel="1" x14ac:dyDescent="0.25">
      <c r="C77" s="4"/>
      <c r="D77" s="4"/>
      <c r="E77" s="9"/>
      <c r="F77" s="9"/>
      <c r="G77" s="9"/>
    </row>
    <row r="78" spans="3:12" outlineLevel="1" x14ac:dyDescent="0.25">
      <c r="C78" s="4"/>
      <c r="D78" s="4"/>
      <c r="E78" s="9"/>
      <c r="F78" s="9"/>
      <c r="G78" s="9"/>
    </row>
    <row r="79" spans="3:12" outlineLevel="1" x14ac:dyDescent="0.25">
      <c r="C79" s="4"/>
      <c r="D79" s="4"/>
      <c r="E79" s="9"/>
      <c r="F79" s="9"/>
      <c r="G79" s="9"/>
    </row>
    <row r="80" spans="3:12" outlineLevel="1" x14ac:dyDescent="0.25">
      <c r="C80" s="4"/>
      <c r="D80" s="4"/>
      <c r="E80" s="9"/>
      <c r="F80" s="9"/>
      <c r="G80" s="9"/>
    </row>
    <row r="81" spans="3:13" outlineLevel="1" x14ac:dyDescent="0.25">
      <c r="C81" s="4"/>
      <c r="D81" s="4"/>
      <c r="E81" s="9"/>
      <c r="F81" s="9"/>
      <c r="G81" s="9"/>
    </row>
    <row r="82" spans="3:13" outlineLevel="1" x14ac:dyDescent="0.25"/>
    <row r="83" spans="3:13" outlineLevel="1" x14ac:dyDescent="0.25"/>
    <row r="85" spans="3:13" outlineLevel="1" x14ac:dyDescent="0.25"/>
    <row r="86" spans="3:13" outlineLevel="1" x14ac:dyDescent="0.25"/>
    <row r="87" spans="3:13" outlineLevel="1" x14ac:dyDescent="0.25"/>
    <row r="88" spans="3:13" outlineLevel="1" x14ac:dyDescent="0.25"/>
    <row r="89" spans="3:13" outlineLevel="1" x14ac:dyDescent="0.25"/>
    <row r="90" spans="3:13" outlineLevel="1" x14ac:dyDescent="0.25"/>
    <row r="91" spans="3:13" outlineLevel="1" x14ac:dyDescent="0.25">
      <c r="E91" s="4"/>
    </row>
    <row r="92" spans="3:13" outlineLevel="1" x14ac:dyDescent="0.25"/>
    <row r="93" spans="3:13" outlineLevel="1" x14ac:dyDescent="0.25"/>
    <row r="94" spans="3:13" outlineLevel="1" x14ac:dyDescent="0.25">
      <c r="M94" t="s">
        <v>78</v>
      </c>
    </row>
    <row r="95" spans="3:13" outlineLevel="1" x14ac:dyDescent="0.25"/>
    <row r="96" spans="3:13" outlineLevel="1" x14ac:dyDescent="0.25"/>
    <row r="97" outlineLevel="1" x14ac:dyDescent="0.25"/>
    <row r="98" outlineLevel="1" x14ac:dyDescent="0.25"/>
    <row r="99" outlineLevel="1" x14ac:dyDescent="0.25"/>
    <row r="100" outlineLevel="1" x14ac:dyDescent="0.25"/>
    <row r="101" outlineLevel="1" x14ac:dyDescent="0.25"/>
    <row r="102" outlineLevel="1" x14ac:dyDescent="0.25"/>
    <row r="103" outlineLevel="1" x14ac:dyDescent="0.25"/>
    <row r="104" outlineLevel="1" x14ac:dyDescent="0.25"/>
    <row r="105" outlineLevel="1" x14ac:dyDescent="0.25"/>
    <row r="106" outlineLevel="1" x14ac:dyDescent="0.25"/>
    <row r="107" outlineLevel="1" x14ac:dyDescent="0.25"/>
    <row r="108" outlineLevel="1" x14ac:dyDescent="0.25"/>
    <row r="109" outlineLevel="1" x14ac:dyDescent="0.25"/>
    <row r="110" outlineLevel="1" x14ac:dyDescent="0.25"/>
    <row r="111" outlineLevel="1" x14ac:dyDescent="0.25"/>
    <row r="112" outlineLevel="1" x14ac:dyDescent="0.25"/>
    <row r="113" outlineLevel="1" x14ac:dyDescent="0.25"/>
    <row r="114" outlineLevel="1" x14ac:dyDescent="0.25"/>
    <row r="115" outlineLevel="1" x14ac:dyDescent="0.25"/>
    <row r="116" outlineLevel="1" x14ac:dyDescent="0.25"/>
    <row r="117" outlineLevel="1" x14ac:dyDescent="0.25"/>
    <row r="118" outlineLevel="1" x14ac:dyDescent="0.25"/>
    <row r="173" spans="11:11" x14ac:dyDescent="0.25">
      <c r="K173" t="s">
        <v>12</v>
      </c>
    </row>
    <row r="184" spans="11:11" x14ac:dyDescent="0.25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