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A590C709-A842-4B5F-877C-4F4F948FF097}" xr6:coauthVersionLast="41" xr6:coauthVersionMax="41" xr10:uidLastSave="{00000000-0000-0000-0000-000000000000}"/>
  <bookViews>
    <workbookView xWindow="-103" yWindow="-103" windowWidth="22149" windowHeight="12103" tabRatio="422" xr2:uid="{00000000-000D-0000-FFFF-FFFF00000000}"/>
  </bookViews>
  <sheets>
    <sheet name="Упражнения" sheetId="108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Упражнения!$C$13</definedName>
    <definedName name="Dcas_" localSheetId="0">Упражнения!$C$20</definedName>
    <definedName name="Dintake_" localSheetId="0">Упражнения!$C$23</definedName>
    <definedName name="Dtub_" localSheetId="0">Упражнения!$C$22</definedName>
    <definedName name="Dtub_out_" localSheetId="0">Упражнения!$C$21</definedName>
    <definedName name="Dштуц__мм">Фонтан!$B$34</definedName>
    <definedName name="Freq_" localSheetId="0">Упражнения!#REF!</definedName>
    <definedName name="Freq1_" localSheetId="0">Упражнения!#REF!</definedName>
    <definedName name="gamma_gas_" localSheetId="0">Упражнения!$C$8</definedName>
    <definedName name="gamma_oil_" localSheetId="0">Упражнения!$C$7</definedName>
    <definedName name="Head_ESP_" localSheetId="0">Упражнения!#REF!</definedName>
    <definedName name="Hmes_" localSheetId="0">Упражнения!$C$17</definedName>
    <definedName name="Hpump_" localSheetId="0">Упражнения!$C$19</definedName>
    <definedName name="Kdegr_" localSheetId="0">Упражнения!#REF!</definedName>
    <definedName name="KsepGasSep_" localSheetId="0">Упражнения!#REF!</definedName>
    <definedName name="N_" localSheetId="0">Упражнения!$C$36</definedName>
    <definedName name="NumStage_" localSheetId="0">Упражнения!#REF!</definedName>
    <definedName name="Pb_" localSheetId="0">Упражнения!$C$11</definedName>
    <definedName name="Pbuf_" localSheetId="0">Упражнения!$C$24</definedName>
    <definedName name="Pdis_" localSheetId="0">Упражнения!$C$28</definedName>
    <definedName name="PI_" localSheetId="0">Упражнения!$C$34</definedName>
    <definedName name="PI_1">Упражнения!$B$77</definedName>
    <definedName name="Pintake_" localSheetId="0">Упражнения!$C$25</definedName>
    <definedName name="Pres_" localSheetId="0">Упражнения!$C$33</definedName>
    <definedName name="PumpID_" localSheetId="0">Упражнения!#REF!</definedName>
    <definedName name="Pwf_" localSheetId="0">Упражнения!$C$27</definedName>
    <definedName name="Pwf_1">Упражнения!$B$74</definedName>
    <definedName name="Pwf_test">Упражнения!$C$18</definedName>
    <definedName name="Pwf1_" localSheetId="0">Упражнения!#REF!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Упражнения!#REF!</definedName>
    <definedName name="Q_ESP_" localSheetId="0">Упражнения!#REF!</definedName>
    <definedName name="Q_test">Упражнения!$C$17</definedName>
    <definedName name="Qmax" localSheetId="0">Упражнения!#REF!</definedName>
    <definedName name="Qmax_">Упражнения!$F$73</definedName>
    <definedName name="Qreal_" localSheetId="0">Упражнения!#REF!</definedName>
    <definedName name="Qtest_">Упражнения!$C$39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Упражнения!$C$10</definedName>
    <definedName name="Rsb_" localSheetId="0">Упражнения!$C$9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Упражнения!$C$32</definedName>
    <definedName name="Tintake_" localSheetId="0">Упражнения!$C$26</definedName>
    <definedName name="Tres_" localSheetId="0">Упражнения!$C$12</definedName>
    <definedName name="Udl_" localSheetId="0">Упражнения!$C$18</definedName>
    <definedName name="wc_" localSheetId="0">Упражнения!$C$14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7" i="108" l="1"/>
  <c r="G127" i="108"/>
  <c r="H126" i="108"/>
  <c r="G126" i="108"/>
  <c r="H125" i="108"/>
  <c r="G125" i="108"/>
  <c r="H124" i="108"/>
  <c r="G124" i="108"/>
  <c r="H123" i="108"/>
  <c r="G123" i="108"/>
  <c r="H122" i="108"/>
  <c r="G122" i="108"/>
  <c r="H121" i="108"/>
  <c r="G121" i="108"/>
  <c r="H120" i="108"/>
  <c r="G120" i="108"/>
  <c r="H119" i="108"/>
  <c r="G119" i="108"/>
  <c r="H118" i="108"/>
  <c r="G118" i="108"/>
  <c r="H117" i="108"/>
  <c r="G117" i="108"/>
  <c r="H116" i="108"/>
  <c r="G116" i="108"/>
  <c r="H115" i="108"/>
  <c r="G115" i="108"/>
  <c r="H114" i="108"/>
  <c r="G114" i="108"/>
  <c r="H113" i="108"/>
  <c r="G113" i="108"/>
  <c r="H112" i="108"/>
  <c r="G112" i="108"/>
  <c r="H111" i="108"/>
  <c r="G111" i="108"/>
  <c r="H110" i="108"/>
  <c r="G110" i="108"/>
  <c r="H109" i="108"/>
  <c r="G109" i="108"/>
  <c r="H108" i="108"/>
  <c r="G108" i="108"/>
  <c r="H107" i="108"/>
  <c r="G107" i="108"/>
  <c r="H97" i="108"/>
  <c r="G97" i="108"/>
  <c r="H96" i="108"/>
  <c r="G96" i="108"/>
  <c r="H95" i="108"/>
  <c r="G95" i="108"/>
  <c r="H94" i="108"/>
  <c r="G94" i="108"/>
  <c r="H93" i="108"/>
  <c r="G93" i="108"/>
  <c r="H92" i="108"/>
  <c r="G92" i="108"/>
  <c r="H91" i="108"/>
  <c r="G91" i="108"/>
  <c r="H90" i="108"/>
  <c r="G90" i="108"/>
  <c r="H89" i="108"/>
  <c r="G89" i="108"/>
  <c r="H88" i="108"/>
  <c r="G88" i="108"/>
  <c r="H87" i="108"/>
  <c r="G87" i="108"/>
  <c r="H86" i="108"/>
  <c r="G86" i="108"/>
  <c r="H85" i="108"/>
  <c r="G85" i="108"/>
  <c r="H84" i="108"/>
  <c r="G84" i="108"/>
  <c r="H83" i="108"/>
  <c r="G83" i="108"/>
  <c r="H82" i="108"/>
  <c r="G82" i="108"/>
  <c r="H81" i="108"/>
  <c r="G81" i="108"/>
  <c r="H80" i="108"/>
  <c r="G80" i="108"/>
  <c r="H79" i="108"/>
  <c r="G79" i="108"/>
  <c r="H78" i="108"/>
  <c r="G78" i="108"/>
  <c r="H77" i="108"/>
  <c r="G77" i="108"/>
  <c r="E68" i="108"/>
  <c r="E67" i="108"/>
  <c r="E66" i="108"/>
  <c r="E65" i="108"/>
  <c r="E64" i="108"/>
  <c r="E63" i="108"/>
  <c r="E62" i="108"/>
  <c r="E61" i="108"/>
  <c r="E60" i="108"/>
  <c r="E59" i="108"/>
  <c r="E58" i="108"/>
  <c r="E57" i="108"/>
  <c r="E56" i="108"/>
  <c r="E55" i="108"/>
  <c r="E54" i="108"/>
  <c r="E53" i="108"/>
  <c r="E52" i="108"/>
  <c r="E51" i="108"/>
  <c r="E50" i="108"/>
  <c r="E49" i="108"/>
  <c r="J67" i="108"/>
  <c r="J66" i="108"/>
  <c r="J65" i="108"/>
  <c r="J64" i="108"/>
  <c r="J63" i="108"/>
  <c r="J62" i="108"/>
  <c r="J61" i="108"/>
  <c r="J60" i="108"/>
  <c r="J59" i="108"/>
  <c r="J58" i="108"/>
  <c r="J57" i="108"/>
  <c r="J56" i="108"/>
  <c r="J55" i="108"/>
  <c r="J54" i="108"/>
  <c r="J53" i="108"/>
  <c r="J52" i="108"/>
  <c r="J51" i="108"/>
  <c r="J50" i="108"/>
  <c r="J49" i="108"/>
  <c r="J48" i="108"/>
  <c r="C34" i="108"/>
  <c r="F109" i="108" l="1"/>
  <c r="F110" i="108" s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C49" i="108" l="1"/>
  <c r="C50" i="108" l="1"/>
  <c r="C51" i="108" s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E48" i="108"/>
  <c r="E10" i="108"/>
  <c r="E9" i="108"/>
  <c r="E8" i="108"/>
  <c r="E7" i="108"/>
  <c r="C68" i="108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D67" i="108" l="1"/>
  <c r="D66" i="108" l="1"/>
  <c r="D65" i="108" l="1"/>
  <c r="D64" i="108" l="1"/>
  <c r="D63" i="108" l="1"/>
  <c r="D62" i="108" l="1"/>
  <c r="D61" i="108" l="1"/>
  <c r="D60" i="108" l="1"/>
  <c r="D59" i="108" l="1"/>
  <c r="D58" i="108" l="1"/>
  <c r="D57" i="108" l="1"/>
  <c r="D56" i="108" l="1"/>
  <c r="D55" i="108" l="1"/>
  <c r="D54" i="108" l="1"/>
  <c r="D53" i="108" l="1"/>
  <c r="D52" i="108" l="1"/>
  <c r="D51" i="108" l="1"/>
  <c r="D50" i="108" l="1"/>
  <c r="D49" i="108" l="1"/>
  <c r="D48" i="108" l="1"/>
  <c r="B74" i="108" l="1"/>
  <c r="B77" i="108"/>
  <c r="F73" i="108"/>
  <c r="F77" i="108"/>
  <c r="E78" i="108" l="1"/>
  <c r="F78" i="108"/>
  <c r="E79" i="108" l="1"/>
  <c r="E80" i="108" s="1"/>
  <c r="F79" i="108"/>
  <c r="F80" i="108"/>
  <c r="E81" i="108" l="1"/>
  <c r="F81" i="108"/>
  <c r="E82" i="108" l="1"/>
  <c r="F82" i="108"/>
  <c r="E83" i="108" l="1"/>
  <c r="F83" i="108"/>
  <c r="E84" i="108" l="1"/>
  <c r="F84" i="108"/>
  <c r="E85" i="108" l="1"/>
  <c r="F85" i="108"/>
  <c r="E86" i="108" l="1"/>
  <c r="F86" i="108"/>
  <c r="E87" i="108" l="1"/>
  <c r="F87" i="108"/>
  <c r="E88" i="108" l="1"/>
  <c r="F88" i="108"/>
  <c r="E89" i="108" l="1"/>
  <c r="F89" i="108"/>
  <c r="E90" i="108" l="1"/>
  <c r="F90" i="108"/>
  <c r="E91" i="108" l="1"/>
  <c r="F91" i="108"/>
  <c r="E92" i="108" l="1"/>
  <c r="F92" i="108"/>
  <c r="E93" i="108" l="1"/>
  <c r="F93" i="108"/>
  <c r="E94" i="108" l="1"/>
  <c r="F94" i="108"/>
  <c r="E95" i="108" l="1"/>
  <c r="F95" i="108"/>
  <c r="E96" i="108" l="1"/>
  <c r="F96" i="108"/>
  <c r="E97" i="108" l="1"/>
  <c r="F97" i="10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<sst xmlns="http://schemas.openxmlformats.org/spreadsheetml/2006/main" count="2827" uniqueCount="345">
  <si>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</si>
  <si>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</si>
  <si>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</si>
  <si>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</si>
  <si>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</si>
  <si>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</si>
  <si>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</si>
  <si>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</si>
  <si>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</si>
  <si>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</si>
  <si>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</si>
  <si>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</si>
  <si>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</si>
  <si>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</si>
  <si>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</si>
  <si>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</si>
  <si>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</si>
  <si>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</si>
  <si>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</si>
  <si>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</si>
  <si>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</si>
  <si>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</si>
  <si>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</si>
  <si>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</si>
  <si>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</si>
  <si>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</si>
  <si>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</si>
  <si>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</si>
  <si>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</si>
  <si>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</si>
  <si>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</si>
  <si>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</si>
  <si>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</si>
  <si>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</si>
  <si>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</si>
  <si>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</si>
  <si>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</si>
  <si>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</si>
  <si>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</si>
  <si>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</si>
  <si>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</si>
  <si>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</si>
  <si>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</si>
  <si>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</si>
  <si>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</si>
  <si>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</si>
  <si>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</si>
  <si>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</si>
  <si>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</si>
  <si>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</si>
  <si>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</si>
  <si>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</si>
  <si>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</si>
  <si>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</si>
  <si>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</si>
  <si>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</si>
  <si>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</si>
  <si>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</si>
  <si>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</si>
  <si>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</si>
  <si>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</si>
  <si>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</si>
  <si>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</si>
  <si>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</si>
  <si>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</si>
  <si>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</si>
  <si>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</si>
  <si>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</si>
  <si>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</si>
  <si>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</si>
  <si>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</si>
  <si>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</si>
  <si>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</si>
  <si>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</si>
  <si>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</si>
  <si>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</si>
  <si>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</si>
  <si>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</si>
  <si>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</si>
  <si>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</si>
  <si>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</si>
  <si>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</si>
  <si>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</si>
  <si>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</si>
  <si>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</si>
  <si>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</si>
  <si>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</si>
  <si>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</si>
  <si>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</si>
  <si>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</si>
  <si>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</si>
  <si>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</si>
  <si>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</si>
  <si>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</si>
  <si>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</si>
  <si>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</si>
  <si>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</si>
  <si>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</si>
  <si>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</si>
  <si>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</si>
  <si>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</si>
  <si>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</si>
  <si>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</si>
  <si>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</si>
  <si>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</si>
  <si>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</si>
  <si>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</si>
  <si>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</si>
  <si>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</si>
  <si>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</si>
  <si>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</si>
  <si>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</si>
  <si>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</si>
  <si>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</si>
  <si>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</si>
  <si>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</si>
  <si>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</si>
  <si>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</si>
  <si>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</si>
  <si>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</si>
  <si>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</si>
  <si>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</si>
  <si>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</si>
  <si>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</si>
  <si>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</si>
  <si>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</si>
  <si>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</si>
  <si>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</si>
  <si>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</si>
  <si>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</si>
  <si>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</si>
  <si>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</si>
  <si>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</si>
  <si>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</si>
  <si>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</si>
  <si>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</si>
  <si>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</si>
  <si>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</si>
  <si>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</si>
  <si>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</si>
  <si>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</si>
  <si>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</si>
  <si>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</si>
  <si>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</si>
  <si>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</si>
  <si>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</si>
  <si>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</si>
  <si>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</si>
  <si>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</si>
  <si>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</si>
  <si>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</si>
  <si>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</si>
  <si>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</si>
  <si>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</si>
  <si>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</si>
  <si>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</si>
  <si>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</si>
  <si>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</si>
  <si>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</si>
  <si>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</si>
  <si>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</si>
  <si>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</si>
  <si>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</si>
  <si>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</si>
  <si>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</si>
  <si>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</si>
  <si>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</si>
  <si>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</si>
  <si>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</si>
  <si>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</si>
  <si>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</si>
  <si>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</si>
  <si>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</si>
  <si>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</si>
  <si>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</si>
  <si>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</si>
  <si>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</si>
  <si>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</si>
  <si>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</si>
  <si>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</si>
  <si>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</si>
  <si>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</si>
  <si>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</si>
  <si>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</si>
  <si>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</si>
  <si>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</si>
  <si>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</si>
  <si>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</si>
  <si>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</si>
  <si>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</si>
  <si>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</si>
  <si>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</si>
  <si>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</si>
  <si>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</si>
  <si>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</si>
  <si>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</si>
  <si>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</si>
  <si>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</si>
  <si>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</si>
  <si>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</si>
  <si>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</si>
  <si>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</si>
  <si>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</si>
  <si>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</si>
  <si>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</si>
  <si>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</si>
  <si>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</si>
  <si>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</si>
  <si>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</si>
  <si>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</si>
  <si>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</si>
  <si>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</si>
  <si>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</si>
  <si>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</si>
  <si>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</si>
  <si>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</si>
  <si>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</si>
  <si>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</si>
  <si>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</si>
  <si>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</si>
  <si>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</si>
  <si>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</si>
  <si>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</si>
  <si>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</si>
  <si>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</si>
  <si>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</si>
  <si>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</si>
  <si>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</si>
  <si>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</si>
  <si>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</si>
  <si>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</si>
  <si>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</si>
  <si>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</si>
  <si>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</si>
  <si>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</si>
  <si>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</si>
  <si>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</si>
  <si>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</si>
  <si>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</si>
  <si>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</si>
  <si>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</si>
  <si>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</si>
  <si>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</si>
  <si>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</si>
  <si>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</si>
  <si>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</si>
  <si>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</si>
  <si>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</si>
  <si>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</si>
  <si>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</si>
  <si>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</si>
  <si>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</si>
  <si>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</si>
  <si>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</si>
  <si>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</si>
  <si>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</si>
  <si>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</si>
  <si>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</si>
  <si>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</si>
  <si>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</si>
  <si>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</si>
  <si>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</si>
  <si>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</si>
  <si>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</si>
  <si>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</si>
  <si>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</si>
  <si>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</si>
  <si>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</si>
  <si>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</si>
  <si>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</si>
  <si>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</si>
  <si>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</si>
  <si>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</si>
  <si>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</si>
  <si>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</si>
  <si>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</si>
  <si>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</si>
  <si>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</si>
  <si>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</si>
  <si>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</si>
  <si>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</si>
  <si>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</si>
  <si>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</si>
  <si>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</si>
  <si>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</si>
  <si>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</si>
  <si>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</si>
  <si>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</si>
  <si>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</si>
  <si>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</si>
  <si>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</si>
  <si>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</si>
  <si>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</si>
  <si>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</si>
  <si>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</si>
  <si>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</si>
  <si>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</si>
  <si>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</si>
  <si>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</si>
  <si>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</si>
  <si>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</si>
  <si>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</si>
  <si>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</si>
  <si>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</si>
  <si>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</si>
  <si>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</si>
  <si>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</si>
  <si>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</si>
  <si>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</si>
  <si>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</si>
  <si>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</si>
  <si>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</si>
  <si>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</si>
  <si>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</si>
  <si>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</si>
  <si>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</si>
  <si>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</si>
  <si>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</si>
  <si>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</si>
  <si>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</si>
  <si>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</si>
  <si>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</si>
  <si>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</si>
  <si>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Давление на выкиде</t>
  </si>
  <si>
    <t>Пласт</t>
  </si>
  <si>
    <t>Темп град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</si>
  <si>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</si>
  <si>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</si>
  <si>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</si>
  <si>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</si>
  <si>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</si>
  <si>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</si>
  <si>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</si>
  <si>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</si>
  <si>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Пластовое давление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</si>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</sst>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9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2" xfId="0" applyNumberFormat="1" applyFill="1" applyBorder="1"/>
    <xf numFmtId="0" fontId="6" fillId="0" borderId="0" xfId="0" applyFont="1" applyAlignment="1">
      <alignment horizontal="center"/>
    </xf>
    <xf numFmtId="2" fontId="0" fillId="0" borderId="2" xfId="0" applyNumberFormat="1" applyBorder="1"/>
    <xf numFmtId="0" fontId="0" fillId="11" borderId="2" xfId="0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Упражнения!$E$47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Упражнения!$E$48:$E$68</c:f>
              <c:numCache>
                <c:formatCode>0.00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Упражнения!$J$48:$J$68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145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Упражнения!$N$48:$N$68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Упражнения!$M$48:$M$68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8064"/>
        <c:axId val="215288640"/>
      </c:scatterChart>
      <c:valAx>
        <c:axId val="215288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640"/>
        <c:crosses val="autoZero"/>
        <c:crossBetween val="midCat"/>
      </c:valAx>
      <c:valAx>
        <c:axId val="21528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Упражнения!$F$77:$F$97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Упражнения!$G$77:$G$97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Упражнения!$H$77:$H$97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Упражнения!$F$107:$F$127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Упражнения!$G$107:$G$127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Упражнения!$F$107:$F$127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Упражнения!$H$107:$H$127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2912"/>
        <c:axId val="153823488"/>
      </c:scatterChart>
      <c:valAx>
        <c:axId val="15382291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3488"/>
        <c:crosses val="autoZero"/>
        <c:crossBetween val="midCat"/>
      </c:valAx>
      <c:valAx>
        <c:axId val="15382348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5216"/>
        <c:axId val="153825792"/>
      </c:scatterChart>
      <c:valAx>
        <c:axId val="15382521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5792"/>
        <c:crosses val="autoZero"/>
        <c:crossBetween val="midCat"/>
      </c:valAx>
      <c:valAx>
        <c:axId val="153825792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7520"/>
        <c:axId val="153828096"/>
      </c:scatterChart>
      <c:valAx>
        <c:axId val="153827520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8096"/>
        <c:crosses val="autoZero"/>
        <c:crossBetween val="midCat"/>
      </c:valAx>
      <c:valAx>
        <c:axId val="153828096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43</xdr:row>
      <xdr:rowOff>9525</xdr:rowOff>
    </xdr:from>
    <xdr:to>
      <xdr:col>31</xdr:col>
      <xdr:colOff>571500</xdr:colOff>
      <xdr:row>66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39</xdr:row>
      <xdr:rowOff>0</xdr:rowOff>
    </xdr:from>
    <xdr:to>
      <xdr:col>32</xdr:col>
      <xdr:colOff>152400</xdr:colOff>
      <xdr:row>70</xdr:row>
      <xdr:rowOff>29135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369095</xdr:colOff>
      <xdr:row>72</xdr:row>
      <xdr:rowOff>59531</xdr:rowOff>
    </xdr:from>
    <xdr:to>
      <xdr:col>22</xdr:col>
      <xdr:colOff>508468</xdr:colOff>
      <xdr:row>101</xdr:row>
      <xdr:rowOff>129901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22</xdr:col>
      <xdr:colOff>139373</xdr:colOff>
      <xdr:row>135</xdr:row>
      <xdr:rowOff>70370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21771</xdr:colOff>
          <xdr:row>0</xdr:row>
          <xdr:rowOff>10886</xdr:rowOff>
        </xdr:from>
        <xdr:to>
          <xdr:col>14</xdr:col>
          <xdr:colOff>598714</xdr:colOff>
          <xdr:row>0</xdr:row>
          <xdr:rowOff>217714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27214</xdr:colOff>
          <xdr:row>1</xdr:row>
          <xdr:rowOff>21771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10886</xdr:colOff>
          <xdr:row>3</xdr:row>
          <xdr:rowOff>27214</xdr:rowOff>
        </xdr:from>
        <xdr:to>
          <xdr:col>7</xdr:col>
          <xdr:colOff>631371</xdr:colOff>
          <xdr:row>5</xdr:row>
          <xdr:rowOff>125186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713014</xdr:rowOff>
        </xdr:from>
        <xdr:to>
          <xdr:col>12</xdr:col>
          <xdr:colOff>136071</xdr:colOff>
          <xdr:row>5</xdr:row>
          <xdr:rowOff>97971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87086</xdr:colOff>
          <xdr:row>3</xdr:row>
          <xdr:rowOff>27214</xdr:rowOff>
        </xdr:from>
        <xdr:to>
          <xdr:col>10</xdr:col>
          <xdr:colOff>59871</xdr:colOff>
          <xdr:row>5</xdr:row>
          <xdr:rowOff>125186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21771</xdr:colOff>
          <xdr:row>2</xdr:row>
          <xdr:rowOff>201386</xdr:rowOff>
        </xdr:from>
        <xdr:to>
          <xdr:col>7</xdr:col>
          <xdr:colOff>647700</xdr:colOff>
          <xdr:row>2</xdr:row>
          <xdr:rowOff>631371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87086</xdr:rowOff>
        </xdr:from>
        <xdr:to>
          <xdr:col>12</xdr:col>
          <xdr:colOff>190500</xdr:colOff>
          <xdr:row>2</xdr:row>
          <xdr:rowOff>402771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IPR_PI_sm3dayatm"/>
      <definedName name="IPR_Pwf_atma"/>
      <definedName name="IPR_Ql_sm3Day"/>
      <definedName name="MF_dPpipe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7">
    <outlinePr summaryBelow="0"/>
  </sheetPr>
  <dimension ref="A2:K137"/>
  <sheetViews>
    <sheetView tabSelected="1" topLeftCell="A40" zoomScale="80" zoomScaleNormal="80" workbookViewId="0">
      <selection activeCell="E49" sqref="E49"/>
    </sheetView>
  </sheetViews>
  <sheetFormatPr defaultRowHeight="12.45" outlineLevelRow="1" x14ac:dyDescent="0.3"/>
  <cols>
    <col min="2" max="2" width="26.3046875" customWidth="1"/>
    <col min="3" max="4" width="9.84375" customWidth="1"/>
    <col min="5" max="5" width="11.3046875" customWidth="1"/>
    <col min="6" max="6" width="13" bestFit="1" customWidth="1"/>
    <col min="7" max="7" width="10.84375" bestFit="1" customWidth="1"/>
    <col min="8" max="8" width="15.84375" bestFit="1" customWidth="1"/>
    <col min="9" max="9" width="10.84375" bestFit="1" customWidth="1"/>
    <col min="10" max="10" width="11.3046875" customWidth="1"/>
    <col min="11" max="11" width="10.15234375" customWidth="1"/>
  </cols>
  <sheetData>
    <row r="2" spans="1:6" x14ac:dyDescent="0.3">
      <c r="B2" t="s">
        <v>302</v>
      </c>
    </row>
    <row r="6" spans="1:6" x14ac:dyDescent="0.3">
      <c r="A6" s="49" t="s">
        <v>303</v>
      </c>
    </row>
    <row r="7" spans="1:6" outlineLevel="1" x14ac:dyDescent="0.3">
      <c r="B7" s="50" t="s">
        <v>304</v>
      </c>
      <c r="C7" s="51">
        <v>0.75</v>
      </c>
      <c r="D7" s="50"/>
      <c r="E7" s="52">
        <f>gamma_oil_*1000</f>
        <v>750</v>
      </c>
      <c r="F7" s="53" t="s">
        <v>288</v>
      </c>
    </row>
    <row r="8" spans="1:6" outlineLevel="1" x14ac:dyDescent="0.3">
      <c r="B8" s="50" t="s">
        <v>305</v>
      </c>
      <c r="C8" s="51">
        <v>0.9</v>
      </c>
      <c r="D8" s="50"/>
      <c r="E8" s="52">
        <f>gamma_gas_*1.22</f>
        <v>1.0980000000000001</v>
      </c>
      <c r="F8" s="53" t="s">
        <v>288</v>
      </c>
    </row>
    <row r="9" spans="1:6" ht="24.9" outlineLevel="1" x14ac:dyDescent="0.3">
      <c r="B9" s="54" t="s">
        <v>306</v>
      </c>
      <c r="C9" s="51">
        <v>80</v>
      </c>
      <c r="D9" s="50" t="s">
        <v>289</v>
      </c>
      <c r="E9" s="55">
        <f>Rsb_/gamma_oil_</f>
        <v>106.66666666666667</v>
      </c>
      <c r="F9" s="53" t="s">
        <v>290</v>
      </c>
    </row>
    <row r="10" spans="1:6" outlineLevel="1" x14ac:dyDescent="0.3">
      <c r="B10" s="54" t="s">
        <v>307</v>
      </c>
      <c r="C10" s="51">
        <v>80</v>
      </c>
      <c r="D10" s="50" t="s">
        <v>289</v>
      </c>
      <c r="E10" s="55">
        <f>Rsb_/gamma_oil_</f>
        <v>106.66666666666667</v>
      </c>
      <c r="F10" s="53" t="s">
        <v>290</v>
      </c>
    </row>
    <row r="11" spans="1:6" ht="24.9" outlineLevel="1" x14ac:dyDescent="0.3">
      <c r="B11" s="54" t="s">
        <v>308</v>
      </c>
      <c r="C11" s="51">
        <v>150</v>
      </c>
      <c r="D11" s="50" t="s">
        <v>291</v>
      </c>
    </row>
    <row r="12" spans="1:6" outlineLevel="1" x14ac:dyDescent="0.3">
      <c r="B12" s="50" t="s">
        <v>309</v>
      </c>
      <c r="C12" s="51">
        <v>120</v>
      </c>
      <c r="D12" s="50" t="s">
        <v>292</v>
      </c>
    </row>
    <row r="13" spans="1:6" ht="37.299999999999997" outlineLevel="1" x14ac:dyDescent="0.3">
      <c r="B13" s="54" t="s">
        <v>310</v>
      </c>
      <c r="C13" s="51"/>
      <c r="D13" s="50" t="s">
        <v>289</v>
      </c>
    </row>
    <row r="14" spans="1:6" outlineLevel="1" x14ac:dyDescent="0.3">
      <c r="B14" s="54" t="s">
        <v>139</v>
      </c>
      <c r="C14" s="51">
        <v>10</v>
      </c>
      <c r="D14" s="50" t="s">
        <v>293</v>
      </c>
    </row>
    <row r="15" spans="1:6" x14ac:dyDescent="0.3">
      <c r="B15" s="56"/>
      <c r="C15" s="57"/>
    </row>
    <row r="16" spans="1:6" x14ac:dyDescent="0.3">
      <c r="A16" s="49" t="s">
        <v>311</v>
      </c>
      <c r="B16" s="56"/>
      <c r="C16" s="57"/>
    </row>
    <row r="17" spans="1:4" outlineLevel="1" x14ac:dyDescent="0.3">
      <c r="B17" s="54" t="s">
        <v>312</v>
      </c>
      <c r="C17" s="51">
        <v>2000</v>
      </c>
      <c r="D17" s="50" t="s">
        <v>294</v>
      </c>
    </row>
    <row r="18" spans="1:4" outlineLevel="1" x14ac:dyDescent="0.3">
      <c r="B18" s="54" t="s">
        <v>313</v>
      </c>
      <c r="C18" s="51">
        <v>0</v>
      </c>
      <c r="D18" s="50" t="s">
        <v>294</v>
      </c>
    </row>
    <row r="19" spans="1:4" outlineLevel="1" x14ac:dyDescent="0.3">
      <c r="B19" s="54" t="s">
        <v>314</v>
      </c>
      <c r="C19" s="51">
        <v>1500</v>
      </c>
      <c r="D19" s="50" t="s">
        <v>294</v>
      </c>
    </row>
    <row r="20" spans="1:4" outlineLevel="1" x14ac:dyDescent="0.3">
      <c r="B20" s="54" t="s">
        <v>315</v>
      </c>
      <c r="C20" s="51">
        <v>125</v>
      </c>
      <c r="D20" s="50" t="s">
        <v>295</v>
      </c>
    </row>
    <row r="21" spans="1:4" outlineLevel="1" x14ac:dyDescent="0.3">
      <c r="B21" s="54" t="s">
        <v>316</v>
      </c>
      <c r="C21" s="51">
        <v>73</v>
      </c>
      <c r="D21" s="50" t="s">
        <v>295</v>
      </c>
    </row>
    <row r="22" spans="1:4" outlineLevel="1" x14ac:dyDescent="0.3">
      <c r="B22" s="54" t="s">
        <v>317</v>
      </c>
      <c r="C22" s="51">
        <v>62</v>
      </c>
      <c r="D22" s="50" t="s">
        <v>295</v>
      </c>
    </row>
    <row r="23" spans="1:4" ht="24.9" outlineLevel="1" x14ac:dyDescent="0.3">
      <c r="B23" s="54" t="s">
        <v>318</v>
      </c>
      <c r="C23" s="51">
        <v>100</v>
      </c>
      <c r="D23" s="50" t="s">
        <v>295</v>
      </c>
    </row>
    <row r="24" spans="1:4" ht="24.9" outlineLevel="1" x14ac:dyDescent="0.3">
      <c r="B24" s="54" t="s">
        <v>319</v>
      </c>
      <c r="C24" s="51">
        <v>20</v>
      </c>
      <c r="D24" s="50" t="s">
        <v>291</v>
      </c>
    </row>
    <row r="25" spans="1:4" outlineLevel="1" x14ac:dyDescent="0.3">
      <c r="B25" s="54" t="s">
        <v>320</v>
      </c>
      <c r="C25" s="51">
        <v>80</v>
      </c>
      <c r="D25" s="50" t="s">
        <v>291</v>
      </c>
    </row>
    <row r="26" spans="1:4" ht="24.9" outlineLevel="1" x14ac:dyDescent="0.3">
      <c r="B26" s="54" t="s">
        <v>321</v>
      </c>
      <c r="C26" s="51">
        <v>80</v>
      </c>
      <c r="D26" s="50" t="s">
        <v>292</v>
      </c>
    </row>
    <row r="27" spans="1:4" outlineLevel="1" x14ac:dyDescent="0.3">
      <c r="B27" s="54" t="s">
        <v>322</v>
      </c>
      <c r="C27" s="51">
        <v>70</v>
      </c>
      <c r="D27" s="50" t="s">
        <v>291</v>
      </c>
    </row>
    <row r="28" spans="1:4" outlineLevel="1" x14ac:dyDescent="0.3">
      <c r="B28" s="54" t="s">
        <v>323</v>
      </c>
      <c r="C28" s="51">
        <v>150</v>
      </c>
      <c r="D28" s="50" t="s">
        <v>291</v>
      </c>
    </row>
    <row r="29" spans="1:4" outlineLevel="1" x14ac:dyDescent="0.3"/>
    <row r="31" spans="1:4" x14ac:dyDescent="0.3">
      <c r="A31" s="49" t="s">
        <v>324</v>
      </c>
    </row>
    <row r="32" spans="1:4" x14ac:dyDescent="0.3">
      <c r="B32" s="50" t="s">
        <v>325</v>
      </c>
      <c r="C32" s="51">
        <v>3</v>
      </c>
      <c r="D32" s="50" t="s">
        <v>297</v>
      </c>
    </row>
    <row r="33" spans="1:10" x14ac:dyDescent="0.3">
      <c r="B33" s="50" t="s">
        <v>334</v>
      </c>
      <c r="C33" s="51">
        <v>250</v>
      </c>
      <c r="D33" s="50" t="s">
        <v>291</v>
      </c>
    </row>
    <row r="34" spans="1:10" x14ac:dyDescent="0.3">
      <c r="B34" s="50" t="s">
        <v>335</v>
      </c>
      <c r="C34" s="65">
        <f>[1]!IPR_PI_sm3dayatm(Q_,Pwf_,Pres_,wc_,Pb_)</f>
        <v>0</v>
      </c>
      <c r="D34" s="50" t="s">
        <v>336</v>
      </c>
    </row>
    <row r="36" spans="1:10" x14ac:dyDescent="0.3">
      <c r="B36" s="50" t="s">
        <v>298</v>
      </c>
      <c r="C36" s="51">
        <v>20</v>
      </c>
      <c r="D36" s="50"/>
    </row>
    <row r="37" spans="1:10" outlineLevel="1" x14ac:dyDescent="0.3"/>
    <row r="38" spans="1:10" x14ac:dyDescent="0.3">
      <c r="A38" s="49" t="s">
        <v>337</v>
      </c>
      <c r="B38" s="49"/>
      <c r="C38" s="49"/>
      <c r="D38" s="49"/>
    </row>
    <row r="39" spans="1:10" outlineLevel="1" x14ac:dyDescent="0.3">
      <c r="B39" s="54" t="s">
        <v>174</v>
      </c>
      <c r="C39" s="51">
        <v>100</v>
      </c>
      <c r="D39" s="50" t="s">
        <v>296</v>
      </c>
    </row>
    <row r="40" spans="1:10" outlineLevel="1" x14ac:dyDescent="0.3">
      <c r="B40" s="56"/>
      <c r="C40" s="57"/>
    </row>
    <row r="41" spans="1:10" outlineLevel="1" x14ac:dyDescent="0.3">
      <c r="A41" t="s">
        <v>330</v>
      </c>
    </row>
    <row r="42" spans="1:10" outlineLevel="1" x14ac:dyDescent="0.3">
      <c r="A42" t="s">
        <v>326</v>
      </c>
    </row>
    <row r="43" spans="1:10" outlineLevel="1" x14ac:dyDescent="0.3">
      <c r="A43" t="s">
        <v>327</v>
      </c>
    </row>
    <row r="44" spans="1:10" outlineLevel="1" x14ac:dyDescent="0.3"/>
    <row r="45" spans="1:10" outlineLevel="1" x14ac:dyDescent="0.3"/>
    <row r="46" spans="1:10" outlineLevel="1" x14ac:dyDescent="0.3"/>
    <row r="47" spans="1:10" ht="24.9" outlineLevel="1" x14ac:dyDescent="0.3">
      <c r="C47" s="58" t="s">
        <v>300</v>
      </c>
      <c r="D47" s="58" t="s">
        <v>299</v>
      </c>
      <c r="E47" s="60" t="s">
        <v>328</v>
      </c>
      <c r="J47" s="60" t="s">
        <v>329</v>
      </c>
    </row>
    <row r="48" spans="1:10" outlineLevel="1" x14ac:dyDescent="0.3">
      <c r="C48" s="61">
        <v>0</v>
      </c>
      <c r="D48" s="61">
        <f t="shared" ref="D48:D67" si="0">D49-Tgrad*(C49-C48)/100</f>
        <v>20</v>
      </c>
      <c r="E48" s="63">
        <f>Упражнения!Pbuf_</f>
        <v>20</v>
      </c>
      <c r="F48" s="62"/>
      <c r="G48" s="62"/>
      <c r="H48" s="62"/>
      <c r="J48" s="59" t="e">
        <f ca="1">[1]!MF_dPpipe_atma(Qtest_,wc_,C49,C48,J49,D49,,Dtub_,,gamma_gas_,gamma_oil_,,Rsb_,Rp_,Pb_,Tres_)</f>
        <v>#NAME?</v>
      </c>
    </row>
    <row r="49" spans="3:10" outlineLevel="1" x14ac:dyDescent="0.3">
      <c r="C49" s="61">
        <f t="shared" ref="C49:C68" si="1">C48+Hmes_/N_</f>
        <v>100</v>
      </c>
      <c r="D49" s="61">
        <f t="shared" si="0"/>
        <v>23</v>
      </c>
      <c r="E49" s="59" t="e">
        <f ca="1">[1]!MF_dPpipe_atma(Qtest_,wc_,C48,C49,E48,D48,,Dtub_,,gamma_gas_,gamma_oil_,,Rsb_,Rp_,Pb_,Tres_)</f>
        <v>#NAME?</v>
      </c>
      <c r="J49" s="59" t="e">
        <f ca="1">[1]!MF_dPpipe_atma(Qtest_,wc_,C50,C49,J50,D50,,Dtub_,,gamma_gas_,gamma_oil_,,Rsb_,Rp_,Pb_,Tres_)</f>
        <v>#NAME?</v>
      </c>
    </row>
    <row r="50" spans="3:10" outlineLevel="1" x14ac:dyDescent="0.3">
      <c r="C50" s="61">
        <f t="shared" si="1"/>
        <v>200</v>
      </c>
      <c r="D50" s="61">
        <f t="shared" si="0"/>
        <v>26</v>
      </c>
      <c r="E50" s="59" t="e">
        <f ca="1">[1]!MF_dPpipe_atma(Qtest_,wc_,C49,C50,E49,D49,,Dtub_,,gamma_gas_,gamma_oil_,,Rsb_,Rp_,Pb_,Tres_)</f>
        <v>#NAME?</v>
      </c>
      <c r="J50" s="59" t="e">
        <f ca="1">[1]!MF_dPpipe_atma(Qtest_,wc_,C51,C50,J51,D51,,Dtub_,,gamma_gas_,gamma_oil_,,Rsb_,Rp_,Pb_,Tres_)</f>
        <v>#NAME?</v>
      </c>
    </row>
    <row r="51" spans="3:10" outlineLevel="1" x14ac:dyDescent="0.3">
      <c r="C51" s="61">
        <f t="shared" si="1"/>
        <v>300</v>
      </c>
      <c r="D51" s="61">
        <f t="shared" si="0"/>
        <v>29</v>
      </c>
      <c r="E51" s="59" t="e">
        <f ca="1">[1]!MF_dPpipe_atma(Qtest_,wc_,C50,C51,E50,D50,,Dtub_,,gamma_gas_,gamma_oil_,,Rsb_,Rp_,Pb_,Tres_)</f>
        <v>#NAME?</v>
      </c>
      <c r="J51" s="59" t="e">
        <f ca="1">[1]!MF_dPpipe_atma(Qtest_,wc_,C52,C51,J52,D52,,Dtub_,,gamma_gas_,gamma_oil_,,Rsb_,Rp_,Pb_,Tres_)</f>
        <v>#NAME?</v>
      </c>
    </row>
    <row r="52" spans="3:10" outlineLevel="1" x14ac:dyDescent="0.3">
      <c r="C52" s="61">
        <f t="shared" si="1"/>
        <v>400</v>
      </c>
      <c r="D52" s="61">
        <f t="shared" si="0"/>
        <v>32</v>
      </c>
      <c r="E52" s="59" t="e">
        <f ca="1">[1]!MF_dPpipe_atma(Qtest_,wc_,C51,C52,E51,D51,,Dtub_,,gamma_gas_,gamma_oil_,,Rsb_,Rp_,Pb_,Tres_)</f>
        <v>#NAME?</v>
      </c>
      <c r="J52" s="59" t="e">
        <f ca="1">[1]!MF_dPpipe_atma(Qtest_,wc_,C53,C52,J53,D53,,Dtub_,,gamma_gas_,gamma_oil_,,Rsb_,Rp_,Pb_,Tres_)</f>
        <v>#NAME?</v>
      </c>
    </row>
    <row r="53" spans="3:10" outlineLevel="1" x14ac:dyDescent="0.3">
      <c r="C53" s="61">
        <f t="shared" si="1"/>
        <v>500</v>
      </c>
      <c r="D53" s="61">
        <f t="shared" si="0"/>
        <v>35</v>
      </c>
      <c r="E53" s="59" t="e">
        <f ca="1">[1]!MF_dPpipe_atma(Qtest_,wc_,C52,C53,E52,D52,,Dtub_,,gamma_gas_,gamma_oil_,,Rsb_,Rp_,Pb_,Tres_)</f>
        <v>#NAME?</v>
      </c>
      <c r="J53" s="59" t="e">
        <f ca="1">[1]!MF_dPpipe_atma(Qtest_,wc_,C54,C53,J54,D54,,Dtub_,,gamma_gas_,gamma_oil_,,Rsb_,Rp_,Pb_,Tres_)</f>
        <v>#NAME?</v>
      </c>
    </row>
    <row r="54" spans="3:10" outlineLevel="1" x14ac:dyDescent="0.3">
      <c r="C54" s="61">
        <f t="shared" si="1"/>
        <v>600</v>
      </c>
      <c r="D54" s="61">
        <f t="shared" si="0"/>
        <v>38</v>
      </c>
      <c r="E54" s="59" t="e">
        <f ca="1">[1]!MF_dPpipe_atma(Qtest_,wc_,C53,C54,E53,D53,,Dtub_,,gamma_gas_,gamma_oil_,,Rsb_,Rp_,Pb_,Tres_)</f>
        <v>#NAME?</v>
      </c>
      <c r="J54" s="59" t="e">
        <f ca="1">[1]!MF_dPpipe_atma(Qtest_,wc_,C55,C54,J55,D55,,Dtub_,,gamma_gas_,gamma_oil_,,Rsb_,Rp_,Pb_,Tres_)</f>
        <v>#NAME?</v>
      </c>
    </row>
    <row r="55" spans="3:10" outlineLevel="1" x14ac:dyDescent="0.3">
      <c r="C55" s="61">
        <f t="shared" si="1"/>
        <v>700</v>
      </c>
      <c r="D55" s="61">
        <f t="shared" si="0"/>
        <v>41</v>
      </c>
      <c r="E55" s="59" t="e">
        <f ca="1">[1]!MF_dPpipe_atma(Qtest_,wc_,C54,C55,E54,D54,,Dtub_,,gamma_gas_,gamma_oil_,,Rsb_,Rp_,Pb_,Tres_)</f>
        <v>#NAME?</v>
      </c>
      <c r="J55" s="59" t="e">
        <f ca="1">[1]!MF_dPpipe_atma(Qtest_,wc_,C56,C55,J56,D56,,Dtub_,,gamma_gas_,gamma_oil_,,Rsb_,Rp_,Pb_,Tres_)</f>
        <v>#NAME?</v>
      </c>
    </row>
    <row r="56" spans="3:10" outlineLevel="1" x14ac:dyDescent="0.3">
      <c r="C56" s="61">
        <f t="shared" si="1"/>
        <v>800</v>
      </c>
      <c r="D56" s="61">
        <f t="shared" si="0"/>
        <v>44</v>
      </c>
      <c r="E56" s="59" t="e">
        <f ca="1">[1]!MF_dPpipe_atma(Qtest_,wc_,C55,C56,E55,D55,,Dtub_,,gamma_gas_,gamma_oil_,,Rsb_,Rp_,Pb_,Tres_)</f>
        <v>#NAME?</v>
      </c>
      <c r="J56" s="59" t="e">
        <f ca="1">[1]!MF_dPpipe_atma(Qtest_,wc_,C57,C56,J57,D57,,Dtub_,,gamma_gas_,gamma_oil_,,Rsb_,Rp_,Pb_,Tres_)</f>
        <v>#NAME?</v>
      </c>
    </row>
    <row r="57" spans="3:10" outlineLevel="1" x14ac:dyDescent="0.3">
      <c r="C57" s="61">
        <f t="shared" si="1"/>
        <v>900</v>
      </c>
      <c r="D57" s="61">
        <f t="shared" si="0"/>
        <v>47</v>
      </c>
      <c r="E57" s="59" t="e">
        <f ca="1">[1]!MF_dPpipe_atma(Qtest_,wc_,C56,C57,E56,D56,,Dtub_,,gamma_gas_,gamma_oil_,,Rsb_,Rp_,Pb_,Tres_)</f>
        <v>#NAME?</v>
      </c>
      <c r="J57" s="59" t="e">
        <f ca="1">[1]!MF_dPpipe_atma(Qtest_,wc_,C58,C57,J58,D58,,Dtub_,,gamma_gas_,gamma_oil_,,Rsb_,Rp_,Pb_,Tres_)</f>
        <v>#NAME?</v>
      </c>
    </row>
    <row r="58" spans="3:10" outlineLevel="1" x14ac:dyDescent="0.3">
      <c r="C58" s="61">
        <f t="shared" si="1"/>
        <v>1000</v>
      </c>
      <c r="D58" s="61">
        <f t="shared" si="0"/>
        <v>50</v>
      </c>
      <c r="E58" s="59" t="e">
        <f ca="1">[1]!MF_dPpipe_atma(Qtest_,wc_,C57,C58,E57,D57,,Dtub_,,gamma_gas_,gamma_oil_,,Rsb_,Rp_,Pb_,Tres_)</f>
        <v>#NAME?</v>
      </c>
      <c r="J58" s="59" t="e">
        <f ca="1">[1]!MF_dPpipe_atma(Qtest_,wc_,C59,C58,J59,D59,,Dtub_,,gamma_gas_,gamma_oil_,,Rsb_,Rp_,Pb_,Tres_)</f>
        <v>#NAME?</v>
      </c>
    </row>
    <row r="59" spans="3:10" outlineLevel="1" x14ac:dyDescent="0.3">
      <c r="C59" s="61">
        <f t="shared" si="1"/>
        <v>1100</v>
      </c>
      <c r="D59" s="61">
        <f t="shared" si="0"/>
        <v>53</v>
      </c>
      <c r="E59" s="59" t="e">
        <f ca="1">[1]!MF_dPpipe_atma(Qtest_,wc_,C58,C59,E58,D58,,Dtub_,,gamma_gas_,gamma_oil_,,Rsb_,Rp_,Pb_,Tres_)</f>
        <v>#NAME?</v>
      </c>
      <c r="J59" s="59" t="e">
        <f ca="1">[1]!MF_dPpipe_atma(Qtest_,wc_,C60,C59,J60,D60,,Dtub_,,gamma_gas_,gamma_oil_,,Rsb_,Rp_,Pb_,Tres_)</f>
        <v>#NAME?</v>
      </c>
    </row>
    <row r="60" spans="3:10" outlineLevel="1" x14ac:dyDescent="0.3">
      <c r="C60" s="61">
        <f t="shared" si="1"/>
        <v>1200</v>
      </c>
      <c r="D60" s="61">
        <f t="shared" si="0"/>
        <v>56</v>
      </c>
      <c r="E60" s="59" t="e">
        <f ca="1">[1]!MF_dPpipe_atma(Qtest_,wc_,C59,C60,E59,D59,,Dtub_,,gamma_gas_,gamma_oil_,,Rsb_,Rp_,Pb_,Tres_)</f>
        <v>#NAME?</v>
      </c>
      <c r="J60" s="59" t="e">
        <f ca="1">[1]!MF_dPpipe_atma(Qtest_,wc_,C61,C60,J61,D61,,Dtub_,,gamma_gas_,gamma_oil_,,Rsb_,Rp_,Pb_,Tres_)</f>
        <v>#NAME?</v>
      </c>
    </row>
    <row r="61" spans="3:10" outlineLevel="1" x14ac:dyDescent="0.3">
      <c r="C61" s="61">
        <f t="shared" si="1"/>
        <v>1300</v>
      </c>
      <c r="D61" s="61">
        <f t="shared" si="0"/>
        <v>59</v>
      </c>
      <c r="E61" s="59" t="e">
        <f ca="1">[1]!MF_dPpipe_atma(Qtest_,wc_,C60,C61,E60,D60,,Dtub_,,gamma_gas_,gamma_oil_,,Rsb_,Rp_,Pb_,Tres_)</f>
        <v>#NAME?</v>
      </c>
      <c r="J61" s="59" t="e">
        <f ca="1">[1]!MF_dPpipe_atma(Qtest_,wc_,C62,C61,J62,D62,,Dtub_,,gamma_gas_,gamma_oil_,,Rsb_,Rp_,Pb_,Tres_)</f>
        <v>#NAME?</v>
      </c>
    </row>
    <row r="62" spans="3:10" outlineLevel="1" x14ac:dyDescent="0.3">
      <c r="C62" s="61">
        <f t="shared" si="1"/>
        <v>1400</v>
      </c>
      <c r="D62" s="61">
        <f t="shared" si="0"/>
        <v>62</v>
      </c>
      <c r="E62" s="59" t="e">
        <f ca="1">[1]!MF_dPpipe_atma(Qtest_,wc_,C61,C62,E61,D61,,Dtub_,,gamma_gas_,gamma_oil_,,Rsb_,Rp_,Pb_,Tres_)</f>
        <v>#NAME?</v>
      </c>
      <c r="J62" s="59" t="e">
        <f ca="1">[1]!MF_dPpipe_atma(Qtest_,wc_,C63,C62,J63,D63,,Dtub_,,gamma_gas_,gamma_oil_,,Rsb_,Rp_,Pb_,Tres_)</f>
        <v>#NAME?</v>
      </c>
    </row>
    <row r="63" spans="3:10" outlineLevel="1" x14ac:dyDescent="0.3">
      <c r="C63" s="61">
        <f t="shared" si="1"/>
        <v>1500</v>
      </c>
      <c r="D63" s="61">
        <f t="shared" si="0"/>
        <v>65</v>
      </c>
      <c r="E63" s="59" t="e">
        <f ca="1">[1]!MF_dPpipe_atma(Qtest_,wc_,C62,C63,E62,D62,,Dtub_,,gamma_gas_,gamma_oil_,,Rsb_,Rp_,Pb_,Tres_)</f>
        <v>#NAME?</v>
      </c>
      <c r="J63" s="59" t="e">
        <f ca="1">[1]!MF_dPpipe_atma(Qtest_,wc_,C64,C63,J64,D64,,Dtub_,,gamma_gas_,gamma_oil_,,Rsb_,Rp_,Pb_,Tres_)</f>
        <v>#NAME?</v>
      </c>
    </row>
    <row r="64" spans="3:10" outlineLevel="1" x14ac:dyDescent="0.3">
      <c r="C64" s="61">
        <f t="shared" si="1"/>
        <v>1600</v>
      </c>
      <c r="D64" s="61">
        <f t="shared" si="0"/>
        <v>68</v>
      </c>
      <c r="E64" s="59" t="e">
        <f ca="1">[1]!MF_dPpipe_atma(Qtest_,wc_,C63,C64,E63,D63,,Dtub_,,gamma_gas_,gamma_oil_,,Rsb_,Rp_,Pb_,Tres_)</f>
        <v>#NAME?</v>
      </c>
      <c r="J64" s="59" t="e">
        <f ca="1">[1]!MF_dPpipe_atma(Qtest_,wc_,C65,C64,J65,D65,,Dtub_,,gamma_gas_,gamma_oil_,,Rsb_,Rp_,Pb_,Tres_)</f>
        <v>#NAME?</v>
      </c>
    </row>
    <row r="65" spans="1:10" outlineLevel="1" x14ac:dyDescent="0.3">
      <c r="C65" s="61">
        <f t="shared" si="1"/>
        <v>1700</v>
      </c>
      <c r="D65" s="61">
        <f t="shared" si="0"/>
        <v>71</v>
      </c>
      <c r="E65" s="59" t="e">
        <f ca="1">[1]!MF_dPpipe_atma(Qtest_,wc_,C64,C65,E64,D64,,Dtub_,,gamma_gas_,gamma_oil_,,Rsb_,Rp_,Pb_,Tres_)</f>
        <v>#NAME?</v>
      </c>
      <c r="J65" s="59" t="e">
        <f ca="1">[1]!MF_dPpipe_atma(Qtest_,wc_,C66,C65,J66,D66,,Dtub_,,gamma_gas_,gamma_oil_,,Rsb_,Rp_,Pb_,Tres_)</f>
        <v>#NAME?</v>
      </c>
    </row>
    <row r="66" spans="1:10" outlineLevel="1" x14ac:dyDescent="0.3">
      <c r="C66" s="61">
        <f t="shared" si="1"/>
        <v>1800</v>
      </c>
      <c r="D66" s="61">
        <f t="shared" si="0"/>
        <v>74</v>
      </c>
      <c r="E66" s="59" t="e">
        <f ca="1">[1]!MF_dPpipe_atma(Qtest_,wc_,C65,C66,E65,D65,,Dtub_,,gamma_gas_,gamma_oil_,,Rsb_,Rp_,Pb_,Tres_)</f>
        <v>#NAME?</v>
      </c>
      <c r="J66" s="59" t="e">
        <f ca="1">[1]!MF_dPpipe_atma(Qtest_,wc_,C67,C66,J67,D67,,Dtub_,,gamma_gas_,gamma_oil_,,Rsb_,Rp_,Pb_,Tres_)</f>
        <v>#NAME?</v>
      </c>
    </row>
    <row r="67" spans="1:10" outlineLevel="1" x14ac:dyDescent="0.3">
      <c r="C67" s="61">
        <f t="shared" si="1"/>
        <v>1900</v>
      </c>
      <c r="D67" s="61">
        <f t="shared" si="0"/>
        <v>77</v>
      </c>
      <c r="E67" s="59" t="e">
        <f ca="1">[1]!MF_dPpipe_atma(Qtest_,wc_,C66,C67,E66,D66,,Dtub_,,gamma_gas_,gamma_oil_,,Rsb_,Rp_,Pb_,Tres_)</f>
        <v>#NAME?</v>
      </c>
      <c r="J67" s="59" t="e">
        <f ca="1">[1]!MF_dPpipe_atma(Qtest_,wc_,C68,C67,J68,D68,,Dtub_,,gamma_gas_,gamma_oil_,,Rsb_,Rp_,Pb_,Tres_)</f>
        <v>#NAME?</v>
      </c>
    </row>
    <row r="68" spans="1:10" outlineLevel="1" x14ac:dyDescent="0.3">
      <c r="C68" s="61">
        <f t="shared" si="1"/>
        <v>2000</v>
      </c>
      <c r="D68" s="61">
        <v>80</v>
      </c>
      <c r="E68" s="59" t="e">
        <f ca="1">[1]!MF_dPpipe_atma(Qtest_,wc_,C67,C68,E67,D67,,Dtub_,,gamma_gas_,gamma_oil_,,Rsb_,Rp_,Pb_,Tres_)</f>
        <v>#NAME?</v>
      </c>
      <c r="J68" s="63">
        <v>145</v>
      </c>
    </row>
    <row r="69" spans="1:10" outlineLevel="1" x14ac:dyDescent="0.3"/>
    <row r="70" spans="1:10" outlineLevel="1" x14ac:dyDescent="0.3">
      <c r="A70" t="s">
        <v>331</v>
      </c>
    </row>
    <row r="71" spans="1:10" outlineLevel="1" x14ac:dyDescent="0.3">
      <c r="A71" t="s">
        <v>332</v>
      </c>
    </row>
    <row r="72" spans="1:10" outlineLevel="1" x14ac:dyDescent="0.3"/>
    <row r="73" spans="1:10" x14ac:dyDescent="0.3">
      <c r="A73" t="s">
        <v>338</v>
      </c>
      <c r="E73" s="50" t="s">
        <v>333</v>
      </c>
      <c r="F73" s="70" t="e">
        <f ca="1">[1]!IPR_Ql_sm3Day(PI_1,Pres_,0,wc_,Pb_)</f>
        <v>#VALUE!</v>
      </c>
    </row>
    <row r="74" spans="1:10" x14ac:dyDescent="0.3">
      <c r="A74" s="50" t="s">
        <v>339</v>
      </c>
      <c r="B74" s="68" t="e">
        <f ca="1">E68</f>
        <v>#NAME?</v>
      </c>
      <c r="C74" s="50" t="s">
        <v>291</v>
      </c>
      <c r="H74" s="50" t="s">
        <v>139</v>
      </c>
    </row>
    <row r="75" spans="1:10" x14ac:dyDescent="0.3">
      <c r="H75" s="50">
        <v>50</v>
      </c>
    </row>
    <row r="76" spans="1:10" x14ac:dyDescent="0.3">
      <c r="A76" t="s">
        <v>335</v>
      </c>
      <c r="E76" s="66" t="s">
        <v>15</v>
      </c>
      <c r="F76" s="66" t="s">
        <v>341</v>
      </c>
      <c r="G76" s="66" t="s">
        <v>342</v>
      </c>
      <c r="H76" s="66" t="s">
        <v>342</v>
      </c>
      <c r="I76" s="69"/>
    </row>
    <row r="77" spans="1:10" x14ac:dyDescent="0.3">
      <c r="A77" s="50" t="s">
        <v>340</v>
      </c>
      <c r="B77" s="68">
        <f ca="1">[1]!IPR_PI_sm3dayatm(Qtest_,B74,Pres_,wc_,Pb_)</f>
        <v>0</v>
      </c>
      <c r="C77" s="50" t="s">
        <v>343</v>
      </c>
      <c r="E77" s="67">
        <v>0</v>
      </c>
      <c r="F77" s="59" t="str">
        <f ca="1">[1]!IPR_Pwf_atma(PI_1,Pres_,E77,wc_,Pb_)</f>
        <v>PI&lt;=0!</v>
      </c>
      <c r="G77" s="59" t="e">
        <f ca="1">[1]!MF_dPpipe_atma(0.01,wc_,0,Hmes_,Pbuf_,$D$48,,Dtub_,,gamma_gas_,gamma_oil_,,Rsb_,Rp_,Pb_,Tres_)</f>
        <v>#NAME?</v>
      </c>
      <c r="H77" s="59" t="e">
        <f ca="1">[1]!MF_dPpipe_atma(0.01,$H$75,0,Hmes_,Pbuf_,$D$48,,Dtub_,,gamma_gas_,gamma_oil_,,Rsb_,Rp_,Pb_,Tres_)</f>
        <v>#NAME?</v>
      </c>
    </row>
    <row r="78" spans="1:10" x14ac:dyDescent="0.3">
      <c r="E78" s="67" t="e">
        <f t="shared" ref="E78:E97" ca="1" si="2">E77+Qmax_/N_</f>
        <v>#VALUE!</v>
      </c>
      <c r="F78" s="59" t="e">
        <f ca="1">[1]!IPR_Pwf_atma(PI_1,Pres_,E78,wc_,Pb_)</f>
        <v>#VALUE!</v>
      </c>
      <c r="G78" s="59" t="e">
        <f ca="1">[1]!MF_dPpipe_atma(E78,wc_,0,Hmes_,Pbuf_,$D$48,,Dtub_,,gamma_gas_,gamma_oil_,,Rsb_,Rp_,Pb_,Tres_)</f>
        <v>#NAME?</v>
      </c>
      <c r="H78" s="59" t="e">
        <f ca="1">[1]!MF_dPpipe_atma(E78,$H$75,0,Hmes_,Pbuf_,$D$48,,Dtub_,,gamma_gas_,gamma_oil_,,Rsb_,Rp_,Pb_,Tres_)</f>
        <v>#NAME?</v>
      </c>
    </row>
    <row r="79" spans="1:10" x14ac:dyDescent="0.3">
      <c r="E79" s="67" t="e">
        <f t="shared" ca="1" si="2"/>
        <v>#VALUE!</v>
      </c>
      <c r="F79" s="59" t="e">
        <f ca="1">[1]!IPR_Pwf_atma(PI_1,Pres_,E79,wc_,Pb_)</f>
        <v>#VALUE!</v>
      </c>
      <c r="G79" s="59" t="e">
        <f ca="1">[1]!MF_dPpipe_atma(E79,wc_,0,Hmes_,Pbuf_,$D$48,,Dtub_,,gamma_gas_,gamma_oil_,,Rsb_,Rp_,Pb_,Tres_)</f>
        <v>#NAME?</v>
      </c>
      <c r="H79" s="59" t="e">
        <f ca="1">[1]!MF_dPpipe_atma(E79,$H$75,0,Hmes_,Pbuf_,$D$48,,Dtub_,,gamma_gas_,gamma_oil_,,Rsb_,Rp_,Pb_,Tres_)</f>
        <v>#NAME?</v>
      </c>
    </row>
    <row r="80" spans="1:10" x14ac:dyDescent="0.3">
      <c r="E80" s="67" t="e">
        <f t="shared" ca="1" si="2"/>
        <v>#VALUE!</v>
      </c>
      <c r="F80" s="59" t="e">
        <f ca="1">[1]!IPR_Pwf_atma(PI_1,Pres_,E80,wc_,Pb_)</f>
        <v>#VALUE!</v>
      </c>
      <c r="G80" s="59" t="e">
        <f ca="1">[1]!MF_dPpipe_atma(E80,wc_,0,Hmes_,Pbuf_,$D$48,,Dtub_,,gamma_gas_,gamma_oil_,,Rsb_,Rp_,Pb_,Tres_)</f>
        <v>#NAME?</v>
      </c>
      <c r="H80" s="59" t="e">
        <f ca="1">[1]!MF_dPpipe_atma(E80,$H$75,0,Hmes_,Pbuf_,$D$48,,Dtub_,,gamma_gas_,gamma_oil_,,Rsb_,Rp_,Pb_,Tres_)</f>
        <v>#NAME?</v>
      </c>
    </row>
    <row r="81" spans="5:8" x14ac:dyDescent="0.3">
      <c r="E81" s="67" t="e">
        <f t="shared" ca="1" si="2"/>
        <v>#VALUE!</v>
      </c>
      <c r="F81" s="59" t="e">
        <f ca="1">[1]!IPR_Pwf_atma(PI_1,Pres_,E81,wc_,Pb_)</f>
        <v>#VALUE!</v>
      </c>
      <c r="G81" s="59" t="e">
        <f ca="1">[1]!MF_dPpipe_atma(E81,wc_,0,Hmes_,Pbuf_,$D$48,,Dtub_,,gamma_gas_,gamma_oil_,,Rsb_,Rp_,Pb_,Tres_)</f>
        <v>#NAME?</v>
      </c>
      <c r="H81" s="59" t="e">
        <f ca="1">[1]!MF_dPpipe_atma(E81,$H$75,0,Hmes_,Pbuf_,$D$48,,Dtub_,,gamma_gas_,gamma_oil_,,Rsb_,Rp_,Pb_,Tres_)</f>
        <v>#NAME?</v>
      </c>
    </row>
    <row r="82" spans="5:8" x14ac:dyDescent="0.3">
      <c r="E82" s="67" t="e">
        <f t="shared" ca="1" si="2"/>
        <v>#VALUE!</v>
      </c>
      <c r="F82" s="59" t="e">
        <f ca="1">[1]!IPR_Pwf_atma(PI_1,Pres_,E82,wc_,Pb_)</f>
        <v>#VALUE!</v>
      </c>
      <c r="G82" s="59" t="e">
        <f ca="1">[1]!MF_dPpipe_atma(E82,wc_,0,Hmes_,Pbuf_,$D$48,,Dtub_,,gamma_gas_,gamma_oil_,,Rsb_,Rp_,Pb_,Tres_)</f>
        <v>#NAME?</v>
      </c>
      <c r="H82" s="59" t="e">
        <f ca="1">[1]!MF_dPpipe_atma(E82,$H$75,0,Hmes_,Pbuf_,$D$48,,Dtub_,,gamma_gas_,gamma_oil_,,Rsb_,Rp_,Pb_,Tres_)</f>
        <v>#NAME?</v>
      </c>
    </row>
    <row r="83" spans="5:8" x14ac:dyDescent="0.3">
      <c r="E83" s="67" t="e">
        <f t="shared" ca="1" si="2"/>
        <v>#VALUE!</v>
      </c>
      <c r="F83" s="59" t="e">
        <f ca="1">[1]!IPR_Pwf_atma(PI_1,Pres_,E83,wc_,Pb_)</f>
        <v>#VALUE!</v>
      </c>
      <c r="G83" s="59" t="e">
        <f ca="1">[1]!MF_dPpipe_atma(E83,wc_,0,Hmes_,Pbuf_,$D$48,,Dtub_,,gamma_gas_,gamma_oil_,,Rsb_,Rp_,Pb_,Tres_)</f>
        <v>#NAME?</v>
      </c>
      <c r="H83" s="59" t="e">
        <f ca="1">[1]!MF_dPpipe_atma(E83,$H$75,0,Hmes_,Pbuf_,$D$48,,Dtub_,,gamma_gas_,gamma_oil_,,Rsb_,Rp_,Pb_,Tres_)</f>
        <v>#NAME?</v>
      </c>
    </row>
    <row r="84" spans="5:8" x14ac:dyDescent="0.3">
      <c r="E84" s="67" t="e">
        <f t="shared" ca="1" si="2"/>
        <v>#VALUE!</v>
      </c>
      <c r="F84" s="59" t="e">
        <f ca="1">[1]!IPR_Pwf_atma(PI_1,Pres_,E84,wc_,Pb_)</f>
        <v>#VALUE!</v>
      </c>
      <c r="G84" s="59" t="e">
        <f ca="1">[1]!MF_dPpipe_atma(E84,wc_,0,Hmes_,Pbuf_,$D$48,,Dtub_,,gamma_gas_,gamma_oil_,,Rsb_,Rp_,Pb_,Tres_)</f>
        <v>#NAME?</v>
      </c>
      <c r="H84" s="59" t="e">
        <f ca="1">[1]!MF_dPpipe_atma(E84,$H$75,0,Hmes_,Pbuf_,$D$48,,Dtub_,,gamma_gas_,gamma_oil_,,Rsb_,Rp_,Pb_,Tres_)</f>
        <v>#NAME?</v>
      </c>
    </row>
    <row r="85" spans="5:8" x14ac:dyDescent="0.3">
      <c r="E85" s="67" t="e">
        <f t="shared" ca="1" si="2"/>
        <v>#VALUE!</v>
      </c>
      <c r="F85" s="59" t="e">
        <f ca="1">[1]!IPR_Pwf_atma(PI_1,Pres_,E85,wc_,Pb_)</f>
        <v>#VALUE!</v>
      </c>
      <c r="G85" s="59" t="e">
        <f ca="1">[1]!MF_dPpipe_atma(E85,wc_,0,Hmes_,Pbuf_,$D$48,,Dtub_,,gamma_gas_,gamma_oil_,,Rsb_,Rp_,Pb_,Tres_)</f>
        <v>#NAME?</v>
      </c>
      <c r="H85" s="59" t="e">
        <f ca="1">[1]!MF_dPpipe_atma(E85,$H$75,0,Hmes_,Pbuf_,$D$48,,Dtub_,,gamma_gas_,gamma_oil_,,Rsb_,Rp_,Pb_,Tres_)</f>
        <v>#NAME?</v>
      </c>
    </row>
    <row r="86" spans="5:8" x14ac:dyDescent="0.3">
      <c r="E86" s="67" t="e">
        <f t="shared" ca="1" si="2"/>
        <v>#VALUE!</v>
      </c>
      <c r="F86" s="59" t="e">
        <f ca="1">[1]!IPR_Pwf_atma(PI_1,Pres_,E86,wc_,Pb_)</f>
        <v>#VALUE!</v>
      </c>
      <c r="G86" s="59" t="e">
        <f ca="1">[1]!MF_dPpipe_atma(E86,wc_,0,Hmes_,Pbuf_,$D$48,,Dtub_,,gamma_gas_,gamma_oil_,,Rsb_,Rp_,Pb_,Tres_)</f>
        <v>#NAME?</v>
      </c>
      <c r="H86" s="59" t="e">
        <f ca="1">[1]!MF_dPpipe_atma(E86,$H$75,0,Hmes_,Pbuf_,$D$48,,Dtub_,,gamma_gas_,gamma_oil_,,Rsb_,Rp_,Pb_,Tres_)</f>
        <v>#NAME?</v>
      </c>
    </row>
    <row r="87" spans="5:8" x14ac:dyDescent="0.3">
      <c r="E87" s="67" t="e">
        <f t="shared" ca="1" si="2"/>
        <v>#VALUE!</v>
      </c>
      <c r="F87" s="59" t="e">
        <f ca="1">[1]!IPR_Pwf_atma(PI_1,Pres_,E87,wc_,Pb_)</f>
        <v>#VALUE!</v>
      </c>
      <c r="G87" s="59" t="e">
        <f ca="1">[1]!MF_dPpipe_atma(E87,wc_,0,Hmes_,Pbuf_,$D$48,,Dtub_,,gamma_gas_,gamma_oil_,,Rsb_,Rp_,Pb_,Tres_)</f>
        <v>#NAME?</v>
      </c>
      <c r="H87" s="59" t="e">
        <f ca="1">[1]!MF_dPpipe_atma(E87,$H$75,0,Hmes_,Pbuf_,$D$48,,Dtub_,,gamma_gas_,gamma_oil_,,Rsb_,Rp_,Pb_,Tres_)</f>
        <v>#NAME?</v>
      </c>
    </row>
    <row r="88" spans="5:8" x14ac:dyDescent="0.3">
      <c r="E88" s="67" t="e">
        <f t="shared" ca="1" si="2"/>
        <v>#VALUE!</v>
      </c>
      <c r="F88" s="59" t="e">
        <f ca="1">[1]!IPR_Pwf_atma(PI_1,Pres_,E88,wc_,Pb_)</f>
        <v>#VALUE!</v>
      </c>
      <c r="G88" s="59" t="e">
        <f ca="1">[1]!MF_dPpipe_atma(E88,wc_,0,Hmes_,Pbuf_,$D$48,,Dtub_,,gamma_gas_,gamma_oil_,,Rsb_,Rp_,Pb_,Tres_)</f>
        <v>#NAME?</v>
      </c>
      <c r="H88" s="59" t="e">
        <f ca="1">[1]!MF_dPpipe_atma(E88,$H$75,0,Hmes_,Pbuf_,$D$48,,Dtub_,,gamma_gas_,gamma_oil_,,Rsb_,Rp_,Pb_,Tres_)</f>
        <v>#NAME?</v>
      </c>
    </row>
    <row r="89" spans="5:8" x14ac:dyDescent="0.3">
      <c r="E89" s="67" t="e">
        <f t="shared" ca="1" si="2"/>
        <v>#VALUE!</v>
      </c>
      <c r="F89" s="59" t="e">
        <f ca="1">[1]!IPR_Pwf_atma(PI_1,Pres_,E89,wc_,Pb_)</f>
        <v>#VALUE!</v>
      </c>
      <c r="G89" s="59" t="e">
        <f ca="1">[1]!MF_dPpipe_atma(E89,wc_,0,Hmes_,Pbuf_,$D$48,,Dtub_,,gamma_gas_,gamma_oil_,,Rsb_,Rp_,Pb_,Tres_)</f>
        <v>#NAME?</v>
      </c>
      <c r="H89" s="59" t="e">
        <f ca="1">[1]!MF_dPpipe_atma(E89,$H$75,0,Hmes_,Pbuf_,$D$48,,Dtub_,,gamma_gas_,gamma_oil_,,Rsb_,Rp_,Pb_,Tres_)</f>
        <v>#NAME?</v>
      </c>
    </row>
    <row r="90" spans="5:8" x14ac:dyDescent="0.3">
      <c r="E90" s="67" t="e">
        <f t="shared" ca="1" si="2"/>
        <v>#VALUE!</v>
      </c>
      <c r="F90" s="59" t="e">
        <f ca="1">[1]!IPR_Pwf_atma(PI_1,Pres_,E90,wc_,Pb_)</f>
        <v>#VALUE!</v>
      </c>
      <c r="G90" s="59" t="e">
        <f ca="1">[1]!MF_dPpipe_atma(E90,wc_,0,Hmes_,Pbuf_,$D$48,,Dtub_,,gamma_gas_,gamma_oil_,,Rsb_,Rp_,Pb_,Tres_)</f>
        <v>#NAME?</v>
      </c>
      <c r="H90" s="59" t="e">
        <f ca="1">[1]!MF_dPpipe_atma(E90,$H$75,0,Hmes_,Pbuf_,$D$48,,Dtub_,,gamma_gas_,gamma_oil_,,Rsb_,Rp_,Pb_,Tres_)</f>
        <v>#NAME?</v>
      </c>
    </row>
    <row r="91" spans="5:8" x14ac:dyDescent="0.3">
      <c r="E91" s="67" t="e">
        <f t="shared" ca="1" si="2"/>
        <v>#VALUE!</v>
      </c>
      <c r="F91" s="59" t="e">
        <f ca="1">[1]!IPR_Pwf_atma(PI_1,Pres_,E91,wc_,Pb_)</f>
        <v>#VALUE!</v>
      </c>
      <c r="G91" s="59" t="e">
        <f ca="1">[1]!MF_dPpipe_atma(E91,wc_,0,Hmes_,Pbuf_,$D$48,,Dtub_,,gamma_gas_,gamma_oil_,,Rsb_,Rp_,Pb_,Tres_)</f>
        <v>#NAME?</v>
      </c>
      <c r="H91" s="59" t="e">
        <f ca="1">[1]!MF_dPpipe_atma(E91,$H$75,0,Hmes_,Pbuf_,$D$48,,Dtub_,,gamma_gas_,gamma_oil_,,Rsb_,Rp_,Pb_,Tres_)</f>
        <v>#NAME?</v>
      </c>
    </row>
    <row r="92" spans="5:8" x14ac:dyDescent="0.3">
      <c r="E92" s="67" t="e">
        <f t="shared" ca="1" si="2"/>
        <v>#VALUE!</v>
      </c>
      <c r="F92" s="59" t="e">
        <f ca="1">[1]!IPR_Pwf_atma(PI_1,Pres_,E92,wc_,Pb_)</f>
        <v>#VALUE!</v>
      </c>
      <c r="G92" s="59" t="e">
        <f ca="1">[1]!MF_dPpipe_atma(E92,wc_,0,Hmes_,Pbuf_,$D$48,,Dtub_,,gamma_gas_,gamma_oil_,,Rsb_,Rp_,Pb_,Tres_)</f>
        <v>#NAME?</v>
      </c>
      <c r="H92" s="59" t="e">
        <f ca="1">[1]!MF_dPpipe_atma(E92,$H$75,0,Hmes_,Pbuf_,$D$48,,Dtub_,,gamma_gas_,gamma_oil_,,Rsb_,Rp_,Pb_,Tres_)</f>
        <v>#NAME?</v>
      </c>
    </row>
    <row r="93" spans="5:8" x14ac:dyDescent="0.3">
      <c r="E93" s="67" t="e">
        <f t="shared" ca="1" si="2"/>
        <v>#VALUE!</v>
      </c>
      <c r="F93" s="59" t="e">
        <f ca="1">[1]!IPR_Pwf_atma(PI_1,Pres_,E93,wc_,Pb_)</f>
        <v>#VALUE!</v>
      </c>
      <c r="G93" s="59" t="e">
        <f ca="1">[1]!MF_dPpipe_atma(E93,wc_,0,Hmes_,Pbuf_,$D$48,,Dtub_,,gamma_gas_,gamma_oil_,,Rsb_,Rp_,Pb_,Tres_)</f>
        <v>#NAME?</v>
      </c>
      <c r="H93" s="59" t="e">
        <f ca="1">[1]!MF_dPpipe_atma(E93,$H$75,0,Hmes_,Pbuf_,$D$48,,Dtub_,,gamma_gas_,gamma_oil_,,Rsb_,Rp_,Pb_,Tres_)</f>
        <v>#NAME?</v>
      </c>
    </row>
    <row r="94" spans="5:8" x14ac:dyDescent="0.3">
      <c r="E94" s="67" t="e">
        <f t="shared" ca="1" si="2"/>
        <v>#VALUE!</v>
      </c>
      <c r="F94" s="59" t="e">
        <f ca="1">[1]!IPR_Pwf_atma(PI_1,Pres_,E94,wc_,Pb_)</f>
        <v>#VALUE!</v>
      </c>
      <c r="G94" s="59" t="e">
        <f ca="1">[1]!MF_dPpipe_atma(E94,wc_,0,Hmes_,Pbuf_,$D$48,,Dtub_,,gamma_gas_,gamma_oil_,,Rsb_,Rp_,Pb_,Tres_)</f>
        <v>#NAME?</v>
      </c>
      <c r="H94" s="59" t="e">
        <f ca="1">[1]!MF_dPpipe_atma(E94,$H$75,0,Hmes_,Pbuf_,$D$48,,Dtub_,,gamma_gas_,gamma_oil_,,Rsb_,Rp_,Pb_,Tres_)</f>
        <v>#NAME?</v>
      </c>
    </row>
    <row r="95" spans="5:8" x14ac:dyDescent="0.3">
      <c r="E95" s="67" t="e">
        <f t="shared" ca="1" si="2"/>
        <v>#VALUE!</v>
      </c>
      <c r="F95" s="59" t="e">
        <f ca="1">[1]!IPR_Pwf_atma(PI_1,Pres_,E95,wc_,Pb_)</f>
        <v>#VALUE!</v>
      </c>
      <c r="G95" s="59" t="e">
        <f ca="1">[1]!MF_dPpipe_atma(E95,wc_,0,Hmes_,Pbuf_,$D$48,,Dtub_,,gamma_gas_,gamma_oil_,,Rsb_,Rp_,Pb_,Tres_)</f>
        <v>#NAME?</v>
      </c>
      <c r="H95" s="59" t="e">
        <f ca="1">[1]!MF_dPpipe_atma(E95,$H$75,0,Hmes_,Pbuf_,$D$48,,Dtub_,,gamma_gas_,gamma_oil_,,Rsb_,Rp_,Pb_,Tres_)</f>
        <v>#NAME?</v>
      </c>
    </row>
    <row r="96" spans="5:8" x14ac:dyDescent="0.3">
      <c r="E96" s="67" t="e">
        <f t="shared" ca="1" si="2"/>
        <v>#VALUE!</v>
      </c>
      <c r="F96" s="59" t="e">
        <f ca="1">[1]!IPR_Pwf_atma(PI_1,Pres_,E96,wc_,Pb_)</f>
        <v>#VALUE!</v>
      </c>
      <c r="G96" s="59" t="e">
        <f ca="1">[1]!MF_dPpipe_atma(E96,wc_,0,Hmes_,Pbuf_,$D$48,,Dtub_,,gamma_gas_,gamma_oil_,,Rsb_,Rp_,Pb_,Tres_)</f>
        <v>#NAME?</v>
      </c>
      <c r="H96" s="59" t="e">
        <f ca="1">[1]!MF_dPpipe_atma(E96,$H$75,0,Hmes_,Pbuf_,$D$48,,Dtub_,,gamma_gas_,gamma_oil_,,Rsb_,Rp_,Pb_,Tres_)</f>
        <v>#NAME?</v>
      </c>
    </row>
    <row r="97" spans="3:8" x14ac:dyDescent="0.3">
      <c r="E97" s="67" t="e">
        <f t="shared" ca="1" si="2"/>
        <v>#VALUE!</v>
      </c>
      <c r="F97" s="59" t="e">
        <f ca="1">[1]!IPR_Pwf_atma(PI_1,Pres_,E97,wc_,Pb_)</f>
        <v>#VALUE!</v>
      </c>
      <c r="G97" s="59" t="e">
        <f ca="1">[1]!MF_dPpipe_atma(E97,wc_,0,Hmes_,Pbuf_,$D$48,,Dtub_,,gamma_gas_,gamma_oil_,,Rsb_,Rp_,Pb_,Tres_)</f>
        <v>#NAME?</v>
      </c>
      <c r="H97" s="59" t="e">
        <f ca="1">[1]!MF_dPpipe_atma(E97,$H$75,0,Hmes_,Pbuf_,$D$48,,Dtub_,,gamma_gas_,gamma_oil_,,Rsb_,Rp_,Pb_,Tres_)</f>
        <v>#NAME?</v>
      </c>
    </row>
    <row r="98" spans="3:8" x14ac:dyDescent="0.3">
      <c r="C98" s="62"/>
    </row>
    <row r="99" spans="3:8" x14ac:dyDescent="0.3">
      <c r="C99" s="62"/>
    </row>
    <row r="100" spans="3:8" x14ac:dyDescent="0.3">
      <c r="C100" s="62"/>
    </row>
    <row r="101" spans="3:8" x14ac:dyDescent="0.3">
      <c r="C101" s="62"/>
    </row>
    <row r="102" spans="3:8" x14ac:dyDescent="0.3">
      <c r="C102" s="62"/>
    </row>
    <row r="103" spans="3:8" x14ac:dyDescent="0.3">
      <c r="C103" s="62"/>
    </row>
    <row r="104" spans="3:8" x14ac:dyDescent="0.3">
      <c r="C104" s="62"/>
      <c r="H104" s="50" t="s">
        <v>139</v>
      </c>
    </row>
    <row r="105" spans="3:8" x14ac:dyDescent="0.3">
      <c r="C105" s="62"/>
      <c r="H105" s="50">
        <v>50</v>
      </c>
    </row>
    <row r="106" spans="3:8" x14ac:dyDescent="0.3">
      <c r="C106" s="62"/>
      <c r="F106" s="71" t="s">
        <v>344</v>
      </c>
      <c r="G106" s="66" t="s">
        <v>342</v>
      </c>
      <c r="H106" s="66" t="s">
        <v>342</v>
      </c>
    </row>
    <row r="107" spans="3:8" x14ac:dyDescent="0.3">
      <c r="C107" s="62"/>
      <c r="F107" s="71">
        <v>10</v>
      </c>
      <c r="G107" s="59" t="e">
        <f ca="1">[1]!MF_dPpipe_atma(Qtest_,wc_,0,Hmes_,Pbuf_,$D$48,,Dtub_,,gamma_gas_,gamma_oil_,,Rsb_,F107,Pb_,Tres_)</f>
        <v>#NAME?</v>
      </c>
      <c r="H107" s="59" t="e">
        <f ca="1">[1]!MF_dPpipe_atma(Qtest_,$H$105,0,Hmes_,Pbuf_,$D$48,,Dtub_,,gamma_gas_,gamma_oil_,,Rsb_,F107,Pb_,Tres_)</f>
        <v>#NAME?</v>
      </c>
    </row>
    <row r="108" spans="3:8" x14ac:dyDescent="0.3">
      <c r="C108" s="62"/>
      <c r="F108" s="71">
        <v>50</v>
      </c>
      <c r="G108" s="59" t="e">
        <f ca="1">[1]!MF_dPpipe_atma(Qtest_,wc_,0,Hmes_,Pbuf_,$D$48,,Dtub_,,gamma_gas_,gamma_oil_,,Rsb_,F108,Pb_,Tres_)</f>
        <v>#NAME?</v>
      </c>
      <c r="H108" s="59" t="e">
        <f ca="1">[1]!MF_dPpipe_atma(Qtest_,$H$105,0,Hmes_,Pbuf_,$D$48,,Dtub_,,gamma_gas_,gamma_oil_,,Rsb_,F108,Pb_,Tres_)</f>
        <v>#NAME?</v>
      </c>
    </row>
    <row r="109" spans="3:8" x14ac:dyDescent="0.3">
      <c r="C109" s="62"/>
      <c r="F109" s="71">
        <f>F108+50</f>
        <v>100</v>
      </c>
      <c r="G109" s="59" t="e">
        <f ca="1">[1]!MF_dPpipe_atma(Qtest_,wc_,0,Hmes_,Pbuf_,$D$48,,Dtub_,,gamma_gas_,gamma_oil_,,Rsb_,F109,Pb_,Tres_)</f>
        <v>#NAME?</v>
      </c>
      <c r="H109" s="59" t="e">
        <f ca="1">[1]!MF_dPpipe_atma(Qtest_,$H$105,0,Hmes_,Pbuf_,$D$48,,Dtub_,,gamma_gas_,gamma_oil_,,Rsb_,F109,Pb_,Tres_)</f>
        <v>#NAME?</v>
      </c>
    </row>
    <row r="110" spans="3:8" x14ac:dyDescent="0.3">
      <c r="C110" s="62"/>
      <c r="F110" s="71">
        <f t="shared" ref="F110:F127" si="3">F109+50</f>
        <v>150</v>
      </c>
      <c r="G110" s="59" t="e">
        <f ca="1">[1]!MF_dPpipe_atma(Qtest_,wc_,0,Hmes_,Pbuf_,$D$48,,Dtub_,,gamma_gas_,gamma_oil_,,Rsb_,F110,Pb_,Tres_)</f>
        <v>#NAME?</v>
      </c>
      <c r="H110" s="59" t="e">
        <f ca="1">[1]!MF_dPpipe_atma(Qtest_,$H$105,0,Hmes_,Pbuf_,$D$48,,Dtub_,,gamma_gas_,gamma_oil_,,Rsb_,F110,Pb_,Tres_)</f>
        <v>#NAME?</v>
      </c>
    </row>
    <row r="111" spans="3:8" x14ac:dyDescent="0.3">
      <c r="C111" s="62"/>
      <c r="F111" s="71">
        <f t="shared" si="3"/>
        <v>200</v>
      </c>
      <c r="G111" s="59" t="e">
        <f ca="1">[1]!MF_dPpipe_atma(Qtest_,wc_,0,Hmes_,Pbuf_,$D$48,,Dtub_,,gamma_gas_,gamma_oil_,,Rsb_,F111,Pb_,Tres_)</f>
        <v>#NAME?</v>
      </c>
      <c r="H111" s="59" t="e">
        <f ca="1">[1]!MF_dPpipe_atma(Qtest_,$H$105,0,Hmes_,Pbuf_,$D$48,,Dtub_,,gamma_gas_,gamma_oil_,,Rsb_,F111,Pb_,Tres_)</f>
        <v>#NAME?</v>
      </c>
    </row>
    <row r="112" spans="3:8" x14ac:dyDescent="0.3">
      <c r="C112" s="62"/>
      <c r="F112" s="71">
        <f t="shared" si="3"/>
        <v>250</v>
      </c>
      <c r="G112" s="59" t="e">
        <f ca="1">[1]!MF_dPpipe_atma(Qtest_,wc_,0,Hmes_,Pbuf_,$D$48,,Dtub_,,gamma_gas_,gamma_oil_,,Rsb_,F112,Pb_,Tres_)</f>
        <v>#NAME?</v>
      </c>
      <c r="H112" s="59" t="e">
        <f ca="1">[1]!MF_dPpipe_atma(Qtest_,$H$105,0,Hmes_,Pbuf_,$D$48,,Dtub_,,gamma_gas_,gamma_oil_,,Rsb_,F112,Pb_,Tres_)</f>
        <v>#NAME?</v>
      </c>
    </row>
    <row r="113" spans="3:11" x14ac:dyDescent="0.3">
      <c r="C113" s="62"/>
      <c r="F113" s="71">
        <f t="shared" si="3"/>
        <v>300</v>
      </c>
      <c r="G113" s="59" t="e">
        <f ca="1">[1]!MF_dPpipe_atma(Qtest_,wc_,0,Hmes_,Pbuf_,$D$48,,Dtub_,,gamma_gas_,gamma_oil_,,Rsb_,F113,Pb_,Tres_)</f>
        <v>#NAME?</v>
      </c>
      <c r="H113" s="59" t="e">
        <f ca="1">[1]!MF_dPpipe_atma(Qtest_,$H$105,0,Hmes_,Pbuf_,$D$48,,Dtub_,,gamma_gas_,gamma_oil_,,Rsb_,F113,Pb_,Tres_)</f>
        <v>#NAME?</v>
      </c>
    </row>
    <row r="114" spans="3:11" x14ac:dyDescent="0.3">
      <c r="C114" s="62"/>
      <c r="F114" s="71">
        <f t="shared" si="3"/>
        <v>350</v>
      </c>
      <c r="G114" s="59" t="e">
        <f ca="1">[1]!MF_dPpipe_atma(Qtest_,wc_,0,Hmes_,Pbuf_,$D$48,,Dtub_,,gamma_gas_,gamma_oil_,,Rsb_,F114,Pb_,Tres_)</f>
        <v>#NAME?</v>
      </c>
      <c r="H114" s="59" t="e">
        <f ca="1">[1]!MF_dPpipe_atma(Qtest_,$H$105,0,Hmes_,Pbuf_,$D$48,,Dtub_,,gamma_gas_,gamma_oil_,,Rsb_,F114,Pb_,Tres_)</f>
        <v>#NAME?</v>
      </c>
    </row>
    <row r="115" spans="3:11" x14ac:dyDescent="0.3">
      <c r="C115" s="62"/>
      <c r="F115" s="71">
        <f t="shared" si="3"/>
        <v>400</v>
      </c>
      <c r="G115" s="59" t="e">
        <f ca="1">[1]!MF_dPpipe_atma(Qtest_,wc_,0,Hmes_,Pbuf_,$D$48,,Dtub_,,gamma_gas_,gamma_oil_,,Rsb_,F115,Pb_,Tres_)</f>
        <v>#NAME?</v>
      </c>
      <c r="H115" s="59" t="e">
        <f ca="1">[1]!MF_dPpipe_atma(Qtest_,$H$105,0,Hmes_,Pbuf_,$D$48,,Dtub_,,gamma_gas_,gamma_oil_,,Rsb_,F115,Pb_,Tres_)</f>
        <v>#NAME?</v>
      </c>
    </row>
    <row r="116" spans="3:11" x14ac:dyDescent="0.3">
      <c r="C116" s="62"/>
      <c r="F116" s="71">
        <f t="shared" si="3"/>
        <v>450</v>
      </c>
      <c r="G116" s="59" t="e">
        <f ca="1">[1]!MF_dPpipe_atma(Qtest_,wc_,0,Hmes_,Pbuf_,$D$48,,Dtub_,,gamma_gas_,gamma_oil_,,Rsb_,F116,Pb_,Tres_)</f>
        <v>#NAME?</v>
      </c>
      <c r="H116" s="59" t="e">
        <f ca="1">[1]!MF_dPpipe_atma(Qtest_,$H$105,0,Hmes_,Pbuf_,$D$48,,Dtub_,,gamma_gas_,gamma_oil_,,Rsb_,F116,Pb_,Tres_)</f>
        <v>#NAME?</v>
      </c>
    </row>
    <row r="117" spans="3:11" x14ac:dyDescent="0.3">
      <c r="C117" s="62"/>
      <c r="F117" s="71">
        <f t="shared" si="3"/>
        <v>500</v>
      </c>
      <c r="G117" s="59" t="e">
        <f ca="1">[1]!MF_dPpipe_atma(Qtest_,wc_,0,Hmes_,Pbuf_,$D$48,,Dtub_,,gamma_gas_,gamma_oil_,,Rsb_,F117,Pb_,Tres_)</f>
        <v>#NAME?</v>
      </c>
      <c r="H117" s="59" t="e">
        <f ca="1">[1]!MF_dPpipe_atma(Qtest_,$H$105,0,Hmes_,Pbuf_,$D$48,,Dtub_,,gamma_gas_,gamma_oil_,,Rsb_,F117,Pb_,Tres_)</f>
        <v>#NAME?</v>
      </c>
    </row>
    <row r="118" spans="3:11" x14ac:dyDescent="0.3">
      <c r="C118" s="62"/>
      <c r="F118" s="71">
        <f t="shared" si="3"/>
        <v>550</v>
      </c>
      <c r="G118" s="59" t="e">
        <f ca="1">[1]!MF_dPpipe_atma(Qtest_,wc_,0,Hmes_,Pbuf_,$D$48,,Dtub_,,gamma_gas_,gamma_oil_,,Rsb_,F118,Pb_,Tres_)</f>
        <v>#NAME?</v>
      </c>
      <c r="H118" s="59" t="e">
        <f ca="1">[1]!MF_dPpipe_atma(Qtest_,$H$105,0,Hmes_,Pbuf_,$D$48,,Dtub_,,gamma_gas_,gamma_oil_,,Rsb_,F118,Pb_,Tres_)</f>
        <v>#NAME?</v>
      </c>
    </row>
    <row r="119" spans="3:11" x14ac:dyDescent="0.3">
      <c r="C119" s="62"/>
      <c r="F119" s="71">
        <f t="shared" si="3"/>
        <v>600</v>
      </c>
      <c r="G119" s="59" t="e">
        <f ca="1">[1]!MF_dPpipe_atma(Qtest_,wc_,0,Hmes_,Pbuf_,$D$48,,Dtub_,,gamma_gas_,gamma_oil_,,Rsb_,F119,Pb_,Tres_)</f>
        <v>#NAME?</v>
      </c>
      <c r="H119" s="59" t="e">
        <f ca="1">[1]!MF_dPpipe_atma(Qtest_,$H$105,0,Hmes_,Pbuf_,$D$48,,Dtub_,,gamma_gas_,gamma_oil_,,Rsb_,F119,Pb_,Tres_)</f>
        <v>#NAME?</v>
      </c>
    </row>
    <row r="120" spans="3:11" x14ac:dyDescent="0.3">
      <c r="C120" s="62"/>
      <c r="F120" s="71">
        <f t="shared" si="3"/>
        <v>650</v>
      </c>
      <c r="G120" s="59" t="e">
        <f ca="1">[1]!MF_dPpipe_atma(Qtest_,wc_,0,Hmes_,Pbuf_,$D$48,,Dtub_,,gamma_gas_,gamma_oil_,,Rsb_,F120,Pb_,Tres_)</f>
        <v>#NAME?</v>
      </c>
      <c r="H120" s="59" t="e">
        <f ca="1">[1]!MF_dPpipe_atma(Qtest_,$H$105,0,Hmes_,Pbuf_,$D$48,,Dtub_,,gamma_gas_,gamma_oil_,,Rsb_,F120,Pb_,Tres_)</f>
        <v>#NAME?</v>
      </c>
    </row>
    <row r="121" spans="3:11" x14ac:dyDescent="0.3">
      <c r="F121" s="71">
        <f t="shared" si="3"/>
        <v>700</v>
      </c>
      <c r="G121" s="59" t="e">
        <f ca="1">[1]!MF_dPpipe_atma(Qtest_,wc_,0,Hmes_,Pbuf_,$D$48,,Dtub_,,gamma_gas_,gamma_oil_,,Rsb_,F121,Pb_,Tres_)</f>
        <v>#NAME?</v>
      </c>
      <c r="H121" s="59" t="e">
        <f ca="1">[1]!MF_dPpipe_atma(Qtest_,$H$105,0,Hmes_,Pbuf_,$D$48,,Dtub_,,gamma_gas_,gamma_oil_,,Rsb_,F121,Pb_,Tres_)</f>
        <v>#NAME?</v>
      </c>
    </row>
    <row r="122" spans="3:11" x14ac:dyDescent="0.3">
      <c r="F122" s="71">
        <f t="shared" si="3"/>
        <v>750</v>
      </c>
      <c r="G122" s="59" t="e">
        <f ca="1">[1]!MF_dPpipe_atma(Qtest_,wc_,0,Hmes_,Pbuf_,$D$48,,Dtub_,,gamma_gas_,gamma_oil_,,Rsb_,F122,Pb_,Tres_)</f>
        <v>#NAME?</v>
      </c>
      <c r="H122" s="59" t="e">
        <f ca="1">[1]!MF_dPpipe_atma(Qtest_,$H$105,0,Hmes_,Pbuf_,$D$48,,Dtub_,,gamma_gas_,gamma_oil_,,Rsb_,F122,Pb_,Tres_)</f>
        <v>#NAME?</v>
      </c>
    </row>
    <row r="123" spans="3:11" x14ac:dyDescent="0.3">
      <c r="F123" s="71">
        <f t="shared" si="3"/>
        <v>800</v>
      </c>
      <c r="G123" s="59" t="e">
        <f ca="1">[1]!MF_dPpipe_atma(Qtest_,wc_,0,Hmes_,Pbuf_,$D$48,,Dtub_,,gamma_gas_,gamma_oil_,,Rsb_,F123,Pb_,Tres_)</f>
        <v>#NAME?</v>
      </c>
      <c r="H123" s="59" t="e">
        <f ca="1">[1]!MF_dPpipe_atma(Qtest_,$H$105,0,Hmes_,Pbuf_,$D$48,,Dtub_,,gamma_gas_,gamma_oil_,,Rsb_,F123,Pb_,Tres_)</f>
        <v>#NAME?</v>
      </c>
    </row>
    <row r="124" spans="3:11" x14ac:dyDescent="0.3">
      <c r="F124" s="71">
        <f t="shared" si="3"/>
        <v>850</v>
      </c>
      <c r="G124" s="59" t="e">
        <f ca="1">[1]!MF_dPpipe_atma(Qtest_,wc_,0,Hmes_,Pbuf_,$D$48,,Dtub_,,gamma_gas_,gamma_oil_,,Rsb_,F124,Pb_,Tres_)</f>
        <v>#NAME?</v>
      </c>
      <c r="H124" s="59" t="e">
        <f ca="1">[1]!MF_dPpipe_atma(Qtest_,$H$105,0,Hmes_,Pbuf_,$D$48,,Dtub_,,gamma_gas_,gamma_oil_,,Rsb_,F124,Pb_,Tres_)</f>
        <v>#NAME?</v>
      </c>
    </row>
    <row r="125" spans="3:11" x14ac:dyDescent="0.3">
      <c r="F125" s="71">
        <f>F124+50</f>
        <v>900</v>
      </c>
      <c r="G125" s="59" t="e">
        <f ca="1">[1]!MF_dPpipe_atma(Qtest_,wc_,0,Hmes_,Pbuf_,$D$48,,Dtub_,,gamma_gas_,gamma_oil_,,Rsb_,F125,Pb_,Tres_)</f>
        <v>#NAME?</v>
      </c>
      <c r="H125" s="59" t="e">
        <f ca="1">[1]!MF_dPpipe_atma(Qtest_,$H$105,0,Hmes_,Pbuf_,$D$48,,Dtub_,,gamma_gas_,gamma_oil_,,Rsb_,F125,Pb_,Tres_)</f>
        <v>#NAME?</v>
      </c>
    </row>
    <row r="126" spans="3:11" x14ac:dyDescent="0.3">
      <c r="F126" s="71">
        <f t="shared" si="3"/>
        <v>950</v>
      </c>
      <c r="G126" s="59" t="e">
        <f ca="1">[1]!MF_dPpipe_atma(Qtest_,wc_,0,Hmes_,Pbuf_,$D$48,,Dtub_,,gamma_gas_,gamma_oil_,,Rsb_,F126,Pb_,Tres_)</f>
        <v>#NAME?</v>
      </c>
      <c r="H126" s="59" t="e">
        <f ca="1">[1]!MF_dPpipe_atma(Qtest_,$H$105,0,Hmes_,Pbuf_,$D$48,,Dtub_,,gamma_gas_,gamma_oil_,,Rsb_,F126,Pb_,Tres_)</f>
        <v>#NAME?</v>
      </c>
      <c r="K126" t="s">
        <v>301</v>
      </c>
    </row>
    <row r="127" spans="3:11" x14ac:dyDescent="0.3">
      <c r="F127" s="71">
        <f t="shared" si="3"/>
        <v>1000</v>
      </c>
      <c r="G127" s="59" t="e">
        <f ca="1">[1]!MF_dPpipe_atma(Qtest_,wc_,0,Hmes_,Pbuf_,$D$48,,Dtub_,,gamma_gas_,gamma_oil_,,Rsb_,F127,Pb_,Tres_)</f>
        <v>#NAME?</v>
      </c>
      <c r="H127" s="59" t="e">
        <f ca="1">[1]!MF_dPpipe_atma(Qtest_,$H$105,0,Hmes_,Pbuf_,$D$48,,Dtub_,,gamma_gas_,gamma_oil_,,Rsb_,F127,Pb_,Tres_)</f>
        <v>#NAME?</v>
      </c>
    </row>
    <row r="137" spans="11:11" x14ac:dyDescent="0.3">
      <c r="K137" s="6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5234375" defaultRowHeight="14.6" x14ac:dyDescent="0.4"/>
  <cols>
    <col min="1" max="1" width="9.15234375" style="46"/>
    <col min="2" max="2" width="5" style="46" bestFit="1" customWidth="1"/>
    <col min="3" max="3" width="19" style="46" bestFit="1" customWidth="1"/>
    <col min="4" max="4" width="28.84375" style="46" bestFit="1" customWidth="1"/>
    <col min="5" max="5" width="14.84375" style="46" bestFit="1" customWidth="1"/>
    <col min="6" max="6" width="12" style="46" bestFit="1" customWidth="1"/>
    <col min="7" max="7" width="14.15234375" style="46" bestFit="1" customWidth="1"/>
    <col min="8" max="8" width="15.15234375" style="46" bestFit="1" customWidth="1"/>
    <col min="9" max="9" width="23.382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5234375" style="46" customWidth="1"/>
    <col min="18" max="18" width="12.3828125" style="46" customWidth="1"/>
    <col min="19" max="19" width="15.15234375" style="46" customWidth="1"/>
    <col min="20" max="21" width="9.15234375" style="46"/>
    <col min="22" max="22" width="14.15234375" style="46" customWidth="1"/>
    <col min="23" max="23" width="15.15234375" style="46" customWidth="1"/>
    <col min="24" max="24" width="19.53515625" style="46" customWidth="1"/>
    <col min="25" max="25" width="17.84375" style="46" customWidth="1"/>
    <col min="26" max="16384" width="9.15234375" style="46"/>
  </cols>
  <sheetData>
    <row r="2" spans="2:25" x14ac:dyDescent="0.4">
      <c r="B2" s="72" t="s">
        <v>161</v>
      </c>
      <c r="C2" s="72"/>
      <c r="D2" s="72"/>
      <c r="E2" s="72"/>
      <c r="F2" s="72"/>
      <c r="G2" s="72"/>
      <c r="H2" s="72"/>
      <c r="I2" s="72"/>
      <c r="J2" s="72"/>
      <c r="K2" s="72"/>
      <c r="L2" s="72" t="s">
        <v>162</v>
      </c>
      <c r="M2" s="72"/>
      <c r="N2" s="72"/>
      <c r="O2" s="72"/>
      <c r="V2" s="73" t="s">
        <v>163</v>
      </c>
      <c r="W2" s="73"/>
      <c r="X2" s="73"/>
    </row>
    <row r="3" spans="2:25" s="48" customFormat="1" ht="43.75" x14ac:dyDescent="0.4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4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4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4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4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4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4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4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4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4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4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4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4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4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4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4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4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4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4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4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4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4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4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4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4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4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4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4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4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4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4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4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4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4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4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4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4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4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4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4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4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4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4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4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4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4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4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4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4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4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4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4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4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4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4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4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4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4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4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4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4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4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4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4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4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4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4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4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4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4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4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4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4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4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4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4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4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4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4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4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4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4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4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4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4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4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4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4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4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4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4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4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4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4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4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4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4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4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4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4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4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4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4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4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4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4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4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4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4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4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4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4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4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4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4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4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4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4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4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4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4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4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4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4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4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4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4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4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4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4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4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4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4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4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4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4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4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4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4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4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4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4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4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4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4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4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4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4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4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4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4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4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4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4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4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4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4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4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4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4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4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4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4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4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4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4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4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4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4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4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4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4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4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4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4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4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4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4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4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4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4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4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4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4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4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4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4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4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4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4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4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4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4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4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4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4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4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4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4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4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4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4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4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4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4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4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4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4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4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4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4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4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4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4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4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4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4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4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4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4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4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4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4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4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4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4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4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4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4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4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4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4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4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4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4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4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4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4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4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4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4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4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4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4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4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4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4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4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4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4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4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4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4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4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4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4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4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4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4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4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4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4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4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4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4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4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4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4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4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4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4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4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4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4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4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4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4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4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4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4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4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4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4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4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4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4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4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4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4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4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4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4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4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4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4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4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4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4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4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4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4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4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4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4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4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4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4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4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4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4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4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4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4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4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4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4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4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4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4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4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4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4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4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4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4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4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4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4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4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4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4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4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4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4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4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4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4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4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4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4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4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4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4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4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4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4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4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4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4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4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4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4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4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4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4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4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4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4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4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4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4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4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4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4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4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4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4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4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4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4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4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4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4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4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4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4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4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4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4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4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4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4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4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4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4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4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4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4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4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4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4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4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4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4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4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4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4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4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4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4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4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4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4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4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4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4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4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4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4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4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4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4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4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4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4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4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4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4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4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4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4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4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4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4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4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4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4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4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4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4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4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4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4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4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4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4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4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4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4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4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4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4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4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4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4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4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4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4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4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4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4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4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4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4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4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4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4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4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4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4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4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4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4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4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4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4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4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4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4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4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4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4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4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4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4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4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4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4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4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4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4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4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4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4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4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4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4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4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4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4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4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4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4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4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4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4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4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4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4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4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4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4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4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4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4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4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4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4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4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4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4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4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4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4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4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4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4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4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4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4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4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4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4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4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4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4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4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4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4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4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4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4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4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4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4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4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4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4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4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4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4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4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4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4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4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4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4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4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4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4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4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4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4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4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4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4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4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4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4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4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4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4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4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4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4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4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4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4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4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4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4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4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4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4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4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4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4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4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4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4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4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4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4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4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4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4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4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4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4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4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4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4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4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4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4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4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4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4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4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4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4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4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4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4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4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4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4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4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4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4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4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4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4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4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4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4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4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4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4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4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4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4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4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4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4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4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4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4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4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4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4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4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4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4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4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4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4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4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4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4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4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4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4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4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4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4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4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4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4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4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4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4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4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4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4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4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4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4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4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4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4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4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4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4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4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4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4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4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4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4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4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4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4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4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4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4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4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4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4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4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4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4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4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4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4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4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4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4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4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4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4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4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4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4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4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4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4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4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4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4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4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4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4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4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4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4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4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4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4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4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4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4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4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4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4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4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4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4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4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4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4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4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4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4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4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4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4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4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4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4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4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4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4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4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4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4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4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4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4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4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4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4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4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4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4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4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4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4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4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4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4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4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4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4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4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4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4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4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4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4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4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4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4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4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4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4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4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4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4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4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4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4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4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4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4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4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4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4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4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4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4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4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4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4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4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4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4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4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4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4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4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4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4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4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4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4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4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4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4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4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4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4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4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4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4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4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4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4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4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4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4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4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4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4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4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4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4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4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4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4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4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4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4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4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4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4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4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4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4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4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4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4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4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4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4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4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4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4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4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4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4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4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4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4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4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4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4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4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4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4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4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4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4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4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4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4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4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4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4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4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4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4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4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4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4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4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4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4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4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4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4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4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4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4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4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4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4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4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4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4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4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4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4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4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4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4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4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4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4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4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4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4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4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4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4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4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4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4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4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4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4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4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4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4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4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4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4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4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4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4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4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4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4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4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4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4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4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4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4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4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4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4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4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4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4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4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4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4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4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4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4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4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4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4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4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4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4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4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4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4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4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4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4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4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4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4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4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4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4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4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4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4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4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4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4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4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4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4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4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4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4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4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4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4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4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4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4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4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4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4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4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4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4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4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4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4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4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4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4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4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4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4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4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4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4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4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4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4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4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4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4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4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4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4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4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4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4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4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4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4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4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4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4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4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4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4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4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4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4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4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4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4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4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4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4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4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4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4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4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4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4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4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4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4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4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4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4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4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4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4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4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4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4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4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4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4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4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4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4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4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4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4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4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4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4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4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4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4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4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4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4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4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4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4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4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4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4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4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4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4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4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4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4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4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4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4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4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4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4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4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4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4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4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4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4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4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4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4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4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4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4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4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4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4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4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4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4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4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4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4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4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4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4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4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4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4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4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4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4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4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4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4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4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4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4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4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4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4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4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4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4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4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4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4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4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4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4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4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4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4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4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4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4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4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4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4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4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4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4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4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4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4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4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4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4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4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4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4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4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4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4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4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4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4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4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4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4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4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4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4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4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4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4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4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4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4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4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4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4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4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4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4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4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4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4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4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4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4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4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4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4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4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4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4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4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4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4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4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4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4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4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4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4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4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4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4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4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4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4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4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4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4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4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4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4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4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4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4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4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4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4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4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4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4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4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4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4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4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4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4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4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4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4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4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4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4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4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4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4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4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4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4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4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4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4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4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4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4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4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4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4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4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4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4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4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4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4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4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4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4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4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4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4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4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4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4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4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4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4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4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4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4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4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4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4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4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4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4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4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4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4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4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4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4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4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45" x14ac:dyDescent="0.3"/>
  <cols>
    <col min="1" max="1" width="25.15234375" customWidth="1"/>
    <col min="2" max="2" width="12.3046875" customWidth="1"/>
    <col min="4" max="4" width="20.15234375" customWidth="1"/>
    <col min="5" max="5" width="11.15234375" customWidth="1"/>
    <col min="6" max="6" width="13.69140625" customWidth="1"/>
    <col min="7" max="7" width="8.15234375" customWidth="1"/>
    <col min="8" max="8" width="9.84375" customWidth="1"/>
    <col min="9" max="10" width="13.3828125" customWidth="1"/>
    <col min="11" max="11" width="14.15234375" customWidth="1"/>
    <col min="12" max="12" width="11.15234375" customWidth="1"/>
    <col min="13" max="13" width="10.15234375" customWidth="1"/>
    <col min="20" max="20" width="12" bestFit="1" customWidth="1"/>
    <col min="25" max="25" width="10" customWidth="1"/>
    <col min="32" max="32" width="18.53515625" customWidth="1"/>
  </cols>
  <sheetData>
    <row r="1" spans="1:20" ht="20.25" customHeight="1" thickBot="1" x14ac:dyDescent="0.35">
      <c r="D1" t="s">
        <v>42</v>
      </c>
      <c r="J1" s="75" t="s">
        <v>23</v>
      </c>
      <c r="K1" s="76"/>
      <c r="L1" s="81">
        <f>AV7-1</f>
        <v>-1</v>
      </c>
      <c r="M1" s="82"/>
      <c r="Q1" t="b">
        <v>0</v>
      </c>
      <c r="T1" t="s">
        <v>19</v>
      </c>
    </row>
    <row r="2" spans="1:20" ht="20.25" customHeight="1" thickBot="1" x14ac:dyDescent="0.35">
      <c r="D2" t="s">
        <v>18</v>
      </c>
      <c r="J2" s="77" t="s">
        <v>24</v>
      </c>
      <c r="K2" s="78"/>
      <c r="L2" s="79">
        <f>AY11-1</f>
        <v>-1</v>
      </c>
      <c r="M2" s="80"/>
      <c r="T2" s="19" t="s">
        <v>20</v>
      </c>
    </row>
    <row r="3" spans="1:20" ht="57" customHeight="1" thickBot="1" x14ac:dyDescent="0.35">
      <c r="D3" s="18" t="s">
        <v>43</v>
      </c>
    </row>
    <row r="4" spans="1:20" ht="13.5" customHeight="1" thickBot="1" x14ac:dyDescent="0.35">
      <c r="A4" s="1" t="s">
        <v>2</v>
      </c>
      <c r="B4" s="97" t="s">
        <v>21</v>
      </c>
      <c r="C4" s="79"/>
      <c r="D4" s="98"/>
    </row>
    <row r="5" spans="1:20" x14ac:dyDescent="0.3">
      <c r="A5" s="2" t="s">
        <v>3</v>
      </c>
      <c r="B5" s="99">
        <v>1</v>
      </c>
      <c r="C5" s="100"/>
      <c r="D5" s="101"/>
    </row>
    <row r="6" spans="1:20" ht="12.9" thickBot="1" x14ac:dyDescent="0.35">
      <c r="A6" s="3" t="s">
        <v>4</v>
      </c>
      <c r="B6" s="102" t="s">
        <v>6</v>
      </c>
      <c r="C6" s="103"/>
      <c r="D6" s="104"/>
    </row>
    <row r="7" spans="1:20" ht="12.9" thickBot="1" x14ac:dyDescent="0.35">
      <c r="A7" s="4"/>
      <c r="B7" s="4"/>
      <c r="C7" s="4"/>
      <c r="D7" s="4"/>
    </row>
    <row r="8" spans="1:20" ht="16.5" customHeight="1" x14ac:dyDescent="0.3">
      <c r="A8" s="105" t="s">
        <v>22</v>
      </c>
      <c r="B8" s="106"/>
      <c r="D8" s="105" t="s">
        <v>70</v>
      </c>
      <c r="E8" s="106"/>
    </row>
    <row r="9" spans="1:20" ht="16.5" customHeight="1" x14ac:dyDescent="0.3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3">
      <c r="A10" s="6" t="s">
        <v>45</v>
      </c>
      <c r="B10" s="26">
        <f>Qж__м3_сут*(1-B11/100)*B24</f>
        <v>38.700000000000003</v>
      </c>
      <c r="D10" s="6" t="s">
        <v>78</v>
      </c>
      <c r="E10" s="44">
        <v>45</v>
      </c>
    </row>
    <row r="11" spans="1:20" x14ac:dyDescent="0.3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3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3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3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2.9" thickBot="1" x14ac:dyDescent="0.3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3">
      <c r="A16" s="6" t="s">
        <v>77</v>
      </c>
      <c r="B16" s="25">
        <v>15</v>
      </c>
    </row>
    <row r="17" spans="1:5" ht="12.9" thickBot="1" x14ac:dyDescent="0.35"/>
    <row r="18" spans="1:5" ht="12.9" thickBot="1" x14ac:dyDescent="0.35">
      <c r="A18" s="107" t="s">
        <v>12</v>
      </c>
      <c r="B18" s="108"/>
    </row>
    <row r="19" spans="1:5" x14ac:dyDescent="0.3">
      <c r="A19" s="5" t="s">
        <v>52</v>
      </c>
      <c r="B19" s="29">
        <v>270</v>
      </c>
    </row>
    <row r="20" spans="1:5" x14ac:dyDescent="0.3">
      <c r="A20" s="6" t="s">
        <v>53</v>
      </c>
      <c r="B20" s="45">
        <v>0.9</v>
      </c>
    </row>
    <row r="21" spans="1:5" ht="12.9" thickBot="1" x14ac:dyDescent="0.35">
      <c r="A21" s="7" t="s">
        <v>54</v>
      </c>
      <c r="B21" s="30">
        <v>100</v>
      </c>
    </row>
    <row r="22" spans="1:5" ht="12.9" thickBot="1" x14ac:dyDescent="0.35"/>
    <row r="23" spans="1:5" ht="12.9" thickBot="1" x14ac:dyDescent="0.35">
      <c r="A23" s="107" t="s">
        <v>5</v>
      </c>
      <c r="B23" s="108"/>
    </row>
    <row r="24" spans="1:5" x14ac:dyDescent="0.3">
      <c r="A24" s="5" t="s">
        <v>55</v>
      </c>
      <c r="B24" s="31">
        <v>0.86</v>
      </c>
    </row>
    <row r="25" spans="1:5" x14ac:dyDescent="0.3">
      <c r="A25" s="6" t="s">
        <v>56</v>
      </c>
      <c r="B25" s="32">
        <v>1.04</v>
      </c>
    </row>
    <row r="26" spans="1:5" x14ac:dyDescent="0.3">
      <c r="A26" s="6" t="s">
        <v>57</v>
      </c>
      <c r="B26" s="33">
        <v>0.8</v>
      </c>
      <c r="E26" s="24"/>
    </row>
    <row r="27" spans="1:5" x14ac:dyDescent="0.3">
      <c r="A27" s="6" t="s">
        <v>58</v>
      </c>
      <c r="B27" s="25">
        <v>250</v>
      </c>
    </row>
    <row r="28" spans="1:5" x14ac:dyDescent="0.3">
      <c r="A28" s="20" t="s">
        <v>59</v>
      </c>
      <c r="B28" s="25">
        <v>123</v>
      </c>
    </row>
    <row r="29" spans="1:5" ht="12.9" thickBot="1" x14ac:dyDescent="0.35">
      <c r="A29" s="34" t="s">
        <v>60</v>
      </c>
      <c r="B29" s="30">
        <v>123</v>
      </c>
    </row>
    <row r="30" spans="1:5" ht="19.5" customHeight="1" thickBot="1" x14ac:dyDescent="0.35"/>
    <row r="31" spans="1:5" ht="12.9" thickBot="1" x14ac:dyDescent="0.35">
      <c r="A31" s="22" t="s">
        <v>0</v>
      </c>
      <c r="B31" s="23"/>
      <c r="C31" s="4" t="s">
        <v>1</v>
      </c>
      <c r="D31" s="4"/>
    </row>
    <row r="32" spans="1:5" x14ac:dyDescent="0.3">
      <c r="A32" s="6" t="s">
        <v>62</v>
      </c>
      <c r="B32" s="28">
        <v>3500</v>
      </c>
      <c r="C32" s="4" t="s">
        <v>1</v>
      </c>
      <c r="D32" s="4"/>
    </row>
    <row r="33" spans="1:46" x14ac:dyDescent="0.3">
      <c r="A33" s="6" t="s">
        <v>63</v>
      </c>
      <c r="B33" s="28">
        <v>3500</v>
      </c>
      <c r="C33" s="4" t="s">
        <v>1</v>
      </c>
      <c r="D33" s="4"/>
    </row>
    <row r="34" spans="1:46" x14ac:dyDescent="0.3">
      <c r="A34" s="6" t="s">
        <v>47</v>
      </c>
      <c r="B34" s="28">
        <v>15</v>
      </c>
      <c r="C34" s="4" t="s">
        <v>1</v>
      </c>
      <c r="D34" s="4"/>
    </row>
    <row r="35" spans="1:46" ht="12.9" thickBot="1" x14ac:dyDescent="0.35">
      <c r="A35" s="7" t="s">
        <v>61</v>
      </c>
      <c r="B35" s="35">
        <v>2.0000000000000001E-4</v>
      </c>
      <c r="C35" s="4" t="s">
        <v>1</v>
      </c>
      <c r="D35" s="4"/>
    </row>
    <row r="36" spans="1:46" x14ac:dyDescent="0.3">
      <c r="C36" s="4" t="s">
        <v>1</v>
      </c>
      <c r="D36" s="4"/>
    </row>
    <row r="41" spans="1:46" ht="12.9" thickBot="1" x14ac:dyDescent="0.35">
      <c r="L41" t="s">
        <v>25</v>
      </c>
    </row>
    <row r="42" spans="1:46" x14ac:dyDescent="0.3">
      <c r="A42" s="95" t="s">
        <v>7</v>
      </c>
      <c r="B42" s="96"/>
      <c r="C42" s="85" t="s">
        <v>0</v>
      </c>
      <c r="D42" s="86"/>
      <c r="E42" s="86"/>
      <c r="F42" s="86"/>
      <c r="G42" s="86"/>
      <c r="H42" s="87"/>
      <c r="I42" s="88" t="s">
        <v>13</v>
      </c>
      <c r="J42" s="89"/>
      <c r="L42" s="74" t="s">
        <v>26</v>
      </c>
      <c r="M42" s="74"/>
      <c r="N42" s="74" t="s">
        <v>27</v>
      </c>
      <c r="O42" s="74"/>
      <c r="P42" s="74" t="s">
        <v>28</v>
      </c>
      <c r="Q42" s="74"/>
      <c r="R42" s="74" t="s">
        <v>31</v>
      </c>
      <c r="S42" s="74"/>
      <c r="T42" s="74" t="s">
        <v>33</v>
      </c>
      <c r="U42" s="74"/>
      <c r="V42" s="74" t="s">
        <v>79</v>
      </c>
      <c r="W42" s="74"/>
      <c r="X42" s="74" t="s">
        <v>35</v>
      </c>
      <c r="Y42" s="74"/>
      <c r="Z42" s="74" t="s">
        <v>36</v>
      </c>
      <c r="AA42" s="74"/>
      <c r="AB42" s="74" t="s">
        <v>37</v>
      </c>
      <c r="AC42" s="74"/>
      <c r="AD42" s="74" t="s">
        <v>38</v>
      </c>
      <c r="AE42" s="74"/>
      <c r="AF42" s="74" t="s">
        <v>39</v>
      </c>
      <c r="AG42" s="74"/>
      <c r="AH42" s="74" t="s">
        <v>40</v>
      </c>
      <c r="AI42" s="74"/>
      <c r="AJ42" s="74" t="s">
        <v>41</v>
      </c>
      <c r="AK42" s="74"/>
      <c r="AL42" s="74"/>
      <c r="AM42" s="74"/>
      <c r="AN42" s="74"/>
      <c r="AO42" s="74"/>
      <c r="AP42" s="74"/>
      <c r="AQ42" s="74"/>
      <c r="AR42" s="74"/>
      <c r="AS42" s="74"/>
      <c r="AT42" s="21"/>
    </row>
    <row r="43" spans="1:46" ht="12.9" thickBot="1" x14ac:dyDescent="0.35">
      <c r="A43" s="92"/>
      <c r="B43" s="93"/>
      <c r="C43" s="92" t="s">
        <v>69</v>
      </c>
      <c r="D43" s="93"/>
      <c r="E43" s="94"/>
      <c r="F43" s="92" t="s">
        <v>8</v>
      </c>
      <c r="G43" s="93"/>
      <c r="H43" s="94"/>
      <c r="I43" s="90"/>
      <c r="J43" s="91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35">
      <c r="A44" s="37" t="s">
        <v>9</v>
      </c>
      <c r="B44" s="38" t="s">
        <v>10</v>
      </c>
      <c r="C44" s="83" t="s">
        <v>68</v>
      </c>
      <c r="D44" s="84"/>
      <c r="E44" s="8" t="s">
        <v>11</v>
      </c>
      <c r="F44" s="83" t="s">
        <v>68</v>
      </c>
      <c r="G44" s="84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3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3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3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3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3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3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3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3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3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3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3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3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3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3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3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3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3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3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3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3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3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3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3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3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3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3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3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3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3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3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3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3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3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3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3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3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3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3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3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3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3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3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3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3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3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3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3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3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3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3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3">
      <c r="A95" s="40"/>
      <c r="B95" s="40"/>
      <c r="AN95" t="s">
        <v>145</v>
      </c>
      <c r="AO95" t="s">
        <v>146</v>
      </c>
    </row>
    <row r="96" spans="1:41" x14ac:dyDescent="0.3">
      <c r="A96" s="40"/>
      <c r="B96" s="40"/>
      <c r="AN96" t="s">
        <v>147</v>
      </c>
      <c r="AO96" t="s">
        <v>148</v>
      </c>
    </row>
    <row r="97" spans="1:41" x14ac:dyDescent="0.3">
      <c r="A97" s="40"/>
      <c r="B97" s="40"/>
      <c r="AN97" t="s">
        <v>149</v>
      </c>
      <c r="AO97" t="s">
        <v>150</v>
      </c>
    </row>
    <row r="98" spans="1:41" x14ac:dyDescent="0.3">
      <c r="A98" s="40"/>
      <c r="B98" s="40"/>
      <c r="AN98" t="s">
        <v>151</v>
      </c>
      <c r="AO98" t="s">
        <v>152</v>
      </c>
    </row>
    <row r="99" spans="1:41" x14ac:dyDescent="0.3">
      <c r="A99" s="40"/>
      <c r="B99" s="40"/>
      <c r="AN99" t="s">
        <v>153</v>
      </c>
      <c r="AO99" t="s">
        <v>154</v>
      </c>
    </row>
    <row r="100" spans="1:41" x14ac:dyDescent="0.3">
      <c r="A100" s="40"/>
      <c r="B100" s="40"/>
      <c r="AN100" t="s">
        <v>155</v>
      </c>
      <c r="AO100" t="s">
        <v>156</v>
      </c>
    </row>
    <row r="101" spans="1:41" x14ac:dyDescent="0.3">
      <c r="A101" s="40"/>
      <c r="B101" s="40"/>
      <c r="AN101" t="s">
        <v>157</v>
      </c>
      <c r="AO101" t="s">
        <v>158</v>
      </c>
    </row>
    <row r="102" spans="1:41" x14ac:dyDescent="0.3">
      <c r="A102" s="40"/>
      <c r="B102" s="40"/>
      <c r="AN102" t="s">
        <v>159</v>
      </c>
      <c r="AO102" t="s">
        <v>160</v>
      </c>
    </row>
    <row r="103" spans="1:41" x14ac:dyDescent="0.3">
      <c r="A103" s="40"/>
      <c r="B103" s="40"/>
    </row>
    <row r="104" spans="1:41" x14ac:dyDescent="0.3">
      <c r="A104" s="40"/>
      <c r="B104" s="40"/>
    </row>
    <row r="105" spans="1:41" x14ac:dyDescent="0.3">
      <c r="A105" s="40"/>
      <c r="B105" s="40"/>
    </row>
    <row r="106" spans="1:41" x14ac:dyDescent="0.3">
      <c r="A106" s="40"/>
      <c r="B106" s="40"/>
    </row>
    <row r="107" spans="1:41" x14ac:dyDescent="0.3">
      <c r="A107" s="40"/>
      <c r="B107" s="40"/>
    </row>
    <row r="108" spans="1:41" x14ac:dyDescent="0.3">
      <c r="A108" s="40"/>
      <c r="B108" s="40"/>
    </row>
    <row r="109" spans="1:41" x14ac:dyDescent="0.3">
      <c r="A109" s="40"/>
      <c r="B109" s="40"/>
    </row>
    <row r="110" spans="1:41" x14ac:dyDescent="0.3">
      <c r="A110" s="40"/>
      <c r="B110" s="40"/>
    </row>
    <row r="111" spans="1:41" x14ac:dyDescent="0.3">
      <c r="A111" s="40"/>
      <c r="B111" s="40"/>
    </row>
    <row r="112" spans="1:41" x14ac:dyDescent="0.3">
      <c r="A112" s="40"/>
      <c r="B112" s="40"/>
    </row>
    <row r="113" spans="1:2" x14ac:dyDescent="0.3">
      <c r="A113" s="40"/>
      <c r="B113" s="40"/>
    </row>
    <row r="114" spans="1:2" x14ac:dyDescent="0.3">
      <c r="A114" s="40"/>
      <c r="B114" s="40"/>
    </row>
    <row r="115" spans="1:2" x14ac:dyDescent="0.3">
      <c r="A115" s="40"/>
      <c r="B115" s="40"/>
    </row>
    <row r="116" spans="1:2" x14ac:dyDescent="0.3">
      <c r="A116" s="40"/>
      <c r="B116" s="40"/>
    </row>
    <row r="117" spans="1:2" x14ac:dyDescent="0.3">
      <c r="A117" s="40"/>
      <c r="B117" s="40"/>
    </row>
    <row r="118" spans="1:2" x14ac:dyDescent="0.3">
      <c r="A118" s="40"/>
      <c r="B118" s="40"/>
    </row>
    <row r="119" spans="1:2" x14ac:dyDescent="0.3">
      <c r="A119" s="40"/>
      <c r="B119" s="40"/>
    </row>
    <row r="120" spans="1:2" x14ac:dyDescent="0.3">
      <c r="A120" s="40"/>
      <c r="B120" s="40"/>
    </row>
    <row r="121" spans="1:2" x14ac:dyDescent="0.3">
      <c r="A121" s="40"/>
      <c r="B121" s="40"/>
    </row>
    <row r="122" spans="1:2" x14ac:dyDescent="0.3">
      <c r="A122" s="40"/>
      <c r="B122" s="40"/>
    </row>
    <row r="123" spans="1:2" x14ac:dyDescent="0.3">
      <c r="A123" s="40"/>
      <c r="B123" s="40"/>
    </row>
    <row r="124" spans="1:2" x14ac:dyDescent="0.3">
      <c r="A124" s="40"/>
      <c r="B124" s="40"/>
    </row>
    <row r="125" spans="1:2" x14ac:dyDescent="0.3">
      <c r="A125" s="40"/>
      <c r="B125" s="40"/>
    </row>
    <row r="126" spans="1:2" x14ac:dyDescent="0.3">
      <c r="A126" s="40"/>
      <c r="B126" s="40"/>
    </row>
    <row r="127" spans="1:2" x14ac:dyDescent="0.3">
      <c r="A127" s="40"/>
      <c r="B127" s="40"/>
    </row>
    <row r="128" spans="1:2" x14ac:dyDescent="0.3">
      <c r="A128" s="40"/>
      <c r="B128" s="40"/>
    </row>
    <row r="129" spans="1:2" x14ac:dyDescent="0.3">
      <c r="A129" s="40"/>
      <c r="B129" s="40"/>
    </row>
    <row r="130" spans="1:2" x14ac:dyDescent="0.3">
      <c r="A130" s="40"/>
      <c r="B130" s="40"/>
    </row>
    <row r="131" spans="1:2" x14ac:dyDescent="0.3">
      <c r="A131" s="40"/>
      <c r="B131" s="40"/>
    </row>
    <row r="132" spans="1:2" x14ac:dyDescent="0.3">
      <c r="A132" s="40"/>
      <c r="B132" s="40"/>
    </row>
    <row r="133" spans="1:2" x14ac:dyDescent="0.3">
      <c r="A133" s="40"/>
      <c r="B133" s="40"/>
    </row>
    <row r="134" spans="1:2" x14ac:dyDescent="0.3">
      <c r="A134" s="40"/>
      <c r="B134" s="40"/>
    </row>
    <row r="135" spans="1:2" x14ac:dyDescent="0.3">
      <c r="A135" s="40"/>
      <c r="B135" s="40"/>
    </row>
    <row r="136" spans="1:2" x14ac:dyDescent="0.3">
      <c r="A136" s="40"/>
      <c r="B136" s="40"/>
    </row>
    <row r="137" spans="1:2" x14ac:dyDescent="0.3">
      <c r="A137" s="40"/>
      <c r="B137" s="40"/>
    </row>
    <row r="138" spans="1:2" x14ac:dyDescent="0.3">
      <c r="A138" s="40"/>
      <c r="B138" s="40"/>
    </row>
    <row r="139" spans="1:2" x14ac:dyDescent="0.3">
      <c r="A139" s="40"/>
      <c r="B139" s="40"/>
    </row>
    <row r="140" spans="1:2" x14ac:dyDescent="0.3">
      <c r="A140" s="40"/>
      <c r="B140" s="40"/>
    </row>
    <row r="141" spans="1:2" x14ac:dyDescent="0.3">
      <c r="A141" s="40"/>
      <c r="B141" s="40"/>
    </row>
    <row r="142" spans="1:2" x14ac:dyDescent="0.3">
      <c r="A142" s="40"/>
      <c r="B142" s="40"/>
    </row>
    <row r="143" spans="1:2" x14ac:dyDescent="0.3">
      <c r="A143" s="40"/>
      <c r="B143" s="40"/>
    </row>
    <row r="144" spans="1:2" x14ac:dyDescent="0.3">
      <c r="A144" s="40"/>
      <c r="B144" s="40"/>
    </row>
    <row r="145" spans="1:2" x14ac:dyDescent="0.3">
      <c r="A145" s="40"/>
      <c r="B145" s="40"/>
    </row>
    <row r="146" spans="1:2" x14ac:dyDescent="0.3">
      <c r="A146" s="40"/>
      <c r="B146" s="40"/>
    </row>
    <row r="147" spans="1:2" x14ac:dyDescent="0.3">
      <c r="A147" s="40"/>
      <c r="B147" s="40"/>
    </row>
    <row r="148" spans="1:2" x14ac:dyDescent="0.3">
      <c r="A148" s="40"/>
      <c r="B148" s="40"/>
    </row>
    <row r="149" spans="1:2" x14ac:dyDescent="0.3">
      <c r="A149" s="40"/>
      <c r="B149" s="40"/>
    </row>
    <row r="150" spans="1:2" x14ac:dyDescent="0.3">
      <c r="A150" s="40"/>
      <c r="B150" s="40"/>
    </row>
    <row r="151" spans="1:2" x14ac:dyDescent="0.3">
      <c r="A151" s="40"/>
      <c r="B151" s="40"/>
    </row>
    <row r="152" spans="1:2" x14ac:dyDescent="0.3">
      <c r="A152" s="40"/>
      <c r="B152" s="40"/>
    </row>
    <row r="153" spans="1:2" x14ac:dyDescent="0.3">
      <c r="A153" s="40"/>
      <c r="B153" s="40"/>
    </row>
    <row r="154" spans="1:2" x14ac:dyDescent="0.3">
      <c r="A154" s="40"/>
      <c r="B154" s="40"/>
    </row>
    <row r="155" spans="1:2" x14ac:dyDescent="0.3">
      <c r="A155" s="40"/>
      <c r="B155" s="40"/>
    </row>
    <row r="156" spans="1:2" x14ac:dyDescent="0.3">
      <c r="A156" s="40"/>
      <c r="B156" s="40"/>
    </row>
    <row r="157" spans="1:2" x14ac:dyDescent="0.3">
      <c r="A157" s="40"/>
      <c r="B157" s="40"/>
    </row>
    <row r="158" spans="1:2" x14ac:dyDescent="0.3">
      <c r="A158" s="40"/>
      <c r="B158" s="40"/>
    </row>
    <row r="159" spans="1:2" x14ac:dyDescent="0.3">
      <c r="A159" s="40"/>
      <c r="B159" s="40"/>
    </row>
    <row r="160" spans="1:2" x14ac:dyDescent="0.3">
      <c r="A160" s="40"/>
      <c r="B160" s="40"/>
    </row>
    <row r="161" spans="1:2" x14ac:dyDescent="0.3">
      <c r="A161" s="40"/>
      <c r="B161" s="40"/>
    </row>
    <row r="162" spans="1:2" x14ac:dyDescent="0.3">
      <c r="A162" s="40"/>
      <c r="B162" s="40"/>
    </row>
    <row r="163" spans="1:2" x14ac:dyDescent="0.3">
      <c r="A163" s="40"/>
      <c r="B163" s="40"/>
    </row>
    <row r="164" spans="1:2" x14ac:dyDescent="0.3">
      <c r="A164" s="40"/>
      <c r="B164" s="40"/>
    </row>
    <row r="165" spans="1:2" x14ac:dyDescent="0.3">
      <c r="A165" s="40"/>
      <c r="B165" s="40"/>
    </row>
    <row r="166" spans="1:2" x14ac:dyDescent="0.3">
      <c r="A166" s="40"/>
      <c r="B166" s="40"/>
    </row>
    <row r="167" spans="1:2" x14ac:dyDescent="0.3">
      <c r="A167" s="40"/>
      <c r="B167" s="40"/>
    </row>
    <row r="168" spans="1:2" x14ac:dyDescent="0.3">
      <c r="A168" s="40"/>
      <c r="B168" s="40"/>
    </row>
    <row r="169" spans="1:2" x14ac:dyDescent="0.3">
      <c r="A169" s="40"/>
      <c r="B169" s="40"/>
    </row>
    <row r="170" spans="1:2" x14ac:dyDescent="0.3">
      <c r="A170" s="40"/>
      <c r="B170" s="40"/>
    </row>
    <row r="171" spans="1:2" x14ac:dyDescent="0.3">
      <c r="A171" s="40"/>
      <c r="B171" s="40"/>
    </row>
    <row r="172" spans="1:2" x14ac:dyDescent="0.3">
      <c r="A172" s="40"/>
      <c r="B172" s="40"/>
    </row>
    <row r="173" spans="1:2" x14ac:dyDescent="0.3">
      <c r="A173" s="40"/>
      <c r="B173" s="40"/>
    </row>
    <row r="174" spans="1:2" x14ac:dyDescent="0.3">
      <c r="A174" s="40"/>
      <c r="B174" s="40"/>
    </row>
    <row r="175" spans="1:2" x14ac:dyDescent="0.3">
      <c r="A175" s="40"/>
      <c r="B175" s="40"/>
    </row>
    <row r="176" spans="1:2" x14ac:dyDescent="0.3">
      <c r="A176" s="40"/>
      <c r="B176" s="40"/>
    </row>
    <row r="177" spans="1:2" x14ac:dyDescent="0.3">
      <c r="A177" s="40"/>
      <c r="B177" s="40"/>
    </row>
    <row r="178" spans="1:2" x14ac:dyDescent="0.3">
      <c r="A178" s="40"/>
      <c r="B178" s="40"/>
    </row>
    <row r="179" spans="1:2" x14ac:dyDescent="0.3">
      <c r="A179" s="40"/>
      <c r="B179" s="40"/>
    </row>
    <row r="180" spans="1:2" x14ac:dyDescent="0.3">
      <c r="A180" s="40"/>
      <c r="B180" s="40"/>
    </row>
    <row r="181" spans="1:2" x14ac:dyDescent="0.3">
      <c r="A181" s="40"/>
      <c r="B181" s="40"/>
    </row>
    <row r="182" spans="1:2" x14ac:dyDescent="0.3">
      <c r="A182" s="40"/>
      <c r="B182" s="40"/>
    </row>
    <row r="183" spans="1:2" x14ac:dyDescent="0.3">
      <c r="A183" s="40"/>
      <c r="B183" s="40"/>
    </row>
    <row r="184" spans="1:2" x14ac:dyDescent="0.3">
      <c r="A184" s="40"/>
      <c r="B184" s="40"/>
    </row>
    <row r="185" spans="1:2" x14ac:dyDescent="0.3">
      <c r="A185" s="40"/>
      <c r="B185" s="40"/>
    </row>
    <row r="186" spans="1:2" x14ac:dyDescent="0.3">
      <c r="A186" s="40"/>
      <c r="B186" s="40"/>
    </row>
    <row r="187" spans="1:2" x14ac:dyDescent="0.3">
      <c r="A187" s="40"/>
      <c r="B187" s="40"/>
    </row>
    <row r="188" spans="1:2" x14ac:dyDescent="0.3">
      <c r="A188" s="40"/>
      <c r="B188" s="40"/>
    </row>
    <row r="189" spans="1:2" x14ac:dyDescent="0.3">
      <c r="A189" s="40"/>
      <c r="B189" s="40"/>
    </row>
    <row r="190" spans="1:2" x14ac:dyDescent="0.3">
      <c r="A190" s="40"/>
      <c r="B190" s="40"/>
    </row>
    <row r="191" spans="1:2" x14ac:dyDescent="0.3">
      <c r="A191" s="40"/>
      <c r="B191" s="40"/>
    </row>
    <row r="192" spans="1:2" x14ac:dyDescent="0.3">
      <c r="A192" s="40"/>
      <c r="B192" s="40"/>
    </row>
    <row r="193" spans="1:2" x14ac:dyDescent="0.3">
      <c r="A193" s="40"/>
      <c r="B193" s="40"/>
    </row>
    <row r="194" spans="1:2" x14ac:dyDescent="0.3">
      <c r="A194" s="40"/>
      <c r="B194" s="40"/>
    </row>
    <row r="195" spans="1:2" x14ac:dyDescent="0.3">
      <c r="A195" s="40"/>
      <c r="B195" s="40"/>
    </row>
    <row r="196" spans="1:2" x14ac:dyDescent="0.3">
      <c r="A196" s="40"/>
      <c r="B196" s="40"/>
    </row>
    <row r="197" spans="1:2" x14ac:dyDescent="0.3">
      <c r="A197" s="40"/>
      <c r="B197" s="40"/>
    </row>
    <row r="198" spans="1:2" x14ac:dyDescent="0.3">
      <c r="A198" s="40"/>
      <c r="B198" s="40"/>
    </row>
    <row r="199" spans="1:2" x14ac:dyDescent="0.3">
      <c r="A199" s="40"/>
      <c r="B199" s="40"/>
    </row>
    <row r="200" spans="1:2" x14ac:dyDescent="0.3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21771</xdr:colOff>
                    <xdr:row>0</xdr:row>
                    <xdr:rowOff>10886</xdr:rowOff>
                  </from>
                  <to>
                    <xdr:col>14</xdr:col>
                    <xdr:colOff>598714</xdr:colOff>
                    <xdr:row>0</xdr:row>
                    <xdr:rowOff>217714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27214</xdr:colOff>
                    <xdr:row>1</xdr:row>
                    <xdr:rowOff>21771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10886</xdr:colOff>
                    <xdr:row>3</xdr:row>
                    <xdr:rowOff>27214</xdr:rowOff>
                  </from>
                  <to>
                    <xdr:col>7</xdr:col>
                    <xdr:colOff>631371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713014</xdr:rowOff>
                  </from>
                  <to>
                    <xdr:col>12</xdr:col>
                    <xdr:colOff>136071</xdr:colOff>
                    <xdr:row>5</xdr:row>
                    <xdr:rowOff>97971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87086</xdr:colOff>
                    <xdr:row>3</xdr:row>
                    <xdr:rowOff>27214</xdr:rowOff>
                  </from>
                  <to>
                    <xdr:col>10</xdr:col>
                    <xdr:colOff>59871</xdr:colOff>
                    <xdr:row>5</xdr:row>
                    <xdr:rowOff>125186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21771</xdr:colOff>
                    <xdr:row>2</xdr:row>
                    <xdr:rowOff>201386</xdr:rowOff>
                  </from>
                  <to>
                    <xdr:col>7</xdr:col>
                    <xdr:colOff>647700</xdr:colOff>
                    <xdr:row>2</xdr:row>
                    <xdr:rowOff>631371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87086</xdr:rowOff>
                  </from>
                  <to>
                    <xdr:col>12</xdr:col>
                    <xdr:colOff>190500</xdr:colOff>
                    <xdr:row>2</xdr:row>
                    <xdr:rowOff>402771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71</vt:i4>
      </vt:variant>
    </vt:vector>
  </HeadingPairs>
  <TitlesOfParts>
    <vt:vector size="74" baseType="lpstr">
      <vt:lpstr>Упражнения</vt:lpstr>
      <vt:lpstr>База насосов</vt:lpstr>
      <vt:lpstr>Фонтан</vt:lpstr>
      <vt:lpstr>Упражнения!Bob_</vt:lpstr>
      <vt:lpstr>Упражнения!Dcas_</vt:lpstr>
      <vt:lpstr>Упражнения!Dintake_</vt:lpstr>
      <vt:lpstr>Упражнения!Dtub_</vt:lpstr>
      <vt:lpstr>Упражнения!Dtub_out_</vt:lpstr>
      <vt:lpstr>Dштуц__мм</vt:lpstr>
      <vt:lpstr>Упражнения!gamma_gas_</vt:lpstr>
      <vt:lpstr>Упражнения!gamma_oil_</vt:lpstr>
      <vt:lpstr>Упражнения!Hmes_</vt:lpstr>
      <vt:lpstr>Упражнения!Hpump_</vt:lpstr>
      <vt:lpstr>Упражнения!N_</vt:lpstr>
      <vt:lpstr>Упражнения!Pb_</vt:lpstr>
      <vt:lpstr>Упражнения!Pbuf_</vt:lpstr>
      <vt:lpstr>Упражнения!Pdis_</vt:lpstr>
      <vt:lpstr>Упражнения!PI_</vt:lpstr>
      <vt:lpstr>PI_1</vt:lpstr>
      <vt:lpstr>Упражнения!Pintake_</vt:lpstr>
      <vt:lpstr>Упражнения!Pres_</vt:lpstr>
      <vt:lpstr>Упражнения!Pwf_</vt:lpstr>
      <vt:lpstr>Pwf_1</vt:lpstr>
      <vt:lpstr>Pwf_test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Q_test</vt:lpstr>
      <vt:lpstr>Qmax_</vt:lpstr>
      <vt:lpstr>Qtest_</vt:lpstr>
      <vt:lpstr>Qж__м3_сут</vt:lpstr>
      <vt:lpstr>Qж_расч__м3_сут</vt:lpstr>
      <vt:lpstr>Qн__т_сут</vt:lpstr>
      <vt:lpstr>Qн_расч__т_сут</vt:lpstr>
      <vt:lpstr>Упражнения!Rp_</vt:lpstr>
      <vt:lpstr>Упражнения!Rsb_</vt:lpstr>
      <vt:lpstr>Rsb__м3_м3</vt:lpstr>
      <vt:lpstr>testRange</vt:lpstr>
      <vt:lpstr>testRange1</vt:lpstr>
      <vt:lpstr>testRange2</vt:lpstr>
      <vt:lpstr>Упражнения!Tgrad</vt:lpstr>
      <vt:lpstr>Упражнения!Tintake_</vt:lpstr>
      <vt:lpstr>Упражнения!Tres_</vt:lpstr>
      <vt:lpstr>Упражнения!Udl_</vt:lpstr>
      <vt:lpstr>Упражнения!wc_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