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F4EEA41F-7633-41F8-A6C2-AC0C8E1963D6}" xr6:coauthVersionLast="43" xr6:coauthVersionMax="43" xr10:uidLastSave="{00000000-0000-0000-0000-000000000000}"/>
  <bookViews>
    <workbookView xWindow="-120" yWindow="-120" windowWidth="38640" windowHeight="2139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C17" i="110"/>
  <c r="C25" i="110"/>
  <c r="D40" i="110"/>
  <c r="G1" i="110"/>
  <c r="C26" i="110"/>
  <c r="E40" i="110"/>
  <c r="E17" i="110" l="1"/>
  <c r="E16" i="110" l="1"/>
  <c r="E13" i="110"/>
  <c r="E11" i="110"/>
  <c r="E10" i="110"/>
  <c r="E9" i="110"/>
  <c r="E8" i="110"/>
  <c r="E7" i="110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sharedStrings.xml><?xml version="1.0" encoding="utf-8"?>
<sst xmlns="http://schemas.openxmlformats.org/spreadsheetml/2006/main" count="51" uniqueCount="41">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</sst>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Какие данные нужны для оценки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G60"/>
  <sheetViews>
    <sheetView tabSelected="1" zoomScale="85" zoomScaleNormal="85" workbookViewId="0">
      <selection activeCell="Q20" sqref="Q20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37</v>
      </c>
      <c r="G1" t="str">
        <f>[1]!getUFVersion()</f>
        <v>7.9</v>
      </c>
    </row>
    <row r="2" spans="1:7" x14ac:dyDescent="0.2">
      <c r="A2" t="s">
        <v>36</v>
      </c>
    </row>
    <row r="6" spans="1:7" x14ac:dyDescent="0.2">
      <c r="A6" s="1" t="s">
        <v>7</v>
      </c>
    </row>
    <row r="7" spans="1:7" ht="18.75" outlineLevel="1" x14ac:dyDescent="0.35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8.75" outlineLevel="1" x14ac:dyDescent="0.3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8.75" outlineLevel="1" x14ac:dyDescent="0.3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8.75" outlineLevel="1" x14ac:dyDescent="0.35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8.75" outlineLevel="1" x14ac:dyDescent="0.35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8" outlineLevel="1" x14ac:dyDescent="0.3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8" outlineLevel="1" x14ac:dyDescent="0.3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8.75" outlineLevel="1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outlineLevel="1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6" ht="18" x14ac:dyDescent="0.35">
      <c r="B17" s="5" t="s">
        <v>22</v>
      </c>
      <c r="C17" s="9">
        <f>[1]!PVT_pb_atma(Tres_,gamma_gas_,gamma_oil_,gamma_wat_,Rsb_,Rp_,Pb_cal_,Tres_,Bob_,muob_)</f>
        <v>120</v>
      </c>
      <c r="D17" s="5" t="s">
        <v>15</v>
      </c>
      <c r="E17" s="11">
        <f>Pb_*1.01325/10</f>
        <v>12.159000000000001</v>
      </c>
      <c r="F17" s="12" t="s">
        <v>16</v>
      </c>
    </row>
    <row r="19" spans="1:6" x14ac:dyDescent="0.2">
      <c r="A19" s="1" t="s">
        <v>5</v>
      </c>
      <c r="B19" s="1"/>
      <c r="C19" s="1"/>
      <c r="D19" s="1"/>
    </row>
    <row r="20" spans="1:6" ht="18" customHeight="1" x14ac:dyDescent="0.3">
      <c r="B20" s="7" t="s">
        <v>24</v>
      </c>
      <c r="C20" s="2">
        <v>100</v>
      </c>
      <c r="D20" s="5" t="s">
        <v>30</v>
      </c>
    </row>
    <row r="21" spans="1:6" ht="18" customHeight="1" x14ac:dyDescent="0.3">
      <c r="B21" s="7" t="s">
        <v>25</v>
      </c>
      <c r="C21" s="2">
        <v>150</v>
      </c>
      <c r="D21" s="5" t="s">
        <v>29</v>
      </c>
    </row>
    <row r="23" spans="1:6" x14ac:dyDescent="0.2">
      <c r="A23" s="1" t="s">
        <v>0</v>
      </c>
    </row>
    <row r="24" spans="1:6" ht="19.5" customHeight="1" x14ac:dyDescent="0.3">
      <c r="B24" s="7" t="s">
        <v>27</v>
      </c>
      <c r="C24" s="2">
        <v>250</v>
      </c>
      <c r="D24" s="5" t="s">
        <v>29</v>
      </c>
    </row>
    <row r="25" spans="1:6" ht="19.5" customHeight="1" x14ac:dyDescent="0.25">
      <c r="B25" s="7" t="s">
        <v>26</v>
      </c>
      <c r="C25" s="10">
        <f>[1]!IPR_PI_sm3dayatm(qltest_,Pwftest_,Pres_,fw_,Pb_)</f>
        <v>1</v>
      </c>
      <c r="D25" s="5" t="s">
        <v>31</v>
      </c>
    </row>
    <row r="26" spans="1:6" ht="19.5" customHeight="1" x14ac:dyDescent="0.3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6" x14ac:dyDescent="0.2">
      <c r="A28" t="s">
        <v>33</v>
      </c>
    </row>
    <row r="29" spans="1:6" ht="15" x14ac:dyDescent="0.25">
      <c r="B29" s="7" t="s">
        <v>4</v>
      </c>
      <c r="C29" s="2">
        <v>20</v>
      </c>
      <c r="D29" s="4"/>
    </row>
    <row r="34" spans="1:5" x14ac:dyDescent="0.2">
      <c r="A34" t="s">
        <v>34</v>
      </c>
    </row>
    <row r="35" spans="1:5" x14ac:dyDescent="0.2">
      <c r="A35" t="s">
        <v>35</v>
      </c>
    </row>
    <row r="39" spans="1:5" x14ac:dyDescent="0.2">
      <c r="C39" s="5" t="s">
        <v>1</v>
      </c>
      <c r="D39" s="4" t="s">
        <v>2</v>
      </c>
      <c r="E39" s="4" t="s">
        <v>1</v>
      </c>
    </row>
    <row r="40" spans="1:5" x14ac:dyDescent="0.2">
      <c r="C40" s="14">
        <v>0</v>
      </c>
      <c r="D40" s="9">
        <f>[1]!IPR_Pwf_atma(PI_,Pres_,C40,fw_,Pb_)</f>
        <v>250</v>
      </c>
      <c r="E40" s="9">
        <f>[1]!IPR_Qliq_sm3Day(PI_,Pres_,D40,fw_,Pb_)</f>
        <v>0</v>
      </c>
    </row>
    <row r="41" spans="1:5" x14ac:dyDescent="0.2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</row>
    <row r="42" spans="1:5" x14ac:dyDescent="0.2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</row>
    <row r="43" spans="1:5" x14ac:dyDescent="0.2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</row>
    <row r="44" spans="1:5" x14ac:dyDescent="0.2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</row>
    <row r="45" spans="1:5" x14ac:dyDescent="0.2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</row>
    <row r="46" spans="1:5" x14ac:dyDescent="0.2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</row>
    <row r="47" spans="1:5" x14ac:dyDescent="0.2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</row>
    <row r="48" spans="1:5" x14ac:dyDescent="0.2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</row>
    <row r="49" spans="3:5" x14ac:dyDescent="0.2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</row>
    <row r="50" spans="3:5" x14ac:dyDescent="0.2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</row>
    <row r="51" spans="3:5" x14ac:dyDescent="0.2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</row>
    <row r="52" spans="3:5" x14ac:dyDescent="0.2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</row>
    <row r="53" spans="3:5" x14ac:dyDescent="0.2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</row>
    <row r="54" spans="3:5" x14ac:dyDescent="0.2">
      <c r="C54" s="14">
        <f t="shared" si="0"/>
        <v>138.86246436441618</v>
      </c>
      <c r="D54" s="9">
        <f>[1]!IPR_Pwf_atma(PI_,Pres_,C54,fw_,Pb_)</f>
        <v>110.89439013405214</v>
      </c>
      <c r="E54" s="9">
        <f>[1]!IPR_Qliq_sm3Day(PI_,Pres_,D54,fw_,Pb_)</f>
        <v>138.86246436441624</v>
      </c>
    </row>
    <row r="55" spans="3:5" x14ac:dyDescent="0.2">
      <c r="C55" s="14">
        <f t="shared" si="0"/>
        <v>148.78121181901733</v>
      </c>
      <c r="D55" s="9">
        <f>[1]!IPR_Pwf_atma(PI_,Pres_,C55,fw_,Pb_)</f>
        <v>100.02727433529388</v>
      </c>
      <c r="E55" s="9">
        <f>[1]!IPR_Qliq_sm3Day(PI_,Pres_,D55,fw_,Pb_)</f>
        <v>148.78121181901744</v>
      </c>
    </row>
    <row r="56" spans="3:5" x14ac:dyDescent="0.2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158.69995927361836</v>
      </c>
    </row>
    <row r="57" spans="3:5" x14ac:dyDescent="0.2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168.61870672821959</v>
      </c>
    </row>
    <row r="58" spans="3:5" x14ac:dyDescent="0.2">
      <c r="C58" s="14">
        <f t="shared" si="0"/>
        <v>178.53745418282077</v>
      </c>
      <c r="D58" s="9">
        <f>[1]!IPR_Pwf_atma(PI_,Pres_,C58,fw_,Pb_)</f>
        <v>59.833402917957898</v>
      </c>
      <c r="E58" s="9">
        <f>[1]!IPR_Qliq_sm3Day(PI_,Pres_,D58,fw_,Pb_)</f>
        <v>178.53745418282082</v>
      </c>
    </row>
    <row r="59" spans="3:5" x14ac:dyDescent="0.2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188.45620163742174</v>
      </c>
    </row>
    <row r="60" spans="3:5" x14ac:dyDescent="0.2">
      <c r="C60" s="14">
        <f t="shared" si="0"/>
        <v>198.37494909202306</v>
      </c>
      <c r="D60" s="9">
        <f>[1]!IPR_Pwf_atma(PI_,Pres_,C60,fw_,Pb_)</f>
        <v>2.8181536965155018E-13</v>
      </c>
      <c r="E60" s="9">
        <f>[1]!IPR_Qliq_sm3Day(PI_,Pres_,D60,fw_,Pb_)</f>
        <v>198.37494909202306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2019-07-25T14:11:31Z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