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8F91012A-B0B7-45B3-B560-A1C2FD78F65D}" xr6:coauthVersionLast="45" xr6:coauthVersionMax="45" xr10:uidLastSave="{00000000-0000-0000-0000-000000000000}"/>
  <bookViews>
    <workbookView xWindow="-38520" yWindow="-120" windowWidth="38640" windowHeight="21240" xr2:uid="{CBB18379-7E76-40C7-BC74-A5CF898F6A9B}"/>
  </bookViews>
  <sheets>
    <sheet name="Лист1" sheetId="1" r:id="rId1"/>
  </sheets>
  <externalReferences>
    <externalReference r:id="rId2"/>
  </externalReferences>
  <definedNames>
    <definedName name="Bob_" localSheetId="0">Лист1!$C$14</definedName>
    <definedName name="ESP_">Лист1!$C$29</definedName>
    <definedName name="fw_">Лист1!$C$18</definedName>
    <definedName name="gamma_gas_" localSheetId="0">Лист1!$C$9</definedName>
    <definedName name="gamma_oil_" localSheetId="0">Лист1!$C$7</definedName>
    <definedName name="gamma_wat_" localSheetId="0">Лист1!$C$8</definedName>
    <definedName name="hcor">Лист1!$P$31</definedName>
    <definedName name="muob_" localSheetId="0">Лист1!$C$15</definedName>
    <definedName name="Pb_" localSheetId="0">Лист1!$C$12</definedName>
    <definedName name="Pcalc_">Лист1!$C$23</definedName>
    <definedName name="PVTstr_">Лист1!$C$28</definedName>
    <definedName name="qliq_">Лист1!$C$17</definedName>
    <definedName name="Rp_" localSheetId="0">Лист1!$C$11</definedName>
    <definedName name="Rsb_" localSheetId="0">Лист1!$C$10</definedName>
    <definedName name="tempm">Лист1!$P$30</definedName>
    <definedName name="Tres_" localSheetId="0">Лист1!$C$13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3" i="1" l="1"/>
  <c r="Z13" i="1" s="1"/>
  <c r="AA13" i="1" s="1"/>
  <c r="N48" i="1" a="1"/>
  <c r="C29" i="1"/>
  <c r="H31" i="1"/>
  <c r="Q48" i="1" l="1"/>
  <c r="AC48" i="1"/>
  <c r="O49" i="1"/>
  <c r="AA49" i="1"/>
  <c r="AM49" i="1"/>
  <c r="Y50" i="1"/>
  <c r="AK50" i="1"/>
  <c r="W51" i="1"/>
  <c r="AI51" i="1"/>
  <c r="U52" i="1"/>
  <c r="AG52" i="1"/>
  <c r="S53" i="1"/>
  <c r="AE53" i="1"/>
  <c r="Q54" i="1"/>
  <c r="AC54" i="1"/>
  <c r="O55" i="1"/>
  <c r="AA55" i="1"/>
  <c r="AM55" i="1"/>
  <c r="Y56" i="1"/>
  <c r="AK56" i="1"/>
  <c r="W57" i="1"/>
  <c r="AI57" i="1"/>
  <c r="U58" i="1"/>
  <c r="AG58" i="1"/>
  <c r="S59" i="1"/>
  <c r="AE59" i="1"/>
  <c r="Q60" i="1"/>
  <c r="AC60" i="1"/>
  <c r="O61" i="1"/>
  <c r="AA61" i="1"/>
  <c r="AM61" i="1"/>
  <c r="Y62" i="1"/>
  <c r="AK62" i="1"/>
  <c r="W63" i="1"/>
  <c r="AI63" i="1"/>
  <c r="U64" i="1"/>
  <c r="AG64" i="1"/>
  <c r="S65" i="1"/>
  <c r="AE65" i="1"/>
  <c r="Q66" i="1"/>
  <c r="AC66" i="1"/>
  <c r="O67" i="1"/>
  <c r="AA67" i="1"/>
  <c r="AM67" i="1"/>
  <c r="Y68" i="1"/>
  <c r="AK68" i="1"/>
  <c r="W69" i="1"/>
  <c r="AI69" i="1"/>
  <c r="U70" i="1"/>
  <c r="AG70" i="1"/>
  <c r="S71" i="1"/>
  <c r="AE71" i="1"/>
  <c r="Q72" i="1"/>
  <c r="AC72" i="1"/>
  <c r="AE48" i="1"/>
  <c r="Y51" i="1"/>
  <c r="AI52" i="1"/>
  <c r="AG53" i="1"/>
  <c r="AE54" i="1"/>
  <c r="AC55" i="1"/>
  <c r="AA56" i="1"/>
  <c r="Y57" i="1"/>
  <c r="W58" i="1"/>
  <c r="U59" i="1"/>
  <c r="S60" i="1"/>
  <c r="Q61" i="1"/>
  <c r="O62" i="1"/>
  <c r="AM62" i="1"/>
  <c r="AK63" i="1"/>
  <c r="AI64" i="1"/>
  <c r="AG65" i="1"/>
  <c r="AE66" i="1"/>
  <c r="AC67" i="1"/>
  <c r="AA68" i="1"/>
  <c r="AK69" i="1"/>
  <c r="AI70" i="1"/>
  <c r="AG71" i="1"/>
  <c r="AE72" i="1"/>
  <c r="R48" i="1"/>
  <c r="AD48" i="1"/>
  <c r="P49" i="1"/>
  <c r="AB49" i="1"/>
  <c r="N50" i="1"/>
  <c r="Z50" i="1"/>
  <c r="AL50" i="1"/>
  <c r="X51" i="1"/>
  <c r="AJ51" i="1"/>
  <c r="V52" i="1"/>
  <c r="AH52" i="1"/>
  <c r="T53" i="1"/>
  <c r="AF53" i="1"/>
  <c r="R54" i="1"/>
  <c r="AD54" i="1"/>
  <c r="P55" i="1"/>
  <c r="AB55" i="1"/>
  <c r="N56" i="1"/>
  <c r="Z56" i="1"/>
  <c r="AL56" i="1"/>
  <c r="X57" i="1"/>
  <c r="AJ57" i="1"/>
  <c r="V58" i="1"/>
  <c r="AH58" i="1"/>
  <c r="T59" i="1"/>
  <c r="AF59" i="1"/>
  <c r="R60" i="1"/>
  <c r="AD60" i="1"/>
  <c r="P61" i="1"/>
  <c r="AB61" i="1"/>
  <c r="N62" i="1"/>
  <c r="Z62" i="1"/>
  <c r="AL62" i="1"/>
  <c r="X63" i="1"/>
  <c r="AJ63" i="1"/>
  <c r="V64" i="1"/>
  <c r="AH64" i="1"/>
  <c r="T65" i="1"/>
  <c r="AF65" i="1"/>
  <c r="R66" i="1"/>
  <c r="AD66" i="1"/>
  <c r="P67" i="1"/>
  <c r="AB67" i="1"/>
  <c r="N68" i="1"/>
  <c r="Z68" i="1"/>
  <c r="AL68" i="1"/>
  <c r="X69" i="1"/>
  <c r="AJ69" i="1"/>
  <c r="V70" i="1"/>
  <c r="AH70" i="1"/>
  <c r="T71" i="1"/>
  <c r="AF71" i="1"/>
  <c r="R72" i="1"/>
  <c r="AD72" i="1"/>
  <c r="S48" i="1"/>
  <c r="Q49" i="1"/>
  <c r="AC49" i="1"/>
  <c r="O50" i="1"/>
  <c r="AA50" i="1"/>
  <c r="AM50" i="1"/>
  <c r="AK51" i="1"/>
  <c r="W52" i="1"/>
  <c r="U53" i="1"/>
  <c r="S54" i="1"/>
  <c r="Q55" i="1"/>
  <c r="O56" i="1"/>
  <c r="AM56" i="1"/>
  <c r="AK57" i="1"/>
  <c r="AI58" i="1"/>
  <c r="AG59" i="1"/>
  <c r="AE60" i="1"/>
  <c r="AC61" i="1"/>
  <c r="AA62" i="1"/>
  <c r="Y63" i="1"/>
  <c r="W64" i="1"/>
  <c r="U65" i="1"/>
  <c r="S66" i="1"/>
  <c r="Q67" i="1"/>
  <c r="O68" i="1"/>
  <c r="AM68" i="1"/>
  <c r="Y69" i="1"/>
  <c r="W70" i="1"/>
  <c r="U71" i="1"/>
  <c r="S72" i="1"/>
  <c r="T48" i="1"/>
  <c r="W48" i="1"/>
  <c r="AI48" i="1"/>
  <c r="U49" i="1"/>
  <c r="AG49" i="1"/>
  <c r="S50" i="1"/>
  <c r="AE50" i="1"/>
  <c r="Q51" i="1"/>
  <c r="AC51" i="1"/>
  <c r="O52" i="1"/>
  <c r="AA52" i="1"/>
  <c r="AM52" i="1"/>
  <c r="Y53" i="1"/>
  <c r="AK53" i="1"/>
  <c r="W54" i="1"/>
  <c r="AI54" i="1"/>
  <c r="U55" i="1"/>
  <c r="AG55" i="1"/>
  <c r="S56" i="1"/>
  <c r="AE56" i="1"/>
  <c r="Q57" i="1"/>
  <c r="AC57" i="1"/>
  <c r="O58" i="1"/>
  <c r="AA58" i="1"/>
  <c r="AM58" i="1"/>
  <c r="Y59" i="1"/>
  <c r="AK59" i="1"/>
  <c r="W60" i="1"/>
  <c r="AI60" i="1"/>
  <c r="U61" i="1"/>
  <c r="AG61" i="1"/>
  <c r="S62" i="1"/>
  <c r="AE62" i="1"/>
  <c r="Q63" i="1"/>
  <c r="AC63" i="1"/>
  <c r="O64" i="1"/>
  <c r="AA64" i="1"/>
  <c r="AM64" i="1"/>
  <c r="Y65" i="1"/>
  <c r="AK65" i="1"/>
  <c r="W66" i="1"/>
  <c r="AI66" i="1"/>
  <c r="U67" i="1"/>
  <c r="AG67" i="1"/>
  <c r="S68" i="1"/>
  <c r="AE68" i="1"/>
  <c r="Q69" i="1"/>
  <c r="AC69" i="1"/>
  <c r="O70" i="1"/>
  <c r="AA70" i="1"/>
  <c r="AM70" i="1"/>
  <c r="Y71" i="1"/>
  <c r="AK71" i="1"/>
  <c r="W72" i="1"/>
  <c r="AI72" i="1"/>
  <c r="X48" i="1"/>
  <c r="AJ48" i="1"/>
  <c r="V49" i="1"/>
  <c r="AH49" i="1"/>
  <c r="T50" i="1"/>
  <c r="AF50" i="1"/>
  <c r="R51" i="1"/>
  <c r="AD51" i="1"/>
  <c r="P52" i="1"/>
  <c r="AB52" i="1"/>
  <c r="N53" i="1"/>
  <c r="Z53" i="1"/>
  <c r="AL53" i="1"/>
  <c r="X54" i="1"/>
  <c r="AJ54" i="1"/>
  <c r="V55" i="1"/>
  <c r="AH55" i="1"/>
  <c r="T56" i="1"/>
  <c r="AF56" i="1"/>
  <c r="R57" i="1"/>
  <c r="AD57" i="1"/>
  <c r="P58" i="1"/>
  <c r="AB58" i="1"/>
  <c r="N59" i="1"/>
  <c r="Z59" i="1"/>
  <c r="AL59" i="1"/>
  <c r="X60" i="1"/>
  <c r="AJ60" i="1"/>
  <c r="V61" i="1"/>
  <c r="AH61" i="1"/>
  <c r="T62" i="1"/>
  <c r="AF62" i="1"/>
  <c r="R63" i="1"/>
  <c r="AD63" i="1"/>
  <c r="P64" i="1"/>
  <c r="AB64" i="1"/>
  <c r="N65" i="1"/>
  <c r="Z65" i="1"/>
  <c r="AL65" i="1"/>
  <c r="X66" i="1"/>
  <c r="AJ66" i="1"/>
  <c r="V67" i="1"/>
  <c r="AH67" i="1"/>
  <c r="T68" i="1"/>
  <c r="AF68" i="1"/>
  <c r="R69" i="1"/>
  <c r="AD69" i="1"/>
  <c r="P70" i="1"/>
  <c r="AB70" i="1"/>
  <c r="N71" i="1"/>
  <c r="Z71" i="1"/>
  <c r="AL71" i="1"/>
  <c r="X72" i="1"/>
  <c r="AJ72" i="1"/>
  <c r="O48" i="1"/>
  <c r="AL48" i="1"/>
  <c r="AF49" i="1"/>
  <c r="AB50" i="1"/>
  <c r="U51" i="1"/>
  <c r="Q52" i="1"/>
  <c r="AK52" i="1"/>
  <c r="AD53" i="1"/>
  <c r="Z54" i="1"/>
  <c r="T55" i="1"/>
  <c r="P56" i="1"/>
  <c r="AI56" i="1"/>
  <c r="AE57" i="1"/>
  <c r="Y58" i="1"/>
  <c r="R59" i="1"/>
  <c r="N60" i="1"/>
  <c r="AH60" i="1"/>
  <c r="AD61" i="1"/>
  <c r="W62" i="1"/>
  <c r="S63" i="1"/>
  <c r="AM63" i="1"/>
  <c r="AF64" i="1"/>
  <c r="AB65" i="1"/>
  <c r="V66" i="1"/>
  <c r="R67" i="1"/>
  <c r="AK67" i="1"/>
  <c r="AG68" i="1"/>
  <c r="AA69" i="1"/>
  <c r="T70" i="1"/>
  <c r="P71" i="1"/>
  <c r="AJ71" i="1"/>
  <c r="AF72" i="1"/>
  <c r="P48" i="1"/>
  <c r="AM48" i="1"/>
  <c r="AI49" i="1"/>
  <c r="AC50" i="1"/>
  <c r="V51" i="1"/>
  <c r="R52" i="1"/>
  <c r="AL52" i="1"/>
  <c r="AH53" i="1"/>
  <c r="AA54" i="1"/>
  <c r="W55" i="1"/>
  <c r="Q56" i="1"/>
  <c r="AJ56" i="1"/>
  <c r="AF57" i="1"/>
  <c r="Z58" i="1"/>
  <c r="V59" i="1"/>
  <c r="O60" i="1"/>
  <c r="AK60" i="1"/>
  <c r="AE61" i="1"/>
  <c r="X62" i="1"/>
  <c r="T63" i="1"/>
  <c r="N64" i="1"/>
  <c r="AJ64" i="1"/>
  <c r="AC65" i="1"/>
  <c r="Y66" i="1"/>
  <c r="S67" i="1"/>
  <c r="AL67" i="1"/>
  <c r="AH68" i="1"/>
  <c r="AB69" i="1"/>
  <c r="X70" i="1"/>
  <c r="Q71" i="1"/>
  <c r="AM71" i="1"/>
  <c r="AG72" i="1"/>
  <c r="U48" i="1"/>
  <c r="AD50" i="1"/>
  <c r="Z51" i="1"/>
  <c r="S52" i="1"/>
  <c r="O53" i="1"/>
  <c r="X55" i="1"/>
  <c r="N57" i="1"/>
  <c r="P60" i="1"/>
  <c r="AB62" i="1"/>
  <c r="AK64" i="1"/>
  <c r="T67" i="1"/>
  <c r="AE69" i="1"/>
  <c r="N72" i="1"/>
  <c r="AA48" i="1"/>
  <c r="W49" i="1"/>
  <c r="Q50" i="1"/>
  <c r="AJ50" i="1"/>
  <c r="AF51" i="1"/>
  <c r="Z52" i="1"/>
  <c r="V53" i="1"/>
  <c r="O54" i="1"/>
  <c r="AK54" i="1"/>
  <c r="AE55" i="1"/>
  <c r="X56" i="1"/>
  <c r="T57" i="1"/>
  <c r="N58" i="1"/>
  <c r="AJ58" i="1"/>
  <c r="AC59" i="1"/>
  <c r="Y60" i="1"/>
  <c r="S61" i="1"/>
  <c r="AL61" i="1"/>
  <c r="AH62" i="1"/>
  <c r="AB63" i="1"/>
  <c r="X64" i="1"/>
  <c r="Q65" i="1"/>
  <c r="AM65" i="1"/>
  <c r="AG66" i="1"/>
  <c r="Z67" i="1"/>
  <c r="V68" i="1"/>
  <c r="P69" i="1"/>
  <c r="AL69" i="1"/>
  <c r="AE70" i="1"/>
  <c r="AA71" i="1"/>
  <c r="U72" i="1"/>
  <c r="AB48" i="1"/>
  <c r="X49" i="1"/>
  <c r="R50" i="1"/>
  <c r="N51" i="1"/>
  <c r="AG51" i="1"/>
  <c r="AC52" i="1"/>
  <c r="W53" i="1"/>
  <c r="P54" i="1"/>
  <c r="AL54" i="1"/>
  <c r="AF55" i="1"/>
  <c r="AB56" i="1"/>
  <c r="U57" i="1"/>
  <c r="Q58" i="1"/>
  <c r="AK58" i="1"/>
  <c r="AD59" i="1"/>
  <c r="Z60" i="1"/>
  <c r="T61" i="1"/>
  <c r="P62" i="1"/>
  <c r="AI62" i="1"/>
  <c r="AE63" i="1"/>
  <c r="Y64" i="1"/>
  <c r="R65" i="1"/>
  <c r="N66" i="1"/>
  <c r="AH66" i="1"/>
  <c r="AD67" i="1"/>
  <c r="W68" i="1"/>
  <c r="S69" i="1"/>
  <c r="AM69" i="1"/>
  <c r="AF70" i="1"/>
  <c r="AB71" i="1"/>
  <c r="V72" i="1"/>
  <c r="AF48" i="1"/>
  <c r="Y49" i="1"/>
  <c r="U50" i="1"/>
  <c r="O51" i="1"/>
  <c r="AH51" i="1"/>
  <c r="AD52" i="1"/>
  <c r="X53" i="1"/>
  <c r="T54" i="1"/>
  <c r="AM54" i="1"/>
  <c r="AI55" i="1"/>
  <c r="AC56" i="1"/>
  <c r="V57" i="1"/>
  <c r="R58" i="1"/>
  <c r="AL58" i="1"/>
  <c r="AH59" i="1"/>
  <c r="AA60" i="1"/>
  <c r="W61" i="1"/>
  <c r="Q62" i="1"/>
  <c r="AJ62" i="1"/>
  <c r="AF63" i="1"/>
  <c r="Z64" i="1"/>
  <c r="V65" i="1"/>
  <c r="O66" i="1"/>
  <c r="AG48" i="1"/>
  <c r="Z49" i="1"/>
  <c r="V50" i="1"/>
  <c r="P51" i="1"/>
  <c r="AL51" i="1"/>
  <c r="AE52" i="1"/>
  <c r="AA53" i="1"/>
  <c r="U54" i="1"/>
  <c r="N55" i="1"/>
  <c r="AJ55" i="1"/>
  <c r="AD56" i="1"/>
  <c r="Z57" i="1"/>
  <c r="S58" i="1"/>
  <c r="O59" i="1"/>
  <c r="AI59" i="1"/>
  <c r="AB60" i="1"/>
  <c r="X61" i="1"/>
  <c r="R62" i="1"/>
  <c r="N63" i="1"/>
  <c r="AG63" i="1"/>
  <c r="AC64" i="1"/>
  <c r="W65" i="1"/>
  <c r="P66" i="1"/>
  <c r="AL66" i="1"/>
  <c r="AF67" i="1"/>
  <c r="AB68" i="1"/>
  <c r="U69" i="1"/>
  <c r="Q70" i="1"/>
  <c r="AK70" i="1"/>
  <c r="AD71" i="1"/>
  <c r="Z72" i="1"/>
  <c r="AK48" i="1"/>
  <c r="AE49" i="1"/>
  <c r="T51" i="1"/>
  <c r="N52" i="1"/>
  <c r="AC53" i="1"/>
  <c r="S55" i="1"/>
  <c r="AH56" i="1"/>
  <c r="AB57" i="1"/>
  <c r="AM59" i="1"/>
  <c r="AG60" i="1"/>
  <c r="P63" i="1"/>
  <c r="AE64" i="1"/>
  <c r="AA65" i="1"/>
  <c r="N67" i="1"/>
  <c r="AD68" i="1"/>
  <c r="S70" i="1"/>
  <c r="AI71" i="1"/>
  <c r="N49" i="1"/>
  <c r="AB54" i="1"/>
  <c r="AG57" i="1"/>
  <c r="W59" i="1"/>
  <c r="AL60" i="1"/>
  <c r="U63" i="1"/>
  <c r="AD65" i="1"/>
  <c r="AI68" i="1"/>
  <c r="R71" i="1"/>
  <c r="AH48" i="1"/>
  <c r="AD49" i="1"/>
  <c r="W50" i="1"/>
  <c r="S51" i="1"/>
  <c r="AM51" i="1"/>
  <c r="AF52" i="1"/>
  <c r="AB53" i="1"/>
  <c r="V54" i="1"/>
  <c r="R55" i="1"/>
  <c r="AK55" i="1"/>
  <c r="AG56" i="1"/>
  <c r="AA57" i="1"/>
  <c r="T58" i="1"/>
  <c r="P59" i="1"/>
  <c r="AJ59" i="1"/>
  <c r="AF60" i="1"/>
  <c r="Y61" i="1"/>
  <c r="U62" i="1"/>
  <c r="O63" i="1"/>
  <c r="AH63" i="1"/>
  <c r="AD64" i="1"/>
  <c r="X65" i="1"/>
  <c r="T66" i="1"/>
  <c r="AM66" i="1"/>
  <c r="AI67" i="1"/>
  <c r="AC68" i="1"/>
  <c r="V69" i="1"/>
  <c r="R70" i="1"/>
  <c r="AL70" i="1"/>
  <c r="AH71" i="1"/>
  <c r="AA72" i="1"/>
  <c r="N48" i="1"/>
  <c r="X50" i="1"/>
  <c r="AJ52" i="1"/>
  <c r="Y54" i="1"/>
  <c r="AL55" i="1"/>
  <c r="X58" i="1"/>
  <c r="Q59" i="1"/>
  <c r="Z61" i="1"/>
  <c r="V62" i="1"/>
  <c r="AL63" i="1"/>
  <c r="U66" i="1"/>
  <c r="AJ67" i="1"/>
  <c r="Z69" i="1"/>
  <c r="O71" i="1"/>
  <c r="AB72" i="1"/>
  <c r="AJ49" i="1"/>
  <c r="AI53" i="1"/>
  <c r="R56" i="1"/>
  <c r="AC58" i="1"/>
  <c r="AF61" i="1"/>
  <c r="Q64" i="1"/>
  <c r="Z66" i="1"/>
  <c r="P68" i="1"/>
  <c r="Y70" i="1"/>
  <c r="AH72" i="1"/>
  <c r="AH50" i="1"/>
  <c r="AM53" i="1"/>
  <c r="P57" i="1"/>
  <c r="U60" i="1"/>
  <c r="Z63" i="1"/>
  <c r="AB66" i="1"/>
  <c r="N69" i="1"/>
  <c r="W71" i="1"/>
  <c r="AA51" i="1"/>
  <c r="AH57" i="1"/>
  <c r="AM60" i="1"/>
  <c r="AK66" i="1"/>
  <c r="AC71" i="1"/>
  <c r="AB51" i="1"/>
  <c r="AL57" i="1"/>
  <c r="S64" i="1"/>
  <c r="AF69" i="1"/>
  <c r="Z48" i="1"/>
  <c r="AH54" i="1"/>
  <c r="R61" i="1"/>
  <c r="X67" i="1"/>
  <c r="P72" i="1"/>
  <c r="T52" i="1"/>
  <c r="AD58" i="1"/>
  <c r="AL64" i="1"/>
  <c r="AH69" i="1"/>
  <c r="S49" i="1"/>
  <c r="Z55" i="1"/>
  <c r="AJ61" i="1"/>
  <c r="AE67" i="1"/>
  <c r="Y72" i="1"/>
  <c r="Y52" i="1"/>
  <c r="AD55" i="1"/>
  <c r="AK61" i="1"/>
  <c r="Q68" i="1"/>
  <c r="AK72" i="1"/>
  <c r="P53" i="1"/>
  <c r="X59" i="1"/>
  <c r="AH65" i="1"/>
  <c r="AC70" i="1"/>
  <c r="AL49" i="1"/>
  <c r="V56" i="1"/>
  <c r="AD62" i="1"/>
  <c r="U68" i="1"/>
  <c r="AM72" i="1"/>
  <c r="R53" i="1"/>
  <c r="AB59" i="1"/>
  <c r="AJ65" i="1"/>
  <c r="AJ70" i="1"/>
  <c r="AG50" i="1"/>
  <c r="O57" i="1"/>
  <c r="T60" i="1"/>
  <c r="AA66" i="1"/>
  <c r="V71" i="1"/>
  <c r="AI50" i="1"/>
  <c r="N54" i="1"/>
  <c r="S57" i="1"/>
  <c r="V60" i="1"/>
  <c r="AA63" i="1"/>
  <c r="AF66" i="1"/>
  <c r="O69" i="1"/>
  <c r="X71" i="1"/>
  <c r="V48" i="1"/>
  <c r="AF54" i="1"/>
  <c r="R64" i="1"/>
  <c r="T69" i="1"/>
  <c r="Y48" i="1"/>
  <c r="AG54" i="1"/>
  <c r="N61" i="1"/>
  <c r="W67" i="1"/>
  <c r="O72" i="1"/>
  <c r="AE51" i="1"/>
  <c r="AM57" i="1"/>
  <c r="T64" i="1"/>
  <c r="AG69" i="1"/>
  <c r="R49" i="1"/>
  <c r="Y55" i="1"/>
  <c r="AI61" i="1"/>
  <c r="Y67" i="1"/>
  <c r="T72" i="1"/>
  <c r="X52" i="1"/>
  <c r="AE58" i="1"/>
  <c r="O65" i="1"/>
  <c r="N70" i="1"/>
  <c r="T49" i="1"/>
  <c r="AF58" i="1"/>
  <c r="P65" i="1"/>
  <c r="Z70" i="1"/>
  <c r="AK49" i="1"/>
  <c r="U56" i="1"/>
  <c r="AC62" i="1"/>
  <c r="R68" i="1"/>
  <c r="AL72" i="1"/>
  <c r="Q53" i="1"/>
  <c r="AA59" i="1"/>
  <c r="AI65" i="1"/>
  <c r="AD70" i="1"/>
  <c r="P50" i="1"/>
  <c r="W56" i="1"/>
  <c r="AG62" i="1"/>
  <c r="X68" i="1"/>
  <c r="AJ53" i="1"/>
  <c r="V63" i="1"/>
  <c r="AJ68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43" i="1"/>
  <c r="E13" i="1" l="1"/>
  <c r="E12" i="1"/>
  <c r="E11" i="1"/>
  <c r="E10" i="1"/>
  <c r="E9" i="1"/>
  <c r="E8" i="1"/>
  <c r="E7" i="1"/>
  <c r="C28" i="1"/>
  <c r="R42" i="1"/>
  <c r="P42" i="1"/>
  <c r="Q42" i="1"/>
  <c r="P38" i="1" a="1"/>
  <c r="S42" i="1"/>
  <c r="P38" i="1" l="1"/>
  <c r="Q38" i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3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4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<sst xmlns="http://schemas.openxmlformats.org/spreadsheetml/2006/main" count="83" uniqueCount="60">
  <si>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</si>
  <si>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</si>
  <si>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</si>
  <si>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</si>
  <si>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</si>
  <si>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</si>
  <si>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</si>
  <si>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</si>
  <si>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</si>
  <si>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</si>
  <si>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</si>
  <si>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</si>
  <si>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</si>
  <si>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</si>
  <si>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</si>
  <si>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</si>
  <si>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</si>
  <si>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</si>
  <si>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</si>
  <si>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</si>
  <si>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</si>
  <si>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</si>
  <si>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</si>
  <si>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</si>
  <si>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</si>
  <si>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</si>
  <si>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</si>
  <si>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</si>
  <si>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</si>
  <si>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Корреляция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</si>
  <si>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</si>
  <si>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</si>
  <si>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</si>
  <si>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</si>
  <si>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</si>
  <si>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</si>
  <si>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</si>
  <si>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</si>
  <si>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</si>
  <si>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</si>
  <si>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</si>
  <si>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</si>
  <si>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</si>
  <si>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</si>
  <si>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</si>
  <si>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</si>
  <si>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</si>
  <si>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</si>
  <si>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</si>
  <si>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</si>
  <si>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</si>
  <si>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</si>
  <si>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</si>
  <si>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</si>
  <si>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</si>
  <si>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</si>
  <si>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calc_along_coord</t>
  </si>
  <si>
    <t>flow_along_coord</t>
  </si>
  <si>
    <t>hcor</t>
  </si>
  <si>
    <t>temp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</si>
</sst>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Лист1!$P$51</c:f>
              <c:strCache>
                <c:ptCount val="1"/>
                <c:pt idx="0">
                  <c:v>p_tub_atma</c:v>
                </c:pt>
              </c:strCache>
            </c:strRef>
          </c:tx>
          <c:xVal>
            <c:numRef>
              <c:f>Лист1!$P$52:$P$72</c:f>
              <c:numCache>
                <c:formatCode>General</c:formatCode>
                <c:ptCount val="21"/>
                <c:pt idx="0">
                  <c:v>45.319990235747426</c:v>
                </c:pt>
                <c:pt idx="1">
                  <c:v>57.243288114919089</c:v>
                </c:pt>
                <c:pt idx="2">
                  <c:v>69.534857707764274</c:v>
                </c:pt>
                <c:pt idx="3">
                  <c:v>81.970764924583591</c:v>
                </c:pt>
                <c:pt idx="4">
                  <c:v>93.568704044262063</c:v>
                </c:pt>
                <c:pt idx="5">
                  <c:v>105.80712507256797</c:v>
                </c:pt>
                <c:pt idx="6">
                  <c:v>118.12966805688693</c:v>
                </c:pt>
                <c:pt idx="7">
                  <c:v>130.03045410884357</c:v>
                </c:pt>
                <c:pt idx="8">
                  <c:v>141.63044997088181</c:v>
                </c:pt>
                <c:pt idx="9">
                  <c:v>152.85401998160839</c:v>
                </c:pt>
                <c:pt idx="10">
                  <c:v>163.59838764960864</c:v>
                </c:pt>
                <c:pt idx="11">
                  <c:v>173.89891365528149</c:v>
                </c:pt>
                <c:pt idx="12">
                  <c:v>183.75894580900223</c:v>
                </c:pt>
                <c:pt idx="13">
                  <c:v>193.12845442862795</c:v>
                </c:pt>
                <c:pt idx="14">
                  <c:v>202.0605595230916</c:v>
                </c:pt>
                <c:pt idx="15">
                  <c:v>206.30407686279983</c:v>
                </c:pt>
                <c:pt idx="16">
                  <c:v>210.54759420250809</c:v>
                </c:pt>
                <c:pt idx="17">
                  <c:v>101.7623892227938</c:v>
                </c:pt>
                <c:pt idx="18">
                  <c:v>110.08528396796831</c:v>
                </c:pt>
                <c:pt idx="19">
                  <c:v>116.12514732957787</c:v>
                </c:pt>
                <c:pt idx="20">
                  <c:v>120</c:v>
                </c:pt>
              </c:numCache>
            </c:numRef>
          </c:xVal>
          <c:yVal>
            <c:numRef>
              <c:f>Лист1!$O$52:$O$72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Лист1!$AB$52:$AB$72</c:f>
              <c:numCache>
                <c:formatCode>General</c:formatCode>
                <c:ptCount val="21"/>
                <c:pt idx="0">
                  <c:v>27.503873103557957</c:v>
                </c:pt>
                <c:pt idx="1">
                  <c:v>30.766265290161339</c:v>
                </c:pt>
                <c:pt idx="2">
                  <c:v>34.204308543440348</c:v>
                </c:pt>
                <c:pt idx="3">
                  <c:v>37.846071598787432</c:v>
                </c:pt>
                <c:pt idx="4">
                  <c:v>41.75805702496158</c:v>
                </c:pt>
                <c:pt idx="5">
                  <c:v>45.859699731082245</c:v>
                </c:pt>
                <c:pt idx="6">
                  <c:v>50.215025606700635</c:v>
                </c:pt>
                <c:pt idx="7">
                  <c:v>54.990502861647265</c:v>
                </c:pt>
                <c:pt idx="8">
                  <c:v>60.075855804372978</c:v>
                </c:pt>
                <c:pt idx="9">
                  <c:v>65.30999641511157</c:v>
                </c:pt>
                <c:pt idx="10">
                  <c:v>70.617947873379293</c:v>
                </c:pt>
                <c:pt idx="11">
                  <c:v>75.924089027360495</c:v>
                </c:pt>
                <c:pt idx="12">
                  <c:v>81.198394211297369</c:v>
                </c:pt>
                <c:pt idx="13">
                  <c:v>86.427033682769689</c:v>
                </c:pt>
                <c:pt idx="14">
                  <c:v>91.638512593219843</c:v>
                </c:pt>
                <c:pt idx="15">
                  <c:v>96.928456132680466</c:v>
                </c:pt>
                <c:pt idx="16">
                  <c:v>101.7623892227938</c:v>
                </c:pt>
                <c:pt idx="17">
                  <c:v>103.05188933664667</c:v>
                </c:pt>
                <c:pt idx="18">
                  <c:v>110.9480238161609</c:v>
                </c:pt>
                <c:pt idx="19">
                  <c:v>116.32927081896889</c:v>
                </c:pt>
                <c:pt idx="20">
                  <c:v>120</c:v>
                </c:pt>
              </c:numCache>
            </c:numRef>
          </c:xVal>
          <c:yVal>
            <c:numRef>
              <c:f>Лист1!$AA$52:$AA$72</c:f>
              <c:numCache>
                <c:formatCode>General</c:formatCode>
                <c:ptCount val="21"/>
                <c:pt idx="0">
                  <c:v>0</c:v>
                </c:pt>
                <c:pt idx="1">
                  <c:v>157.89473684210526</c:v>
                </c:pt>
                <c:pt idx="2">
                  <c:v>315.78947368421052</c:v>
                </c:pt>
                <c:pt idx="3">
                  <c:v>473.68421052631578</c:v>
                </c:pt>
                <c:pt idx="4">
                  <c:v>631.57894736842104</c:v>
                </c:pt>
                <c:pt idx="5">
                  <c:v>789.47368421052624</c:v>
                </c:pt>
                <c:pt idx="6">
                  <c:v>947.36842105263156</c:v>
                </c:pt>
                <c:pt idx="7">
                  <c:v>1105.2631578947369</c:v>
                </c:pt>
                <c:pt idx="8">
                  <c:v>1263.1578947368421</c:v>
                </c:pt>
                <c:pt idx="9">
                  <c:v>1421.0526315789473</c:v>
                </c:pt>
                <c:pt idx="10">
                  <c:v>1578.9473684210525</c:v>
                </c:pt>
                <c:pt idx="11">
                  <c:v>1736.8421052631579</c:v>
                </c:pt>
                <c:pt idx="12">
                  <c:v>1894.7368421052631</c:v>
                </c:pt>
                <c:pt idx="13">
                  <c:v>2052.6315789473683</c:v>
                </c:pt>
                <c:pt idx="14">
                  <c:v>2210.5263157894738</c:v>
                </c:pt>
                <c:pt idx="15">
                  <c:v>2368.4210526315787</c:v>
                </c:pt>
                <c:pt idx="16">
                  <c:v>2501</c:v>
                </c:pt>
                <c:pt idx="17">
                  <c:v>2526.3157894736842</c:v>
                </c:pt>
                <c:pt idx="18">
                  <c:v>2684.2105263157896</c:v>
                </c:pt>
                <c:pt idx="19">
                  <c:v>2842.1052631578946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Лист1!$X$52:$X$72</c:f>
              <c:numCache>
                <c:formatCode>0</c:formatCode>
                <c:ptCount val="21"/>
                <c:pt idx="0">
                  <c:v>22.534415923858127</c:v>
                </c:pt>
                <c:pt idx="1">
                  <c:v>24.13155283569214</c:v>
                </c:pt>
                <c:pt idx="2">
                  <c:v>25.752984553520648</c:v>
                </c:pt>
                <c:pt idx="3">
                  <c:v>27.410789808983289</c:v>
                </c:pt>
                <c:pt idx="4">
                  <c:v>29.083866244947586</c:v>
                </c:pt>
                <c:pt idx="5">
                  <c:v>30.86913276123353</c:v>
                </c:pt>
                <c:pt idx="6">
                  <c:v>32.787768884852085</c:v>
                </c:pt>
                <c:pt idx="7">
                  <c:v>35.083551343772321</c:v>
                </c:pt>
                <c:pt idx="8">
                  <c:v>38.222069452415425</c:v>
                </c:pt>
                <c:pt idx="9" formatCode="General">
                  <c:v>43.130162897732831</c:v>
                </c:pt>
                <c:pt idx="10" formatCode="General">
                  <c:v>50.567475795444047</c:v>
                </c:pt>
                <c:pt idx="11" formatCode="General">
                  <c:v>57.98475041677851</c:v>
                </c:pt>
                <c:pt idx="12" formatCode="General">
                  <c:v>65.348052341720475</c:v>
                </c:pt>
                <c:pt idx="13" formatCode="General">
                  <c:v>72.992533769861708</c:v>
                </c:pt>
                <c:pt idx="14" formatCode="General">
                  <c:v>81.58353107564372</c:v>
                </c:pt>
                <c:pt idx="15" formatCode="General">
                  <c:v>86.987191833763831</c:v>
                </c:pt>
                <c:pt idx="16" formatCode="General">
                  <c:v>92.390852591883942</c:v>
                </c:pt>
                <c:pt idx="17" formatCode="General">
                  <c:v>83.063455478880343</c:v>
                </c:pt>
                <c:pt idx="18" formatCode="General">
                  <c:v>87.002423139058024</c:v>
                </c:pt>
                <c:pt idx="19" formatCode="General">
                  <c:v>89.282026486129212</c:v>
                </c:pt>
                <c:pt idx="20" formatCode="General">
                  <c:v>90</c:v>
                </c:pt>
              </c:numCache>
            </c:numRef>
          </c:xVal>
          <c:yVal>
            <c:numRef>
              <c:f>Лист1!$W$52:$W$72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 formatCode="General">
                  <c:v>1500</c:v>
                </c:pt>
                <c:pt idx="10" formatCode="General">
                  <c:v>1666.6666666666665</c:v>
                </c:pt>
                <c:pt idx="11" formatCode="General">
                  <c:v>1833.3333333333333</c:v>
                </c:pt>
                <c:pt idx="12" formatCode="General">
                  <c:v>2000</c:v>
                </c:pt>
                <c:pt idx="13" formatCode="General">
                  <c:v>2166.6666666666665</c:v>
                </c:pt>
                <c:pt idx="14" formatCode="General">
                  <c:v>2333.333333333333</c:v>
                </c:pt>
                <c:pt idx="15" formatCode="General">
                  <c:v>2416.6666666666665</c:v>
                </c:pt>
                <c:pt idx="16" formatCode="General">
                  <c:v>2500</c:v>
                </c:pt>
                <c:pt idx="17" formatCode="General">
                  <c:v>2501</c:v>
                </c:pt>
                <c:pt idx="18" formatCode="General">
                  <c:v>2666.6666666666665</c:v>
                </c:pt>
                <c:pt idx="19" formatCode="General">
                  <c:v>2833.333333333333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Лист1!$AF$52:$AF$72</c:f>
              <c:numCache>
                <c:formatCode>General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>
                  <c:v>34.64</c:v>
                </c:pt>
                <c:pt idx="10">
                  <c:v>40.92166666666666</c:v>
                </c:pt>
                <c:pt idx="11">
                  <c:v>48.53</c:v>
                </c:pt>
                <c:pt idx="12">
                  <c:v>55.844999999999999</c:v>
                </c:pt>
                <c:pt idx="13">
                  <c:v>62.829999999999991</c:v>
                </c:pt>
                <c:pt idx="14">
                  <c:v>69.521666666666647</c:v>
                </c:pt>
                <c:pt idx="15">
                  <c:v>72.720833333333331</c:v>
                </c:pt>
                <c:pt idx="16">
                  <c:v>75.92</c:v>
                </c:pt>
                <c:pt idx="17">
                  <c:v>75.956850000000003</c:v>
                </c:pt>
                <c:pt idx="18">
                  <c:v>81.987611000000001</c:v>
                </c:pt>
                <c:pt idx="19">
                  <c:v>87.204166666666652</c:v>
                </c:pt>
                <c:pt idx="20">
                  <c:v>90</c:v>
                </c:pt>
              </c:numCache>
            </c:numRef>
          </c:xVal>
          <c:yVal>
            <c:numRef>
              <c:f>Лист1!$AE$52:$AE$72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Лист1!$Q$51</c:f>
              <c:strCache>
                <c:ptCount val="1"/>
                <c:pt idx="0">
                  <c:v>hmes_m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Лист1!$R$52:$R$72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9</c:v>
                </c:pt>
                <c:pt idx="9">
                  <c:v>20.5</c:v>
                </c:pt>
                <c:pt idx="10">
                  <c:v>36</c:v>
                </c:pt>
                <c:pt idx="11">
                  <c:v>56.5</c:v>
                </c:pt>
                <c:pt idx="12">
                  <c:v>81</c:v>
                </c:pt>
                <c:pt idx="13">
                  <c:v>110.5</c:v>
                </c:pt>
                <c:pt idx="14">
                  <c:v>144</c:v>
                </c:pt>
                <c:pt idx="15">
                  <c:v>182.5</c:v>
                </c:pt>
                <c:pt idx="16">
                  <c:v>225</c:v>
                </c:pt>
                <c:pt idx="17">
                  <c:v>272.50979999999993</c:v>
                </c:pt>
                <c:pt idx="18">
                  <c:v>324.01979999999992</c:v>
                </c:pt>
                <c:pt idx="19">
                  <c:v>395.75000000000017</c:v>
                </c:pt>
                <c:pt idx="20">
                  <c:v>500</c:v>
                </c:pt>
              </c:numCache>
            </c:numRef>
          </c:xVal>
          <c:yVal>
            <c:numRef>
              <c:f>Лист1!$Q$52:$Q$72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Лист1!$Q$51</c:f>
              <c:strCache>
                <c:ptCount val="1"/>
                <c:pt idx="0">
                  <c:v>hmes_m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Лист1!$V$52:$V$72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Лист1!$U$52:$U$72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Лист1!$D$43:$D$63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  <c:pt idx="11">
                  <c:v>121</c:v>
                </c:pt>
                <c:pt idx="12">
                  <c:v>144</c:v>
                </c:pt>
                <c:pt idx="13">
                  <c:v>169</c:v>
                </c:pt>
                <c:pt idx="14">
                  <c:v>196</c:v>
                </c:pt>
                <c:pt idx="15">
                  <c:v>225</c:v>
                </c:pt>
                <c:pt idx="16">
                  <c:v>256</c:v>
                </c:pt>
                <c:pt idx="17">
                  <c:v>289</c:v>
                </c:pt>
                <c:pt idx="18">
                  <c:v>324</c:v>
                </c:pt>
                <c:pt idx="19">
                  <c:v>361</c:v>
                </c:pt>
                <c:pt idx="20">
                  <c:v>500</c:v>
                </c:pt>
              </c:numCache>
            </c:numRef>
          </c:xVal>
          <c:yVal>
            <c:numRef>
              <c:f>Лист1!$B$43:$B$63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F-492C-88C7-49382608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15008"/>
        <c:axId val="147374048"/>
      </c:scatterChart>
      <c:valAx>
        <c:axId val="39231500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374048"/>
        <c:crosses val="autoZero"/>
        <c:crossBetween val="midCat"/>
      </c:valAx>
      <c:valAx>
        <c:axId val="14737404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3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4</xdr:row>
      <xdr:rowOff>128587</xdr:rowOff>
    </xdr:from>
    <xdr:to>
      <xdr:col>16</xdr:col>
      <xdr:colOff>57150</xdr:colOff>
      <xdr:row>26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</xdr:row>
      <xdr:rowOff>123825</xdr:rowOff>
    </xdr:from>
    <xdr:to>
      <xdr:col>21</xdr:col>
      <xdr:colOff>142875</xdr:colOff>
      <xdr:row>26</xdr:row>
      <xdr:rowOff>119063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58</xdr:row>
      <xdr:rowOff>23811</xdr:rowOff>
    </xdr:from>
    <xdr:to>
      <xdr:col>18</xdr:col>
      <xdr:colOff>495300</xdr:colOff>
      <xdr:row>84</xdr:row>
      <xdr:rowOff>104775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371475</xdr:colOff>
      <xdr:row>73</xdr:row>
      <xdr:rowOff>76200</xdr:rowOff>
    </xdr:from>
    <xdr:to>
      <xdr:col>31</xdr:col>
      <xdr:colOff>104775</xdr:colOff>
      <xdr:row>99</xdr:row>
      <xdr:rowOff>157164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495300</xdr:colOff>
      <xdr:row>53</xdr:row>
      <xdr:rowOff>128587</xdr:rowOff>
    </xdr:from>
    <xdr:to>
      <xdr:col>11</xdr:col>
      <xdr:colOff>95250</xdr:colOff>
      <xdr:row>72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645B219-A8BB-458E-842C-A0E43A65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name"/>
      <definedName name="getUFVersion"/>
      <definedName name="MF_p_pipe_new_atma"/>
      <definedName name="PVT_encode_string"/>
      <definedName name="well_plin_pwf_new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Лист1"/>
  <dimension ref="A1:AM72"/>
  <sheetViews>
    <sheetView tabSelected="1" topLeftCell="B1" workbookViewId="0">
      <selection activeCell="Y26" sqref="Y26"/>
    </sheetView>
  </sheetViews>
  <sheetFormatPr defaultRowHeight="15" x14ac:dyDescent="0.25"/>
  <cols>
    <col min="35" max="36" width="13.140625" customWidth="1"/>
    <col min="37" max="37" width="12" customWidth="1"/>
  </cols>
  <sheetData>
    <row r="1" spans="1:27" x14ac:dyDescent="0.25">
      <c r="A1" s="1" t="s">
        <v>0</v>
      </c>
      <c r="F1" t="s">
        <v>1</v>
      </c>
      <c r="G1" t="str">
        <f>[1]!getUFVersion()</f>
        <v>7.11</v>
      </c>
    </row>
    <row r="2" spans="1:27" x14ac:dyDescent="0.25">
      <c r="A2" t="s">
        <v>2</v>
      </c>
    </row>
    <row r="6" spans="1:27" x14ac:dyDescent="0.25">
      <c r="A6" s="1" t="s">
        <v>3</v>
      </c>
    </row>
    <row r="7" spans="1:2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2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2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2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27" ht="18.75" x14ac:dyDescent="0.35">
      <c r="B11" s="7" t="s">
        <v>11</v>
      </c>
      <c r="C11" s="3">
        <v>300</v>
      </c>
      <c r="D11" s="6" t="s">
        <v>9</v>
      </c>
      <c r="E11" s="8">
        <f>Rsb_/gamma_oil_</f>
        <v>91.954022988505741</v>
      </c>
      <c r="F11" s="6" t="s">
        <v>10</v>
      </c>
      <c r="Y11">
        <v>0.8</v>
      </c>
    </row>
    <row r="12" spans="1:2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  <c r="Y12">
        <v>1000</v>
      </c>
    </row>
    <row r="13" spans="1:2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  <c r="Y13">
        <f>Y11*Y12</f>
        <v>800</v>
      </c>
      <c r="Z13">
        <f>Y13/1000</f>
        <v>0.8</v>
      </c>
      <c r="AA13">
        <f>Z13*100</f>
        <v>80</v>
      </c>
    </row>
    <row r="14" spans="1:27" ht="18.75" x14ac:dyDescent="0.35">
      <c r="B14" s="7" t="s">
        <v>18</v>
      </c>
      <c r="C14" s="3">
        <v>1.2</v>
      </c>
      <c r="D14" s="6" t="s">
        <v>9</v>
      </c>
    </row>
    <row r="15" spans="1:27" ht="18" x14ac:dyDescent="0.35">
      <c r="B15" s="9" t="s">
        <v>19</v>
      </c>
      <c r="C15" s="3">
        <v>1</v>
      </c>
      <c r="D15" s="4" t="s">
        <v>20</v>
      </c>
    </row>
    <row r="16" spans="1:27" x14ac:dyDescent="0.25">
      <c r="A16" s="1" t="s">
        <v>21</v>
      </c>
    </row>
    <row r="17" spans="1:17" ht="15.75" x14ac:dyDescent="0.3">
      <c r="B17" s="9" t="s">
        <v>22</v>
      </c>
      <c r="C17" s="3">
        <v>50</v>
      </c>
      <c r="D17" s="6" t="s">
        <v>23</v>
      </c>
    </row>
    <row r="18" spans="1:17" ht="15.75" x14ac:dyDescent="0.3">
      <c r="B18" s="9" t="s">
        <v>24</v>
      </c>
      <c r="C18" s="3">
        <v>0</v>
      </c>
      <c r="D18" s="4" t="s">
        <v>25</v>
      </c>
    </row>
    <row r="19" spans="1:17" x14ac:dyDescent="0.25">
      <c r="A19" t="s">
        <v>26</v>
      </c>
      <c r="B19" s="10"/>
    </row>
    <row r="20" spans="1:17" ht="30" x14ac:dyDescent="0.25">
      <c r="B20" s="9" t="s">
        <v>27</v>
      </c>
      <c r="C20" s="3">
        <v>2000</v>
      </c>
      <c r="D20" s="6" t="s">
        <v>28</v>
      </c>
      <c r="G20" s="9" t="s">
        <v>29</v>
      </c>
      <c r="H20" s="3">
        <v>1</v>
      </c>
    </row>
    <row r="21" spans="1:17" x14ac:dyDescent="0.25">
      <c r="B21" s="9" t="s">
        <v>30</v>
      </c>
      <c r="C21" s="3">
        <v>62</v>
      </c>
      <c r="D21" s="6" t="s">
        <v>31</v>
      </c>
    </row>
    <row r="22" spans="1:17" x14ac:dyDescent="0.25">
      <c r="B22" s="9" t="s">
        <v>32</v>
      </c>
      <c r="C22" s="3">
        <v>90</v>
      </c>
      <c r="D22" s="6" t="s">
        <v>33</v>
      </c>
    </row>
    <row r="23" spans="1:17" x14ac:dyDescent="0.25">
      <c r="B23" s="9" t="s">
        <v>34</v>
      </c>
      <c r="C23" s="3">
        <v>10</v>
      </c>
      <c r="D23" s="6" t="s">
        <v>13</v>
      </c>
    </row>
    <row r="24" spans="1:17" x14ac:dyDescent="0.25">
      <c r="B24" s="9" t="s">
        <v>35</v>
      </c>
      <c r="C24" s="11">
        <v>120</v>
      </c>
      <c r="D24" s="6" t="s">
        <v>13</v>
      </c>
    </row>
    <row r="25" spans="1:17" x14ac:dyDescent="0.25">
      <c r="B25" s="9" t="s">
        <v>36</v>
      </c>
      <c r="C25" s="3">
        <v>44</v>
      </c>
      <c r="D25" s="6" t="s">
        <v>37</v>
      </c>
    </row>
    <row r="26" spans="1:17" x14ac:dyDescent="0.25">
      <c r="B26" s="9" t="s">
        <v>38</v>
      </c>
      <c r="C26" s="3">
        <v>30</v>
      </c>
      <c r="D26" s="6" t="s">
        <v>37</v>
      </c>
    </row>
    <row r="28" spans="1:17" ht="30" x14ac:dyDescent="0.25">
      <c r="B28" s="12" t="s">
        <v>39</v>
      </c>
      <c r="C28" s="13" t="str">
        <f>[1]!PVT_encode_string(gamma_gas_,gamma_oil_,gamma_wat_,Rsb_,Rp_,Pb_,Tres_,Bob_,muob_)</f>
        <v>gamma_gas:0.800;gamma_oil:0.870;gamma_wat:1.000;rsb_m3m3:80.000;rp_m3m3:300.000;pb_atma:120.000;tres_C:90.000;bob_m3m3:1.200;muob_cP:1.000;PVTcorr:0;ksep_fr:0.000;p_ksep_atma:-1.000;t_ksep_C:-1.000;gas_only:False;</v>
      </c>
      <c r="D28" s="13"/>
      <c r="E28" s="13"/>
      <c r="F28" s="13"/>
      <c r="G28" s="13"/>
      <c r="H28" s="13"/>
    </row>
    <row r="29" spans="1:17" x14ac:dyDescent="0.25">
      <c r="C29" t="str">
        <f>[1]!ESP_encode_string(,,,,,,,0.5)</f>
        <v>ESP_ID:1005.00000;HeadNom_m:2000.00000;ESPfreq_Hz:50.00000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</row>
    <row r="30" spans="1:17" x14ac:dyDescent="0.25">
      <c r="P30">
        <v>2</v>
      </c>
      <c r="Q30" t="s">
        <v>59</v>
      </c>
    </row>
    <row r="31" spans="1:17" x14ac:dyDescent="0.25">
      <c r="H31" t="str">
        <f>[1]!ESP_name(1005)</f>
        <v>ВНН5-50</v>
      </c>
      <c r="P31">
        <v>0</v>
      </c>
      <c r="Q31" t="s">
        <v>58</v>
      </c>
    </row>
    <row r="32" spans="1:17" x14ac:dyDescent="0.25">
      <c r="B32" s="14" t="s">
        <v>40</v>
      </c>
      <c r="C32" s="15"/>
      <c r="D32" s="15"/>
      <c r="G32" s="10"/>
    </row>
    <row r="33" spans="2:39" ht="18" x14ac:dyDescent="0.35">
      <c r="B33" s="16" t="s">
        <v>41</v>
      </c>
      <c r="C33" s="17">
        <v>3000</v>
      </c>
      <c r="D33" s="18" t="s">
        <v>28</v>
      </c>
      <c r="G33" s="10"/>
      <c r="P33">
        <v>0</v>
      </c>
      <c r="Q33" t="s">
        <v>56</v>
      </c>
    </row>
    <row r="34" spans="2:39" ht="18" x14ac:dyDescent="0.35">
      <c r="B34" s="16" t="s">
        <v>42</v>
      </c>
      <c r="C34" s="17">
        <v>2500</v>
      </c>
      <c r="D34" s="18" t="s">
        <v>43</v>
      </c>
      <c r="G34" s="10"/>
      <c r="P34">
        <v>0</v>
      </c>
      <c r="Q34" t="s">
        <v>57</v>
      </c>
    </row>
    <row r="35" spans="2:39" ht="18" x14ac:dyDescent="0.35">
      <c r="B35" s="16" t="s">
        <v>44</v>
      </c>
      <c r="C35" s="17">
        <v>140</v>
      </c>
      <c r="D35" s="18" t="s">
        <v>31</v>
      </c>
      <c r="G35" s="10"/>
    </row>
    <row r="36" spans="2:39" ht="18" x14ac:dyDescent="0.35">
      <c r="B36" s="16" t="s">
        <v>45</v>
      </c>
      <c r="C36" s="17">
        <v>65</v>
      </c>
      <c r="D36" s="18" t="s">
        <v>31</v>
      </c>
      <c r="G36" s="10"/>
    </row>
    <row r="37" spans="2:39" ht="18" x14ac:dyDescent="0.35">
      <c r="B37" s="16" t="s">
        <v>46</v>
      </c>
      <c r="C37" s="17">
        <v>12</v>
      </c>
      <c r="D37" s="18" t="s">
        <v>31</v>
      </c>
      <c r="G37" s="10"/>
    </row>
    <row r="38" spans="2:39" x14ac:dyDescent="0.25">
      <c r="G38" s="10"/>
      <c r="P38">
        <f t="array" ref="P38:Q38">[1]!MF_p_pipe_new_atma(qliq_,fw_,B43:C44,Pcalc_,,P33,P34,PVTstr_,,,E43:F45,1)</f>
        <v>0</v>
      </c>
      <c r="Q38">
        <v>20</v>
      </c>
      <c r="V38" s="21"/>
      <c r="W38" s="21"/>
    </row>
    <row r="39" spans="2:39" x14ac:dyDescent="0.25">
      <c r="G39" s="10"/>
    </row>
    <row r="40" spans="2:39" x14ac:dyDescent="0.25">
      <c r="B40" s="15" t="s">
        <v>47</v>
      </c>
      <c r="C40" s="15"/>
      <c r="E40" t="s">
        <v>48</v>
      </c>
      <c r="G40" s="10"/>
      <c r="H40" t="s">
        <v>49</v>
      </c>
      <c r="I40" s="10"/>
      <c r="J40" t="s">
        <v>50</v>
      </c>
      <c r="P40">
        <v>0</v>
      </c>
      <c r="Q40">
        <v>0</v>
      </c>
      <c r="R40">
        <v>1</v>
      </c>
      <c r="S40">
        <v>1</v>
      </c>
    </row>
    <row r="41" spans="2:39" ht="18" x14ac:dyDescent="0.35">
      <c r="B41" s="18" t="s">
        <v>51</v>
      </c>
      <c r="C41" s="18" t="s">
        <v>52</v>
      </c>
      <c r="E41" s="18" t="s">
        <v>52</v>
      </c>
      <c r="F41" s="18" t="s">
        <v>53</v>
      </c>
      <c r="G41" s="10"/>
      <c r="H41" s="18" t="s">
        <v>51</v>
      </c>
      <c r="I41" s="16" t="s">
        <v>54</v>
      </c>
      <c r="J41" s="18" t="s">
        <v>51</v>
      </c>
      <c r="K41" s="16" t="s">
        <v>55</v>
      </c>
      <c r="P41">
        <v>0</v>
      </c>
      <c r="Q41">
        <v>1</v>
      </c>
      <c r="R41">
        <v>0</v>
      </c>
      <c r="S41">
        <v>1</v>
      </c>
      <c r="W41" s="21"/>
      <c r="X41" s="21"/>
      <c r="Y41" s="21"/>
      <c r="Z41" s="21"/>
    </row>
    <row r="42" spans="2:39" x14ac:dyDescent="0.25">
      <c r="B42" s="18" t="s">
        <v>28</v>
      </c>
      <c r="C42" s="18" t="s">
        <v>28</v>
      </c>
      <c r="E42" s="18" t="s">
        <v>28</v>
      </c>
      <c r="F42" s="18" t="s">
        <v>43</v>
      </c>
      <c r="G42" s="10"/>
      <c r="H42" s="18" t="s">
        <v>28</v>
      </c>
      <c r="I42" s="18" t="s">
        <v>31</v>
      </c>
      <c r="J42" s="18" t="s">
        <v>28</v>
      </c>
      <c r="K42" s="18" t="s">
        <v>31</v>
      </c>
      <c r="P42">
        <f>[1]!MF_p_pipe_new_atma(qliq_,fw_,$B$43:$C$44,Pcalc_,,P40,P41,PVTstr_)</f>
        <v>0</v>
      </c>
      <c r="Q42">
        <f>[1]!MF_p_pipe_new_atma(qliq_,fw_,$B$43:$C$44,Pcalc_,,Q40,Q41,PVTstr_)</f>
        <v>6.8324261316861357</v>
      </c>
      <c r="R42">
        <f>[1]!MF_p_pipe_new_atma(qliq_,fw_,$B$43:$C$44,Pcalc_,,R40,R41,PVTstr_)</f>
        <v>29.96365668936015</v>
      </c>
      <c r="S42">
        <f>[1]!MF_p_pipe_new_atma(qliq_,fw_,$B$43:$C$44,Pcalc_,,S40,S41,PVTstr_)</f>
        <v>18.739370598858471</v>
      </c>
      <c r="W42" s="21"/>
      <c r="X42" s="21"/>
      <c r="Y42" s="21"/>
      <c r="Z42" s="21"/>
    </row>
    <row r="43" spans="2:39" x14ac:dyDescent="0.25">
      <c r="B43" s="17">
        <v>0</v>
      </c>
      <c r="C43" s="17">
        <v>0</v>
      </c>
      <c r="D43">
        <f>B43-C43</f>
        <v>0</v>
      </c>
      <c r="E43" s="19">
        <v>0</v>
      </c>
      <c r="F43" s="19">
        <v>20</v>
      </c>
      <c r="G43" s="10"/>
      <c r="H43" s="19">
        <v>0</v>
      </c>
      <c r="I43" s="20">
        <v>150</v>
      </c>
      <c r="J43" s="19">
        <v>0</v>
      </c>
      <c r="K43" s="20">
        <v>72</v>
      </c>
      <c r="W43" s="21"/>
      <c r="X43" s="21"/>
      <c r="Y43" s="21"/>
      <c r="Z43" s="21"/>
    </row>
    <row r="44" spans="2:39" x14ac:dyDescent="0.25">
      <c r="B44" s="17">
        <v>1000</v>
      </c>
      <c r="C44" s="17">
        <v>1000</v>
      </c>
      <c r="D44">
        <f t="shared" ref="D44:D63" si="0">B44-C44</f>
        <v>0</v>
      </c>
      <c r="E44" s="19">
        <v>1500</v>
      </c>
      <c r="F44" s="19">
        <v>35</v>
      </c>
      <c r="G44" s="10"/>
      <c r="H44" s="19">
        <v>500</v>
      </c>
      <c r="I44" s="20">
        <v>125</v>
      </c>
      <c r="J44" s="19">
        <v>500</v>
      </c>
      <c r="K44" s="20">
        <v>60</v>
      </c>
      <c r="W44" s="21"/>
      <c r="X44" s="21"/>
      <c r="Y44" s="21"/>
      <c r="Z44" s="21"/>
    </row>
    <row r="45" spans="2:39" x14ac:dyDescent="0.25">
      <c r="B45" s="17">
        <v>1100</v>
      </c>
      <c r="C45" s="17">
        <v>1096</v>
      </c>
      <c r="D45">
        <f t="shared" si="0"/>
        <v>4</v>
      </c>
      <c r="E45" s="19">
        <v>2500</v>
      </c>
      <c r="F45" s="19">
        <v>90</v>
      </c>
      <c r="G45" s="10"/>
      <c r="H45" s="19">
        <v>3500</v>
      </c>
      <c r="I45" s="20">
        <v>125</v>
      </c>
      <c r="J45" s="19">
        <v>2500</v>
      </c>
      <c r="K45" s="20">
        <v>60</v>
      </c>
      <c r="W45" s="21"/>
      <c r="X45" s="21"/>
      <c r="Y45" s="21"/>
      <c r="Z45" s="21"/>
    </row>
    <row r="46" spans="2:39" x14ac:dyDescent="0.25">
      <c r="B46" s="17">
        <v>1200</v>
      </c>
      <c r="C46" s="17">
        <v>1191</v>
      </c>
      <c r="D46">
        <f t="shared" si="0"/>
        <v>9</v>
      </c>
      <c r="E46" s="19"/>
      <c r="F46" s="19"/>
      <c r="G46" s="10"/>
      <c r="H46" s="19"/>
      <c r="I46" s="19"/>
      <c r="J46" s="19"/>
      <c r="K46" s="19"/>
      <c r="W46" s="21"/>
      <c r="X46" s="21"/>
      <c r="Y46" s="21"/>
      <c r="Z46" s="21"/>
    </row>
    <row r="47" spans="2:39" x14ac:dyDescent="0.25">
      <c r="B47" s="17">
        <v>1300</v>
      </c>
      <c r="C47" s="17">
        <v>1284</v>
      </c>
      <c r="D47">
        <f t="shared" si="0"/>
        <v>16</v>
      </c>
      <c r="E47" s="19"/>
      <c r="F47" s="19"/>
      <c r="G47" s="10"/>
      <c r="H47" s="19"/>
      <c r="I47" s="19"/>
      <c r="J47" s="19"/>
      <c r="K47" s="19"/>
      <c r="W47" s="21"/>
      <c r="X47" s="21"/>
      <c r="Y47" s="21"/>
      <c r="Z47" s="21"/>
    </row>
    <row r="48" spans="2:39" x14ac:dyDescent="0.25">
      <c r="B48" s="17">
        <v>1400</v>
      </c>
      <c r="C48" s="17">
        <v>1375</v>
      </c>
      <c r="D48">
        <f t="shared" si="0"/>
        <v>25</v>
      </c>
      <c r="E48" s="19"/>
      <c r="F48" s="19"/>
      <c r="G48" s="10"/>
      <c r="H48" s="19"/>
      <c r="I48" s="19"/>
      <c r="J48" s="19"/>
      <c r="K48" s="19"/>
      <c r="M48" s="19"/>
      <c r="N48">
        <f t="array" ref="N48:AM72">[1]!well_plin_pwf_new_atma(qliq_,fw_,C24,C33,Pcalc_,C37,PVTstr_,ESP_,B43:C63,J43:K45,H43:I45,E43:F45,hcor,tempm)</f>
        <v>44.019917273662386</v>
      </c>
      <c r="O48">
        <v>44.019917273662386</v>
      </c>
      <c r="P48">
        <v>45.319990235747426</v>
      </c>
      <c r="Q48">
        <v>210.54759420250809</v>
      </c>
      <c r="R48">
        <v>101.7623892227938</v>
      </c>
      <c r="S48">
        <v>120</v>
      </c>
      <c r="T48">
        <v>50</v>
      </c>
      <c r="U48">
        <v>0</v>
      </c>
      <c r="V48">
        <v>90</v>
      </c>
      <c r="W48" s="21">
        <v>22.534415923858127</v>
      </c>
      <c r="X48" s="21">
        <v>20</v>
      </c>
      <c r="Y48" s="21">
        <v>92.390852591883942</v>
      </c>
      <c r="Z48" s="21">
        <v>83.063455478880343</v>
      </c>
      <c r="AA48">
        <v>0</v>
      </c>
      <c r="AB48">
        <v>10</v>
      </c>
      <c r="AC48">
        <v>0</v>
      </c>
      <c r="AD48">
        <v>0</v>
      </c>
      <c r="AE48">
        <v>50</v>
      </c>
      <c r="AF48">
        <v>14.345949417102116</v>
      </c>
      <c r="AG48">
        <v>0.74543739838256551</v>
      </c>
      <c r="AH48">
        <v>0.43304227089033803</v>
      </c>
      <c r="AI48">
        <v>0.88920414991231822</v>
      </c>
      <c r="AJ48">
        <v>0.77840829982463633</v>
      </c>
      <c r="AK48">
        <v>0.5</v>
      </c>
      <c r="AL48">
        <v>1</v>
      </c>
      <c r="AM48">
        <v>0</v>
      </c>
    </row>
    <row r="49" spans="2:39" x14ac:dyDescent="0.25">
      <c r="B49" s="17">
        <v>1500</v>
      </c>
      <c r="C49" s="17">
        <v>1464</v>
      </c>
      <c r="D49">
        <f t="shared" si="0"/>
        <v>36</v>
      </c>
      <c r="E49" s="19"/>
      <c r="F49" s="19"/>
      <c r="G49" s="10"/>
      <c r="H49" s="19"/>
      <c r="I49" s="19"/>
      <c r="J49" s="19"/>
      <c r="K49" s="19"/>
      <c r="M49" s="19"/>
      <c r="N49" t="str">
        <v>p_line_atma</v>
      </c>
      <c r="O49" t="str">
        <v>p_line_atma</v>
      </c>
      <c r="P49" t="str">
        <v>pbuf_atma</v>
      </c>
      <c r="Q49" t="str">
        <v>p_dis_atma</v>
      </c>
      <c r="R49" t="str">
        <v>p_int_atma</v>
      </c>
      <c r="S49" t="str">
        <v>pwf_atma</v>
      </c>
      <c r="T49" t="str">
        <v>qliq_sm3day</v>
      </c>
      <c r="U49" t="str">
        <v>fw_perc</v>
      </c>
      <c r="V49" t="str">
        <v>t_bh_C</v>
      </c>
      <c r="W49" s="21" t="str">
        <v>t_wh_C</v>
      </c>
      <c r="X49" s="21" t="str">
        <v>t_surf_C</v>
      </c>
      <c r="Y49" s="21" t="str">
        <v>t_dis_C</v>
      </c>
      <c r="Z49" s="21" t="str">
        <v>t_int_C</v>
      </c>
      <c r="AA49" t="str">
        <v>choke.c_degrad_fr</v>
      </c>
      <c r="AB49" t="str">
        <v>pcas_atma</v>
      </c>
      <c r="AC49" t="str">
        <v>h_dyn_m</v>
      </c>
      <c r="AD49" t="str">
        <v>ESP.power_CS_calc_W</v>
      </c>
      <c r="AE49" t="str">
        <v>ESP.freq_Hz</v>
      </c>
      <c r="AF49" t="str">
        <v>ESP.I_A</v>
      </c>
      <c r="AG49" t="str">
        <v>ESP.load_fr</v>
      </c>
      <c r="AH49" t="str">
        <v>ESP.ESP_pump.eff_ESP_d</v>
      </c>
      <c r="AI49" t="str">
        <v>ESP.ksep_total_fr</v>
      </c>
      <c r="AJ49" t="str">
        <v>ESP.ksep_nat_fr</v>
      </c>
      <c r="AK49" t="str">
        <v>ESP.ksep_gassep_fr</v>
      </c>
      <c r="AL49" t="str">
        <v>ESP.c_calibr_head</v>
      </c>
      <c r="AM49">
        <v>0</v>
      </c>
    </row>
    <row r="50" spans="2:39" x14ac:dyDescent="0.25">
      <c r="B50" s="17">
        <v>1600</v>
      </c>
      <c r="C50" s="17">
        <v>1551</v>
      </c>
      <c r="D50">
        <f t="shared" si="0"/>
        <v>49</v>
      </c>
      <c r="E50" s="19"/>
      <c r="F50" s="19"/>
      <c r="G50" s="10"/>
      <c r="H50" s="19"/>
      <c r="I50" s="19"/>
      <c r="J50" s="19"/>
      <c r="K50" s="19"/>
      <c r="M50" s="19"/>
      <c r="N50">
        <v>0</v>
      </c>
      <c r="O50">
        <v>1</v>
      </c>
      <c r="P50">
        <v>2</v>
      </c>
      <c r="Q50">
        <v>3</v>
      </c>
      <c r="R50">
        <v>4</v>
      </c>
      <c r="S50">
        <v>5</v>
      </c>
      <c r="T50">
        <v>6</v>
      </c>
      <c r="U50">
        <v>7</v>
      </c>
      <c r="V50">
        <v>8</v>
      </c>
      <c r="W50" s="21">
        <v>9</v>
      </c>
      <c r="X50" s="21">
        <v>10</v>
      </c>
      <c r="Y50" s="21">
        <v>11</v>
      </c>
      <c r="Z50" s="21">
        <v>12</v>
      </c>
      <c r="AA50">
        <v>13</v>
      </c>
      <c r="AB50">
        <v>14</v>
      </c>
      <c r="AC50">
        <v>15</v>
      </c>
      <c r="AD50">
        <v>16</v>
      </c>
      <c r="AE50">
        <v>17</v>
      </c>
      <c r="AF50">
        <v>18</v>
      </c>
      <c r="AG50">
        <v>19</v>
      </c>
      <c r="AH50">
        <v>20</v>
      </c>
      <c r="AI50">
        <v>21</v>
      </c>
      <c r="AJ50">
        <v>22</v>
      </c>
      <c r="AK50">
        <v>23</v>
      </c>
      <c r="AL50">
        <v>24</v>
      </c>
      <c r="AM50">
        <v>25</v>
      </c>
    </row>
    <row r="51" spans="2:39" x14ac:dyDescent="0.25">
      <c r="B51" s="17">
        <v>1700</v>
      </c>
      <c r="C51" s="17">
        <v>1636</v>
      </c>
      <c r="D51">
        <f t="shared" si="0"/>
        <v>64</v>
      </c>
      <c r="E51" s="19"/>
      <c r="F51" s="19"/>
      <c r="G51" s="10"/>
      <c r="H51" s="19"/>
      <c r="I51" s="19"/>
      <c r="J51" s="19"/>
      <c r="K51" s="19"/>
      <c r="M51" s="19"/>
      <c r="N51" t="str">
        <v>num</v>
      </c>
      <c r="O51" t="str">
        <v>hmes_m</v>
      </c>
      <c r="P51" t="str">
        <v>p_tub_atma</v>
      </c>
      <c r="Q51" t="str">
        <v>hmes_m</v>
      </c>
      <c r="R51" t="str">
        <v>h_vert_m</v>
      </c>
      <c r="S51" t="str">
        <v>hmes_m</v>
      </c>
      <c r="T51" t="str">
        <v>c_Diam</v>
      </c>
      <c r="U51" t="str">
        <v>hmes_m</v>
      </c>
      <c r="V51" t="str">
        <v>c_Theta</v>
      </c>
      <c r="W51" s="21" t="str">
        <v>hmes_m</v>
      </c>
      <c r="X51" s="21" t="str">
        <v>t_tub_C</v>
      </c>
      <c r="Y51" s="21" t="str">
        <v>hmes_m</v>
      </c>
      <c r="Z51" s="21" t="str">
        <v>Hl_tub</v>
      </c>
      <c r="AA51" t="str">
        <v>hmes_m</v>
      </c>
      <c r="AB51" t="str">
        <v>p_cas_atma</v>
      </c>
      <c r="AC51" t="str">
        <v>hmes_m</v>
      </c>
      <c r="AD51" t="str">
        <v>Hl_cas</v>
      </c>
      <c r="AE51" t="str">
        <v>hmes_m</v>
      </c>
      <c r="AF51" t="str">
        <v>t_amb_C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2:39" x14ac:dyDescent="0.25">
      <c r="B52" s="17">
        <v>1800</v>
      </c>
      <c r="C52" s="17">
        <v>1719</v>
      </c>
      <c r="D52">
        <f t="shared" si="0"/>
        <v>81</v>
      </c>
      <c r="E52" s="19"/>
      <c r="F52" s="19"/>
      <c r="G52" s="10"/>
      <c r="H52" s="19"/>
      <c r="I52" s="19"/>
      <c r="J52" s="19"/>
      <c r="K52" s="19"/>
      <c r="M52" s="19"/>
      <c r="N52">
        <v>1</v>
      </c>
      <c r="O52">
        <v>0</v>
      </c>
      <c r="P52">
        <v>45.319990235747426</v>
      </c>
      <c r="Q52">
        <v>0</v>
      </c>
      <c r="R52">
        <v>0</v>
      </c>
      <c r="S52">
        <v>0</v>
      </c>
      <c r="T52">
        <v>7.2000000000000008E-2</v>
      </c>
      <c r="U52">
        <v>0</v>
      </c>
      <c r="V52">
        <v>90</v>
      </c>
      <c r="W52" s="21">
        <v>0</v>
      </c>
      <c r="X52" s="21">
        <v>22.534415923858127</v>
      </c>
      <c r="Y52" s="21">
        <v>0</v>
      </c>
      <c r="Z52" s="21">
        <v>0.83199716975222793</v>
      </c>
      <c r="AA52">
        <v>0</v>
      </c>
      <c r="AB52">
        <v>27.503873103557957</v>
      </c>
      <c r="AC52">
        <v>2501</v>
      </c>
      <c r="AD52">
        <v>0.99649860798271772</v>
      </c>
      <c r="AE52">
        <v>0</v>
      </c>
      <c r="AF52">
        <v>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2:39" x14ac:dyDescent="0.25">
      <c r="B53" s="17">
        <v>1900</v>
      </c>
      <c r="C53" s="17">
        <v>1800</v>
      </c>
      <c r="D53">
        <f t="shared" si="0"/>
        <v>100</v>
      </c>
      <c r="E53" s="19"/>
      <c r="F53" s="19"/>
      <c r="G53" s="10"/>
      <c r="H53" s="19"/>
      <c r="I53" s="19"/>
      <c r="J53" s="19"/>
      <c r="K53" s="19"/>
      <c r="M53" s="19"/>
      <c r="N53">
        <v>2</v>
      </c>
      <c r="O53">
        <v>166.66666666666666</v>
      </c>
      <c r="P53">
        <v>57.243288114919089</v>
      </c>
      <c r="Q53">
        <v>150</v>
      </c>
      <c r="R53">
        <v>0</v>
      </c>
      <c r="S53">
        <v>150</v>
      </c>
      <c r="T53">
        <v>7.2000000000000008E-2</v>
      </c>
      <c r="U53">
        <v>150</v>
      </c>
      <c r="V53">
        <v>90</v>
      </c>
      <c r="W53" s="21">
        <v>166.66666666666666</v>
      </c>
      <c r="X53" s="21">
        <v>24.13155283569214</v>
      </c>
      <c r="Y53" s="21">
        <v>150</v>
      </c>
      <c r="Z53" s="21">
        <v>0.87111836860031977</v>
      </c>
      <c r="AA53">
        <v>157.89473684210526</v>
      </c>
      <c r="AB53">
        <v>30.766265290161339</v>
      </c>
      <c r="AC53">
        <v>2525.9499999999998</v>
      </c>
      <c r="AD53">
        <v>0.99647607292304818</v>
      </c>
      <c r="AE53">
        <v>166.66666666666666</v>
      </c>
      <c r="AF53">
        <v>21.666666666666668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2:39" x14ac:dyDescent="0.25">
      <c r="B54" s="17">
        <v>2000</v>
      </c>
      <c r="C54" s="17">
        <v>1879</v>
      </c>
      <c r="D54">
        <f t="shared" si="0"/>
        <v>121</v>
      </c>
      <c r="E54" s="19"/>
      <c r="F54" s="19"/>
      <c r="G54" s="10"/>
      <c r="H54" s="19"/>
      <c r="I54" s="19"/>
      <c r="J54" s="19"/>
      <c r="K54" s="19"/>
      <c r="M54" s="19"/>
      <c r="N54">
        <v>3</v>
      </c>
      <c r="O54">
        <v>333.33333333333331</v>
      </c>
      <c r="P54">
        <v>69.534857707764274</v>
      </c>
      <c r="Q54">
        <v>300</v>
      </c>
      <c r="R54">
        <v>0</v>
      </c>
      <c r="S54">
        <v>300</v>
      </c>
      <c r="T54">
        <v>7.2000000000000008E-2</v>
      </c>
      <c r="U54">
        <v>300</v>
      </c>
      <c r="V54">
        <v>90</v>
      </c>
      <c r="W54" s="21">
        <v>333.33333333333331</v>
      </c>
      <c r="X54" s="21">
        <v>25.752984553520648</v>
      </c>
      <c r="Y54" s="21">
        <v>300</v>
      </c>
      <c r="Z54" s="21">
        <v>0.90049167514554507</v>
      </c>
      <c r="AA54">
        <v>315.78947368421052</v>
      </c>
      <c r="AB54">
        <v>34.204308543440348</v>
      </c>
      <c r="AC54">
        <v>2550.9</v>
      </c>
      <c r="AD54">
        <v>0.99645353786337865</v>
      </c>
      <c r="AE54">
        <v>333.33333333333331</v>
      </c>
      <c r="AF54">
        <v>23.333333333333332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2:39" x14ac:dyDescent="0.25">
      <c r="B55" s="17">
        <v>2100</v>
      </c>
      <c r="C55" s="17">
        <v>1956</v>
      </c>
      <c r="D55">
        <f t="shared" si="0"/>
        <v>144</v>
      </c>
      <c r="E55" s="19"/>
      <c r="F55" s="19"/>
      <c r="G55" s="10"/>
      <c r="H55" s="19"/>
      <c r="I55" s="19"/>
      <c r="J55" s="19"/>
      <c r="K55" s="19"/>
      <c r="M55" s="19"/>
      <c r="N55">
        <v>4</v>
      </c>
      <c r="O55">
        <v>500</v>
      </c>
      <c r="P55">
        <v>81.970764924583591</v>
      </c>
      <c r="Q55">
        <v>450</v>
      </c>
      <c r="R55">
        <v>0</v>
      </c>
      <c r="S55">
        <v>450</v>
      </c>
      <c r="T55">
        <v>6.6000000000000003E-2</v>
      </c>
      <c r="U55">
        <v>450</v>
      </c>
      <c r="V55">
        <v>90</v>
      </c>
      <c r="W55" s="21">
        <v>500</v>
      </c>
      <c r="X55" s="21">
        <v>27.410789808983289</v>
      </c>
      <c r="Y55" s="21">
        <v>450</v>
      </c>
      <c r="Z55" s="21">
        <v>0.85923938254928645</v>
      </c>
      <c r="AA55">
        <v>473.68421052631578</v>
      </c>
      <c r="AB55">
        <v>37.846071598787432</v>
      </c>
      <c r="AC55">
        <v>2575.85</v>
      </c>
      <c r="AD55">
        <v>0.99643100280370922</v>
      </c>
      <c r="AE55">
        <v>500</v>
      </c>
      <c r="AF55">
        <v>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:39" x14ac:dyDescent="0.25">
      <c r="B56" s="17">
        <v>2200</v>
      </c>
      <c r="C56" s="17">
        <v>2031</v>
      </c>
      <c r="D56">
        <f t="shared" si="0"/>
        <v>169</v>
      </c>
      <c r="E56" s="19"/>
      <c r="F56" s="19"/>
      <c r="G56" s="10"/>
      <c r="H56" s="19"/>
      <c r="I56" s="19"/>
      <c r="J56" s="19"/>
      <c r="K56" s="19"/>
      <c r="M56" s="19"/>
      <c r="N56">
        <v>5</v>
      </c>
      <c r="O56">
        <v>666.66666666666663</v>
      </c>
      <c r="P56">
        <v>93.568704044262063</v>
      </c>
      <c r="Q56">
        <v>600</v>
      </c>
      <c r="R56">
        <v>0</v>
      </c>
      <c r="S56">
        <v>600</v>
      </c>
      <c r="T56">
        <v>0.06</v>
      </c>
      <c r="U56">
        <v>600</v>
      </c>
      <c r="V56">
        <v>90</v>
      </c>
      <c r="W56" s="21">
        <v>666.66666666666663</v>
      </c>
      <c r="X56" s="21">
        <v>29.083866244947586</v>
      </c>
      <c r="Y56" s="21">
        <v>600</v>
      </c>
      <c r="Z56" s="21">
        <v>0.85003417136794979</v>
      </c>
      <c r="AA56">
        <v>631.57894736842104</v>
      </c>
      <c r="AB56">
        <v>41.75805702496158</v>
      </c>
      <c r="AC56">
        <v>2600.8000000000002</v>
      </c>
      <c r="AD56">
        <v>0.99640846774403968</v>
      </c>
      <c r="AE56">
        <v>666.66666666666663</v>
      </c>
      <c r="AF56">
        <v>26.666666666666668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:39" x14ac:dyDescent="0.25">
      <c r="B57" s="17">
        <v>2300</v>
      </c>
      <c r="C57" s="17">
        <v>2104</v>
      </c>
      <c r="D57">
        <f t="shared" si="0"/>
        <v>196</v>
      </c>
      <c r="E57" s="19"/>
      <c r="F57" s="19"/>
      <c r="G57" s="10"/>
      <c r="H57" s="19"/>
      <c r="I57" s="19"/>
      <c r="J57" s="19"/>
      <c r="K57" s="19"/>
      <c r="M57" s="19"/>
      <c r="N57">
        <v>6</v>
      </c>
      <c r="O57">
        <v>833.33333333333326</v>
      </c>
      <c r="P57">
        <v>105.80712507256797</v>
      </c>
      <c r="Q57">
        <v>750</v>
      </c>
      <c r="R57">
        <v>0</v>
      </c>
      <c r="S57">
        <v>750</v>
      </c>
      <c r="T57">
        <v>0.06</v>
      </c>
      <c r="U57">
        <v>750</v>
      </c>
      <c r="V57">
        <v>90</v>
      </c>
      <c r="W57" s="21">
        <v>833.33333333333326</v>
      </c>
      <c r="X57" s="21">
        <v>30.86913276123353</v>
      </c>
      <c r="Y57" s="21">
        <v>750</v>
      </c>
      <c r="Z57" s="21">
        <v>0.90773645433014793</v>
      </c>
      <c r="AA57">
        <v>789.47368421052624</v>
      </c>
      <c r="AB57">
        <v>45.859699731082245</v>
      </c>
      <c r="AC57">
        <v>2625.75</v>
      </c>
      <c r="AD57">
        <v>0.99638070028586634</v>
      </c>
      <c r="AE57">
        <v>833.33333333333326</v>
      </c>
      <c r="AF57">
        <v>28.333333333333332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:39" x14ac:dyDescent="0.25">
      <c r="B58" s="17">
        <v>2400</v>
      </c>
      <c r="C58" s="17">
        <v>2175</v>
      </c>
      <c r="D58">
        <f t="shared" si="0"/>
        <v>225</v>
      </c>
      <c r="E58" s="19"/>
      <c r="F58" s="19"/>
      <c r="G58" s="10"/>
      <c r="H58" s="19"/>
      <c r="I58" s="19"/>
      <c r="J58" s="19"/>
      <c r="K58" s="19"/>
      <c r="M58" s="19"/>
      <c r="N58">
        <v>7</v>
      </c>
      <c r="O58">
        <v>1000</v>
      </c>
      <c r="P58">
        <v>118.12966805688693</v>
      </c>
      <c r="Q58">
        <v>900</v>
      </c>
      <c r="R58">
        <v>0</v>
      </c>
      <c r="S58">
        <v>900</v>
      </c>
      <c r="T58">
        <v>0.06</v>
      </c>
      <c r="U58">
        <v>900</v>
      </c>
      <c r="V58">
        <v>90</v>
      </c>
      <c r="W58" s="21">
        <v>1000</v>
      </c>
      <c r="X58" s="21">
        <v>32.787768884852085</v>
      </c>
      <c r="Y58" s="21">
        <v>900</v>
      </c>
      <c r="Z58" s="21">
        <v>0.91707746156781011</v>
      </c>
      <c r="AA58">
        <v>947.36842105263156</v>
      </c>
      <c r="AB58">
        <v>50.215025606700635</v>
      </c>
      <c r="AC58">
        <v>2650.7</v>
      </c>
      <c r="AD58">
        <v>0.99635289054568488</v>
      </c>
      <c r="AE58">
        <v>1000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2:39" x14ac:dyDescent="0.25">
      <c r="B59" s="17">
        <v>2500</v>
      </c>
      <c r="C59" s="17">
        <v>2244</v>
      </c>
      <c r="D59">
        <f t="shared" si="0"/>
        <v>256</v>
      </c>
      <c r="E59" s="19"/>
      <c r="F59" s="19"/>
      <c r="G59" s="10"/>
      <c r="H59" s="19"/>
      <c r="I59" s="19"/>
      <c r="J59" s="19"/>
      <c r="K59" s="19"/>
      <c r="M59" s="19"/>
      <c r="N59">
        <v>8</v>
      </c>
      <c r="O59">
        <v>1166.6666666666665</v>
      </c>
      <c r="P59">
        <v>130.03045410884357</v>
      </c>
      <c r="Q59">
        <v>1050</v>
      </c>
      <c r="R59">
        <v>2</v>
      </c>
      <c r="S59">
        <v>1050</v>
      </c>
      <c r="T59">
        <v>0.06</v>
      </c>
      <c r="U59">
        <v>1050</v>
      </c>
      <c r="V59">
        <v>72.772461476460705</v>
      </c>
      <c r="W59" s="21">
        <v>1166.6666666666665</v>
      </c>
      <c r="X59" s="21">
        <v>35.083551343772321</v>
      </c>
      <c r="Y59" s="21">
        <v>1050</v>
      </c>
      <c r="Z59" s="21">
        <v>0.92442130211462792</v>
      </c>
      <c r="AA59">
        <v>1105.2631578947369</v>
      </c>
      <c r="AB59">
        <v>54.990502861647265</v>
      </c>
      <c r="AC59">
        <v>2675.65</v>
      </c>
      <c r="AD59">
        <v>0.99632508080550353</v>
      </c>
      <c r="AE59">
        <v>1166.6666666666665</v>
      </c>
      <c r="AF59">
        <v>31.593333333333334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2:39" x14ac:dyDescent="0.25">
      <c r="B60" s="17">
        <v>2600</v>
      </c>
      <c r="C60" s="17">
        <v>2311</v>
      </c>
      <c r="D60">
        <f t="shared" si="0"/>
        <v>289</v>
      </c>
      <c r="E60" s="19"/>
      <c r="F60" s="19"/>
      <c r="G60" s="10"/>
      <c r="H60" s="19"/>
      <c r="I60" s="19"/>
      <c r="J60" s="19"/>
      <c r="K60" s="19"/>
      <c r="M60" s="19"/>
      <c r="N60">
        <v>9</v>
      </c>
      <c r="O60">
        <v>1333.3333333333333</v>
      </c>
      <c r="P60">
        <v>141.63044997088181</v>
      </c>
      <c r="Q60">
        <v>1200</v>
      </c>
      <c r="R60">
        <v>9</v>
      </c>
      <c r="S60">
        <v>1200</v>
      </c>
      <c r="T60">
        <v>0.06</v>
      </c>
      <c r="U60">
        <v>1200</v>
      </c>
      <c r="V60">
        <v>68.434814984757395</v>
      </c>
      <c r="W60" s="21">
        <v>1333.3333333333333</v>
      </c>
      <c r="X60" s="21">
        <v>38.222069452415425</v>
      </c>
      <c r="Y60" s="21">
        <v>1200</v>
      </c>
      <c r="Z60" s="21">
        <v>0.93026840696000046</v>
      </c>
      <c r="AA60">
        <v>1263.1578947368421</v>
      </c>
      <c r="AB60">
        <v>60.075855804372978</v>
      </c>
      <c r="AC60">
        <v>2700.6</v>
      </c>
      <c r="AD60">
        <v>0.99629727106532207</v>
      </c>
      <c r="AE60">
        <v>1333.3333333333333</v>
      </c>
      <c r="AF60">
        <v>33.143333333333338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2:39" x14ac:dyDescent="0.25">
      <c r="B61" s="17">
        <v>2700</v>
      </c>
      <c r="C61" s="17">
        <v>2376</v>
      </c>
      <c r="D61">
        <f t="shared" si="0"/>
        <v>324</v>
      </c>
      <c r="E61" s="19"/>
      <c r="F61" s="19"/>
      <c r="G61" s="10"/>
      <c r="H61" s="19"/>
      <c r="I61" s="19"/>
      <c r="J61" s="19"/>
      <c r="K61" s="19"/>
      <c r="M61" s="19"/>
      <c r="N61">
        <v>10</v>
      </c>
      <c r="O61">
        <v>1500</v>
      </c>
      <c r="P61">
        <v>152.85401998160839</v>
      </c>
      <c r="Q61">
        <v>1350</v>
      </c>
      <c r="R61">
        <v>20.5</v>
      </c>
      <c r="S61">
        <v>1350</v>
      </c>
      <c r="T61">
        <v>0.06</v>
      </c>
      <c r="U61">
        <v>1350</v>
      </c>
      <c r="V61">
        <v>64.189299205653242</v>
      </c>
      <c r="W61">
        <v>1500</v>
      </c>
      <c r="X61">
        <v>43.130162897732831</v>
      </c>
      <c r="Y61">
        <v>1350</v>
      </c>
      <c r="Z61">
        <v>0.93420222099694361</v>
      </c>
      <c r="AA61">
        <v>1421.0526315789473</v>
      </c>
      <c r="AB61">
        <v>65.30999641511157</v>
      </c>
      <c r="AC61">
        <v>2725.55</v>
      </c>
      <c r="AD61">
        <v>0.99554862267356603</v>
      </c>
      <c r="AE61">
        <v>1500</v>
      </c>
      <c r="AF61">
        <v>34.64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2:39" x14ac:dyDescent="0.25">
      <c r="B62" s="17">
        <v>2800</v>
      </c>
      <c r="C62" s="17">
        <v>2439</v>
      </c>
      <c r="D62">
        <f t="shared" si="0"/>
        <v>361</v>
      </c>
      <c r="E62" s="19"/>
      <c r="F62" s="19"/>
      <c r="G62" s="10"/>
      <c r="H62" s="19"/>
      <c r="I62" s="19"/>
      <c r="J62" s="19"/>
      <c r="K62" s="19"/>
      <c r="M62" s="19"/>
      <c r="N62">
        <v>11</v>
      </c>
      <c r="O62">
        <v>1666.6666666666665</v>
      </c>
      <c r="P62">
        <v>163.59838764960864</v>
      </c>
      <c r="Q62">
        <v>1500</v>
      </c>
      <c r="R62">
        <v>36</v>
      </c>
      <c r="S62">
        <v>1500</v>
      </c>
      <c r="T62">
        <v>0.06</v>
      </c>
      <c r="U62">
        <v>1500</v>
      </c>
      <c r="V62">
        <v>60.45863949985727</v>
      </c>
      <c r="W62">
        <v>1666.6666666666665</v>
      </c>
      <c r="X62">
        <v>50.567475795444047</v>
      </c>
      <c r="Y62">
        <v>1500</v>
      </c>
      <c r="Z62">
        <v>0.93622838632336625</v>
      </c>
      <c r="AA62">
        <v>1578.9473684210525</v>
      </c>
      <c r="AB62">
        <v>70.617947873379293</v>
      </c>
      <c r="AC62">
        <v>2750.5</v>
      </c>
      <c r="AD62">
        <v>0.99478822945652989</v>
      </c>
      <c r="AE62">
        <v>1666.6666666666665</v>
      </c>
      <c r="AF62">
        <v>40.92166666666666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2:39" x14ac:dyDescent="0.25">
      <c r="B63" s="17">
        <v>3000</v>
      </c>
      <c r="C63" s="17">
        <v>2500</v>
      </c>
      <c r="D63">
        <f t="shared" si="0"/>
        <v>500</v>
      </c>
      <c r="G63" s="10"/>
      <c r="M63" s="19"/>
      <c r="N63">
        <v>12</v>
      </c>
      <c r="O63">
        <v>1833.3333333333333</v>
      </c>
      <c r="P63">
        <v>173.89891365528149</v>
      </c>
      <c r="Q63">
        <v>1650</v>
      </c>
      <c r="R63">
        <v>56.5</v>
      </c>
      <c r="S63">
        <v>1650</v>
      </c>
      <c r="T63">
        <v>0.06</v>
      </c>
      <c r="U63">
        <v>1650</v>
      </c>
      <c r="V63">
        <v>57.155203693041116</v>
      </c>
      <c r="W63">
        <v>1833.3333333333333</v>
      </c>
      <c r="X63">
        <v>57.98475041677851</v>
      </c>
      <c r="Y63">
        <v>1650</v>
      </c>
      <c r="Z63">
        <v>0.93613482233410905</v>
      </c>
      <c r="AA63">
        <v>1736.8421052631579</v>
      </c>
      <c r="AB63">
        <v>75.924089027360495</v>
      </c>
      <c r="AC63">
        <v>2775.45</v>
      </c>
      <c r="AD63">
        <v>0.99402783623949365</v>
      </c>
      <c r="AE63">
        <v>1833.3333333333333</v>
      </c>
      <c r="AF63">
        <v>48.53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2:39" x14ac:dyDescent="0.25">
      <c r="B64" s="19"/>
      <c r="C64" s="19"/>
      <c r="G64" s="10"/>
      <c r="M64" s="19"/>
      <c r="N64">
        <v>13</v>
      </c>
      <c r="O64">
        <v>2000</v>
      </c>
      <c r="P64">
        <v>183.75894580900223</v>
      </c>
      <c r="Q64">
        <v>1800</v>
      </c>
      <c r="R64">
        <v>81</v>
      </c>
      <c r="S64">
        <v>1800</v>
      </c>
      <c r="T64">
        <v>0.06</v>
      </c>
      <c r="U64">
        <v>1800</v>
      </c>
      <c r="V64">
        <v>54.095931416682895</v>
      </c>
      <c r="W64">
        <v>2000</v>
      </c>
      <c r="X64">
        <v>65.348052341720475</v>
      </c>
      <c r="Y64">
        <v>1800</v>
      </c>
      <c r="Z64">
        <v>0.93589645875663185</v>
      </c>
      <c r="AA64">
        <v>1894.7368421052631</v>
      </c>
      <c r="AB64">
        <v>81.198394211297369</v>
      </c>
      <c r="AC64">
        <v>2800.4</v>
      </c>
      <c r="AD64">
        <v>0.99326744302245751</v>
      </c>
      <c r="AE64">
        <v>2000</v>
      </c>
      <c r="AF64">
        <v>55.844999999999999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2:39" x14ac:dyDescent="0.25">
      <c r="B65" s="19"/>
      <c r="C65" s="19"/>
      <c r="G65" s="10"/>
      <c r="M65" s="19"/>
      <c r="N65">
        <v>14</v>
      </c>
      <c r="O65">
        <v>2166.6666666666665</v>
      </c>
      <c r="P65">
        <v>193.12845442862795</v>
      </c>
      <c r="Q65">
        <v>1950</v>
      </c>
      <c r="R65">
        <v>110.5</v>
      </c>
      <c r="S65">
        <v>1950</v>
      </c>
      <c r="T65">
        <v>0.06</v>
      </c>
      <c r="U65">
        <v>1950</v>
      </c>
      <c r="V65">
        <v>51.269700173506124</v>
      </c>
      <c r="W65">
        <v>2166.6666666666665</v>
      </c>
      <c r="X65">
        <v>72.992533769861708</v>
      </c>
      <c r="Y65">
        <v>1950</v>
      </c>
      <c r="Z65">
        <v>0.93567967118963147</v>
      </c>
      <c r="AA65">
        <v>2052.6315789473683</v>
      </c>
      <c r="AB65">
        <v>86.427033682769689</v>
      </c>
      <c r="AC65">
        <v>2825.35</v>
      </c>
      <c r="AD65">
        <v>0.99324282982553946</v>
      </c>
      <c r="AE65">
        <v>2166.6666666666665</v>
      </c>
      <c r="AF65">
        <v>62.829999999999991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2:39" x14ac:dyDescent="0.25">
      <c r="M66" s="19"/>
      <c r="N66">
        <v>15</v>
      </c>
      <c r="O66">
        <v>2333.333333333333</v>
      </c>
      <c r="P66">
        <v>202.0605595230916</v>
      </c>
      <c r="Q66">
        <v>2100</v>
      </c>
      <c r="R66">
        <v>144</v>
      </c>
      <c r="S66">
        <v>2100</v>
      </c>
      <c r="T66">
        <v>0.06</v>
      </c>
      <c r="U66">
        <v>2100</v>
      </c>
      <c r="V66">
        <v>48.590377890729194</v>
      </c>
      <c r="W66">
        <v>2333.333333333333</v>
      </c>
      <c r="X66">
        <v>81.58353107564372</v>
      </c>
      <c r="Y66">
        <v>2100</v>
      </c>
      <c r="Z66">
        <v>0.93567212385991494</v>
      </c>
      <c r="AA66">
        <v>2210.5263157894738</v>
      </c>
      <c r="AB66">
        <v>91.638512593219843</v>
      </c>
      <c r="AC66">
        <v>2850.3</v>
      </c>
      <c r="AD66">
        <v>0.99323634673178651</v>
      </c>
      <c r="AE66">
        <v>2333.333333333333</v>
      </c>
      <c r="AF66">
        <v>69.521666666666647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2:39" x14ac:dyDescent="0.25">
      <c r="M67" s="19"/>
      <c r="N67">
        <v>16</v>
      </c>
      <c r="O67">
        <v>2416.6666666666665</v>
      </c>
      <c r="P67">
        <v>206.30407686279983</v>
      </c>
      <c r="Q67">
        <v>2250</v>
      </c>
      <c r="R67">
        <v>182.5</v>
      </c>
      <c r="S67">
        <v>2250</v>
      </c>
      <c r="T67">
        <v>0.06</v>
      </c>
      <c r="U67">
        <v>2250</v>
      </c>
      <c r="V67">
        <v>46.060654691386475</v>
      </c>
      <c r="W67">
        <v>2416.6666666666665</v>
      </c>
      <c r="X67">
        <v>86.987191833763831</v>
      </c>
      <c r="Y67">
        <v>2250</v>
      </c>
      <c r="Z67">
        <v>0.93551257099196383</v>
      </c>
      <c r="AA67">
        <v>2368.4210526315787</v>
      </c>
      <c r="AB67">
        <v>96.928456132680466</v>
      </c>
      <c r="AC67">
        <v>2875.25</v>
      </c>
      <c r="AD67">
        <v>0.99322986363803367</v>
      </c>
      <c r="AE67">
        <v>2416.6666666666665</v>
      </c>
      <c r="AF67">
        <v>72.720833333333331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2:39" x14ac:dyDescent="0.25">
      <c r="M68" s="19"/>
      <c r="N68">
        <v>17</v>
      </c>
      <c r="O68">
        <v>2500</v>
      </c>
      <c r="P68">
        <v>210.54759420250809</v>
      </c>
      <c r="Q68">
        <v>2400</v>
      </c>
      <c r="R68">
        <v>225</v>
      </c>
      <c r="S68">
        <v>2400</v>
      </c>
      <c r="T68">
        <v>0.06</v>
      </c>
      <c r="U68">
        <v>2400</v>
      </c>
      <c r="V68">
        <v>43.630108867854346</v>
      </c>
      <c r="W68">
        <v>2500</v>
      </c>
      <c r="X68">
        <v>92.390852591883942</v>
      </c>
      <c r="Y68">
        <v>2400</v>
      </c>
      <c r="Z68">
        <v>0.93504865337443011</v>
      </c>
      <c r="AA68">
        <v>2501</v>
      </c>
      <c r="AB68">
        <v>101.7623892227938</v>
      </c>
      <c r="AC68">
        <v>2900.2</v>
      </c>
      <c r="AD68">
        <v>0.99322338054428083</v>
      </c>
      <c r="AE68">
        <v>2500</v>
      </c>
      <c r="AF68">
        <v>75.92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2:39" x14ac:dyDescent="0.25">
      <c r="M69" s="19"/>
      <c r="N69">
        <v>18</v>
      </c>
      <c r="O69">
        <v>2501</v>
      </c>
      <c r="P69">
        <v>101.7623892227938</v>
      </c>
      <c r="Q69">
        <v>2550</v>
      </c>
      <c r="R69">
        <v>272.50979999999993</v>
      </c>
      <c r="S69">
        <v>2550</v>
      </c>
      <c r="T69">
        <v>0.125</v>
      </c>
      <c r="U69">
        <v>2550</v>
      </c>
      <c r="V69">
        <v>41.304333337999893</v>
      </c>
      <c r="W69">
        <v>2501</v>
      </c>
      <c r="X69">
        <v>83.063455478880343</v>
      </c>
      <c r="Y69">
        <v>2550</v>
      </c>
      <c r="Z69">
        <v>0.99645435075130262</v>
      </c>
      <c r="AA69">
        <v>2526.3157894736842</v>
      </c>
      <c r="AB69">
        <v>103.05188933664667</v>
      </c>
      <c r="AC69">
        <v>2925.15</v>
      </c>
      <c r="AD69">
        <v>0.99322076682978067</v>
      </c>
      <c r="AE69">
        <v>2501</v>
      </c>
      <c r="AF69">
        <v>75.956850000000003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2:39" x14ac:dyDescent="0.25">
      <c r="M70" s="19"/>
      <c r="N70">
        <v>19</v>
      </c>
      <c r="O70">
        <v>2666.6666666666665</v>
      </c>
      <c r="P70">
        <v>110.08528396796831</v>
      </c>
      <c r="Q70">
        <v>2700</v>
      </c>
      <c r="R70">
        <v>324.01979999999992</v>
      </c>
      <c r="S70">
        <v>2700</v>
      </c>
      <c r="T70">
        <v>0.125</v>
      </c>
      <c r="U70">
        <v>2700</v>
      </c>
      <c r="V70">
        <v>39.05012253615353</v>
      </c>
      <c r="W70">
        <v>2666.6666666666665</v>
      </c>
      <c r="X70">
        <v>87.002423139058024</v>
      </c>
      <c r="Y70">
        <v>2700</v>
      </c>
      <c r="Z70">
        <v>0.99629793983662907</v>
      </c>
      <c r="AA70">
        <v>2684.2105263157896</v>
      </c>
      <c r="AB70">
        <v>110.9480238161609</v>
      </c>
      <c r="AC70">
        <v>2950.1</v>
      </c>
      <c r="AD70">
        <v>0.99321828129347522</v>
      </c>
      <c r="AE70">
        <v>2666.6666666666665</v>
      </c>
      <c r="AF70">
        <v>81.987611000000001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2:39" x14ac:dyDescent="0.25">
      <c r="M71" s="19"/>
      <c r="N71">
        <v>20</v>
      </c>
      <c r="O71">
        <v>2833.333333333333</v>
      </c>
      <c r="P71">
        <v>116.12514732957787</v>
      </c>
      <c r="Q71">
        <v>2850</v>
      </c>
      <c r="R71">
        <v>395.75000000000017</v>
      </c>
      <c r="S71">
        <v>2850</v>
      </c>
      <c r="T71">
        <v>0.125</v>
      </c>
      <c r="U71">
        <v>2850</v>
      </c>
      <c r="V71">
        <v>17.758163906557428</v>
      </c>
      <c r="W71">
        <v>2833.333333333333</v>
      </c>
      <c r="X71">
        <v>89.282026486129212</v>
      </c>
      <c r="Y71">
        <v>2850</v>
      </c>
      <c r="Z71">
        <v>0.99323642468481765</v>
      </c>
      <c r="AA71">
        <v>2842.1052631578946</v>
      </c>
      <c r="AB71">
        <v>116.32927081896889</v>
      </c>
      <c r="AC71">
        <v>2975.05</v>
      </c>
      <c r="AD71">
        <v>0.99321579575716978</v>
      </c>
      <c r="AE71">
        <v>2833.333333333333</v>
      </c>
      <c r="AF71">
        <v>87.204166666666652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2:39" x14ac:dyDescent="0.25">
      <c r="M72" s="19"/>
      <c r="N72">
        <v>21</v>
      </c>
      <c r="O72">
        <v>3000</v>
      </c>
      <c r="P72">
        <v>120</v>
      </c>
      <c r="Q72">
        <v>3000</v>
      </c>
      <c r="R72">
        <v>500</v>
      </c>
      <c r="S72">
        <v>3000</v>
      </c>
      <c r="T72">
        <v>0.125</v>
      </c>
      <c r="U72">
        <v>3000</v>
      </c>
      <c r="V72">
        <v>17.758163906557428</v>
      </c>
      <c r="W72">
        <v>3000</v>
      </c>
      <c r="X72">
        <v>90</v>
      </c>
      <c r="Y72">
        <v>3000</v>
      </c>
      <c r="Z72">
        <v>0.99321331022086434</v>
      </c>
      <c r="AA72">
        <v>3000</v>
      </c>
      <c r="AB72">
        <v>120</v>
      </c>
      <c r="AC72">
        <v>3000</v>
      </c>
      <c r="AD72">
        <v>0.99321331022086434</v>
      </c>
      <c r="AE72">
        <v>3000</v>
      </c>
      <c r="AF72">
        <v>90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</vt:i4>
      </vt:variant>
    </vt:vector>
  </HeadingPairs>
  <TitlesOfParts>
    <vt:vector size="17" baseType="lpstr">
      <vt:lpstr>Лист1</vt:lpstr>
      <vt:lpstr>Лист1!Bob_</vt:lpstr>
      <vt:lpstr>ESP_</vt:lpstr>
      <vt:lpstr>fw_</vt:lpstr>
      <vt:lpstr>Лист1!gamma_gas_</vt:lpstr>
      <vt:lpstr>Лист1!gamma_oil_</vt:lpstr>
      <vt:lpstr>Лист1!gamma_wat_</vt:lpstr>
      <vt:lpstr>hcor</vt:lpstr>
      <vt:lpstr>Лист1!muob_</vt:lpstr>
      <vt:lpstr>Лист1!Pb_</vt:lpstr>
      <vt:lpstr>Pcalc_</vt:lpstr>
      <vt:lpstr>PVTstr_</vt:lpstr>
      <vt:lpstr>qliq_</vt:lpstr>
      <vt:lpstr>Лист1!Rp_</vt:lpstr>
      <vt:lpstr>Лист1!Rsb_</vt:lpstr>
      <vt:lpstr>tempm</vt:lpstr>
      <vt:lpstr>Лист1!Tres_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2019-10-29T19:49:55Z</dcterms:modified>
</cp:coreProperties>
</file>