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rnt\unifloc_vba\exercises\excercises\"/>
    </mc:Choice>
  </mc:AlternateContent>
  <xr:revisionPtr revIDLastSave="0" documentId="13_ncr:1_{0C384FCF-4933-427B-B939-2A783917CE77}" xr6:coauthVersionLast="45" xr6:coauthVersionMax="45" xr10:uidLastSave="{00000000-0000-0000-0000-000000000000}"/>
  <bookViews>
    <workbookView xWindow="-38520" yWindow="-120" windowWidth="38640" windowHeight="21240" tabRatio="547" xr2:uid="{00000000-000D-0000-FFFF-FFFF00000000}"/>
  </bookViews>
  <sheets>
    <sheet name="Упражнение 2" sheetId="4" r:id="rId1"/>
  </sheets>
  <externalReferences>
    <externalReference r:id="rId2"/>
  </externalReferences>
  <definedNames>
    <definedName name="B">'Упражнение 2'!$C$26</definedName>
    <definedName name="cd">'Упражнение 2'!$C$32</definedName>
    <definedName name="Cs">'Упражнение 2'!$C$19</definedName>
    <definedName name="ct">'Упражнение 2'!$C$27</definedName>
    <definedName name="h">'Упражнение 2'!$C$23</definedName>
    <definedName name="k">'Упражнение 2'!$C$22</definedName>
    <definedName name="model">'Упражнение 2'!$C$28</definedName>
    <definedName name="model1">'Упражнение 2'!$I$15</definedName>
    <definedName name="model2">'Упражнение 2'!$J$15</definedName>
    <definedName name="mu">'Упражнение 2'!$C$25</definedName>
    <definedName name="Pi">'Упражнение 2'!$C$17</definedName>
    <definedName name="por">'Упражнение 2'!$C$24</definedName>
    <definedName name="q">'Упражнение 2'!$C$16</definedName>
    <definedName name="r_">'Упражнение 2'!$C$20</definedName>
    <definedName name="rd">'Упражнение 2'!$C$31</definedName>
    <definedName name="rw">'Упражнение 2'!$C$21</definedName>
    <definedName name="S">'Упражнение 2'!$C$18</definedName>
    <definedName name="scale">'Упражнение 2'!$F$15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4" l="1"/>
  <c r="J15" i="4"/>
  <c r="I15" i="4"/>
  <c r="I12" i="4" s="1"/>
  <c r="G17" i="4"/>
  <c r="F18" i="4"/>
  <c r="G18" i="4" s="1"/>
  <c r="K18" i="4"/>
  <c r="K36" i="4"/>
  <c r="L48" i="4"/>
  <c r="K49" i="4"/>
  <c r="L18" i="4"/>
  <c r="L36" i="4"/>
  <c r="L49" i="4"/>
  <c r="K25" i="4"/>
  <c r="L19" i="4"/>
  <c r="L25" i="4"/>
  <c r="L31" i="4"/>
  <c r="L37" i="4"/>
  <c r="L43" i="4"/>
  <c r="K20" i="4"/>
  <c r="K26" i="4"/>
  <c r="K32" i="4"/>
  <c r="K38" i="4"/>
  <c r="K44" i="4"/>
  <c r="L20" i="4"/>
  <c r="L26" i="4"/>
  <c r="L32" i="4"/>
  <c r="L38" i="4"/>
  <c r="L44" i="4"/>
  <c r="K21" i="4"/>
  <c r="K27" i="4"/>
  <c r="K33" i="4"/>
  <c r="K39" i="4"/>
  <c r="K45" i="4"/>
  <c r="K46" i="4"/>
  <c r="L28" i="4"/>
  <c r="L46" i="4"/>
  <c r="L24" i="4"/>
  <c r="K43" i="4"/>
  <c r="L50" i="4"/>
  <c r="L21" i="4"/>
  <c r="L27" i="4"/>
  <c r="L33" i="4"/>
  <c r="L39" i="4"/>
  <c r="L45" i="4"/>
  <c r="K22" i="4"/>
  <c r="K28" i="4"/>
  <c r="K34" i="4"/>
  <c r="K40" i="4"/>
  <c r="L22" i="4"/>
  <c r="L40" i="4"/>
  <c r="K42" i="4"/>
  <c r="L30" i="4"/>
  <c r="K37" i="4"/>
  <c r="L34" i="4"/>
  <c r="K19" i="4"/>
  <c r="K50" i="4"/>
  <c r="K23" i="4"/>
  <c r="K29" i="4"/>
  <c r="K35" i="4"/>
  <c r="K41" i="4"/>
  <c r="K47" i="4"/>
  <c r="L23" i="4"/>
  <c r="L29" i="4"/>
  <c r="L35" i="4"/>
  <c r="L41" i="4"/>
  <c r="L47" i="4"/>
  <c r="K24" i="4"/>
  <c r="K30" i="4"/>
  <c r="K48" i="4"/>
  <c r="L42" i="4"/>
  <c r="K31" i="4"/>
  <c r="L17" i="4"/>
  <c r="K17" i="4"/>
  <c r="C32" i="4"/>
  <c r="H18" i="4"/>
  <c r="H17" i="4"/>
  <c r="G1" i="4"/>
  <c r="M17" i="4" l="1"/>
  <c r="N17" i="4"/>
  <c r="M31" i="4"/>
  <c r="N42" i="4"/>
  <c r="M48" i="4"/>
  <c r="M30" i="4"/>
  <c r="M24" i="4"/>
  <c r="N47" i="4"/>
  <c r="N41" i="4"/>
  <c r="N35" i="4"/>
  <c r="N29" i="4"/>
  <c r="N23" i="4"/>
  <c r="M47" i="4"/>
  <c r="M41" i="4"/>
  <c r="M35" i="4"/>
  <c r="M29" i="4"/>
  <c r="M23" i="4"/>
  <c r="M50" i="4"/>
  <c r="M19" i="4"/>
  <c r="N34" i="4"/>
  <c r="M37" i="4"/>
  <c r="N30" i="4"/>
  <c r="M42" i="4"/>
  <c r="N40" i="4"/>
  <c r="N22" i="4"/>
  <c r="M40" i="4"/>
  <c r="M34" i="4"/>
  <c r="M28" i="4"/>
  <c r="M22" i="4"/>
  <c r="N45" i="4"/>
  <c r="N39" i="4"/>
  <c r="N33" i="4"/>
  <c r="N27" i="4"/>
  <c r="N21" i="4"/>
  <c r="N50" i="4"/>
  <c r="M43" i="4"/>
  <c r="N24" i="4"/>
  <c r="N46" i="4"/>
  <c r="N28" i="4"/>
  <c r="M46" i="4"/>
  <c r="M45" i="4"/>
  <c r="M39" i="4"/>
  <c r="M33" i="4"/>
  <c r="M27" i="4"/>
  <c r="M21" i="4"/>
  <c r="N44" i="4"/>
  <c r="N38" i="4"/>
  <c r="N32" i="4"/>
  <c r="N26" i="4"/>
  <c r="N20" i="4"/>
  <c r="M44" i="4"/>
  <c r="M38" i="4"/>
  <c r="M32" i="4"/>
  <c r="M26" i="4"/>
  <c r="M20" i="4"/>
  <c r="N43" i="4"/>
  <c r="N37" i="4"/>
  <c r="N31" i="4"/>
  <c r="N25" i="4"/>
  <c r="N19" i="4"/>
  <c r="M25" i="4"/>
  <c r="N49" i="4"/>
  <c r="N36" i="4"/>
  <c r="N18" i="4"/>
  <c r="M49" i="4"/>
  <c r="N48" i="4"/>
  <c r="M36" i="4"/>
  <c r="M18" i="4"/>
  <c r="F19" i="4"/>
  <c r="F20" i="4" l="1"/>
  <c r="G19" i="4"/>
  <c r="H19" i="4"/>
  <c r="F21" i="4" l="1"/>
  <c r="G20" i="4"/>
  <c r="H20" i="4"/>
  <c r="F22" i="4" l="1"/>
  <c r="G21" i="4"/>
  <c r="H21" i="4"/>
  <c r="F23" i="4" l="1"/>
  <c r="G22" i="4"/>
  <c r="H22" i="4"/>
  <c r="F24" i="4" l="1"/>
  <c r="G23" i="4"/>
  <c r="H23" i="4"/>
  <c r="F25" i="4" l="1"/>
  <c r="G24" i="4"/>
  <c r="H24" i="4"/>
  <c r="F26" i="4" l="1"/>
  <c r="G25" i="4"/>
  <c r="H25" i="4"/>
  <c r="F27" i="4" l="1"/>
  <c r="G26" i="4"/>
  <c r="H26" i="4"/>
  <c r="F28" i="4" l="1"/>
  <c r="G27" i="4"/>
  <c r="H27" i="4"/>
  <c r="F29" i="4" l="1"/>
  <c r="G28" i="4"/>
  <c r="H28" i="4"/>
  <c r="F30" i="4" l="1"/>
  <c r="G29" i="4"/>
  <c r="H29" i="4"/>
  <c r="F31" i="4" l="1"/>
  <c r="G30" i="4"/>
  <c r="H30" i="4"/>
  <c r="F32" i="4" l="1"/>
  <c r="G31" i="4"/>
  <c r="H31" i="4"/>
  <c r="F33" i="4" l="1"/>
  <c r="G32" i="4"/>
  <c r="H32" i="4"/>
  <c r="F34" i="4" l="1"/>
  <c r="G33" i="4"/>
  <c r="H33" i="4"/>
  <c r="F35" i="4" l="1"/>
  <c r="G34" i="4"/>
  <c r="H34" i="4"/>
  <c r="F36" i="4" l="1"/>
  <c r="G35" i="4"/>
  <c r="H35" i="4"/>
  <c r="F37" i="4" l="1"/>
  <c r="G36" i="4"/>
  <c r="H36" i="4"/>
  <c r="F38" i="4" l="1"/>
  <c r="G37" i="4"/>
  <c r="C31" i="4"/>
  <c r="I17" i="4"/>
  <c r="J17" i="4"/>
  <c r="J36" i="4"/>
  <c r="I30" i="4"/>
  <c r="I18" i="4"/>
  <c r="J35" i="4"/>
  <c r="J29" i="4"/>
  <c r="J23" i="4"/>
  <c r="I35" i="4"/>
  <c r="I29" i="4"/>
  <c r="I23" i="4"/>
  <c r="I24" i="4"/>
  <c r="J34" i="4"/>
  <c r="J28" i="4"/>
  <c r="J22" i="4"/>
  <c r="I31" i="4"/>
  <c r="J30" i="4"/>
  <c r="I36" i="4"/>
  <c r="I34" i="4"/>
  <c r="J33" i="4"/>
  <c r="J27" i="4"/>
  <c r="J21" i="4"/>
  <c r="I33" i="4"/>
  <c r="I27" i="4"/>
  <c r="I21" i="4"/>
  <c r="I25" i="4"/>
  <c r="J24" i="4"/>
  <c r="I22" i="4"/>
  <c r="J32" i="4"/>
  <c r="J26" i="4"/>
  <c r="I32" i="4"/>
  <c r="I26" i="4"/>
  <c r="I20" i="4"/>
  <c r="J18" i="4"/>
  <c r="I28" i="4"/>
  <c r="J20" i="4"/>
  <c r="J31" i="4"/>
  <c r="J25" i="4"/>
  <c r="J19" i="4"/>
  <c r="I19" i="4"/>
  <c r="H37" i="4"/>
  <c r="J37" i="4"/>
  <c r="I37" i="4"/>
  <c r="F39" i="4" l="1"/>
  <c r="G38" i="4"/>
  <c r="H38" i="4"/>
  <c r="J38" i="4"/>
  <c r="I38" i="4"/>
  <c r="F40" i="4" l="1"/>
  <c r="G39" i="4"/>
  <c r="H39" i="4"/>
  <c r="I39" i="4"/>
  <c r="J39" i="4"/>
  <c r="F41" i="4" l="1"/>
  <c r="G40" i="4"/>
  <c r="H40" i="4"/>
  <c r="I40" i="4"/>
  <c r="J40" i="4"/>
  <c r="F42" i="4" l="1"/>
  <c r="G41" i="4"/>
  <c r="H41" i="4"/>
  <c r="I41" i="4"/>
  <c r="J41" i="4"/>
  <c r="F43" i="4" l="1"/>
  <c r="G42" i="4"/>
  <c r="H42" i="4"/>
  <c r="I42" i="4"/>
  <c r="J42" i="4"/>
  <c r="F44" i="4" l="1"/>
  <c r="G43" i="4"/>
  <c r="H43" i="4"/>
  <c r="J43" i="4"/>
  <c r="I43" i="4"/>
  <c r="F45" i="4" l="1"/>
  <c r="G44" i="4"/>
  <c r="H44" i="4"/>
  <c r="I44" i="4"/>
  <c r="J44" i="4"/>
  <c r="F46" i="4" l="1"/>
  <c r="G45" i="4"/>
  <c r="H45" i="4"/>
  <c r="I45" i="4"/>
  <c r="J45" i="4"/>
  <c r="F47" i="4" l="1"/>
  <c r="G46" i="4"/>
  <c r="H46" i="4"/>
  <c r="I46" i="4"/>
  <c r="J46" i="4"/>
  <c r="F48" i="4" l="1"/>
  <c r="G47" i="4"/>
  <c r="H47" i="4"/>
  <c r="I47" i="4"/>
  <c r="J47" i="4"/>
  <c r="F49" i="4" l="1"/>
  <c r="G48" i="4"/>
  <c r="H48" i="4"/>
  <c r="J48" i="4"/>
  <c r="I48" i="4"/>
  <c r="F50" i="4" l="1"/>
  <c r="G50" i="4" s="1"/>
  <c r="G49" i="4"/>
  <c r="H50" i="4"/>
  <c r="H49" i="4"/>
  <c r="J50" i="4"/>
  <c r="I50" i="4"/>
  <c r="J49" i="4"/>
  <c r="I49" i="4"/>
</calcChain>
</file>

<file path=xl/sharedStrings.xml><?xml version="1.0" encoding="utf-8"?>
<sst xmlns="http://schemas.openxmlformats.org/spreadsheetml/2006/main" count="42" uniqueCount="41">
  <si>
    <t>мД</t>
  </si>
  <si>
    <t>сП</t>
  </si>
  <si>
    <t>1/атм</t>
  </si>
  <si>
    <t xml:space="preserve">м </t>
  </si>
  <si>
    <t>м</t>
  </si>
  <si>
    <t>бар</t>
  </si>
  <si>
    <t>Упражнения по работе с макросами Unifloc VBA</t>
  </si>
  <si>
    <t>версия</t>
  </si>
  <si>
    <t>Построение с использованием макросов unifloc_vba</t>
  </si>
  <si>
    <t>Модель теста на падение давления для радиальной скважины</t>
  </si>
  <si>
    <r>
      <t>Q</t>
    </r>
    <r>
      <rPr>
        <vertAlign val="subscript"/>
        <sz val="10"/>
        <rFont val="Arial"/>
        <family val="2"/>
        <charset val="204"/>
      </rPr>
      <t>liq</t>
    </r>
  </si>
  <si>
    <r>
      <t>P</t>
    </r>
    <r>
      <rPr>
        <vertAlign val="subscript"/>
        <sz val="10"/>
        <rFont val="Arial"/>
        <family val="2"/>
        <charset val="204"/>
      </rPr>
      <t>i</t>
    </r>
  </si>
  <si>
    <t>S</t>
  </si>
  <si>
    <r>
      <t>C</t>
    </r>
    <r>
      <rPr>
        <vertAlign val="subscript"/>
        <sz val="10"/>
        <rFont val="Arial"/>
        <family val="2"/>
        <charset val="204"/>
      </rPr>
      <t>s</t>
    </r>
  </si>
  <si>
    <t>k</t>
  </si>
  <si>
    <t>μ</t>
  </si>
  <si>
    <r>
      <t>c</t>
    </r>
    <r>
      <rPr>
        <vertAlign val="subscript"/>
        <sz val="10"/>
        <rFont val="Arial"/>
        <family val="2"/>
        <charset val="204"/>
      </rPr>
      <t>t</t>
    </r>
  </si>
  <si>
    <r>
      <t>r</t>
    </r>
    <r>
      <rPr>
        <vertAlign val="subscript"/>
        <sz val="10"/>
        <rFont val="Arial"/>
        <family val="2"/>
        <charset val="204"/>
      </rPr>
      <t>w</t>
    </r>
  </si>
  <si>
    <t>B</t>
  </si>
  <si>
    <t>ϕ</t>
  </si>
  <si>
    <t>h</t>
  </si>
  <si>
    <t xml:space="preserve">r </t>
  </si>
  <si>
    <r>
      <t>r</t>
    </r>
    <r>
      <rPr>
        <vertAlign val="subscript"/>
        <sz val="10"/>
        <rFont val="Arial"/>
        <family val="2"/>
        <charset val="204"/>
      </rPr>
      <t>d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</si>
  <si>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/сут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</si>
  <si>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/м</t>
    </r>
    <r>
      <rPr>
        <vertAlign val="superscript"/>
        <sz val="10"/>
        <rFont val="Arial"/>
        <family val="2"/>
        <charset val="204"/>
      </rPr>
      <t>3</t>
    </r>
  </si>
  <si>
    <t>конечный радиус</t>
  </si>
  <si>
    <t>линейный сток скин послеприток</t>
  </si>
  <si>
    <t>конечный радиус скин послеприток</t>
  </si>
  <si>
    <t>t, day</t>
  </si>
  <si>
    <t>t,sec</t>
  </si>
  <si>
    <r>
      <t>C</t>
    </r>
    <r>
      <rPr>
        <vertAlign val="subscript"/>
        <sz val="10"/>
        <rFont val="Arial"/>
        <family val="2"/>
        <charset val="204"/>
      </rPr>
      <t>d</t>
    </r>
  </si>
  <si>
    <r>
      <t>t</t>
    </r>
    <r>
      <rPr>
        <b/>
        <vertAlign val="subscript"/>
        <sz val="10"/>
        <rFont val="Arial"/>
        <family val="2"/>
        <charset val="204"/>
      </rPr>
      <t>d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</si>
  <si>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</si>
  <si>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var2</t>
    </r>
    <r>
      <rPr>
        <sz val="11"/>
        <color theme="1"/>
        <rFont val="Calibri"/>
        <family val="2"/>
        <scheme val="minor"/>
      </rPr>
      <t/>
    </r>
  </si>
  <si>
    <t>линейный сток Стефест</t>
  </si>
  <si>
    <t>линейный сток Ei</t>
  </si>
  <si>
    <t>инкремент для t, sec</t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</si>
  <si>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</si>
  <si>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var2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</si>
  <si>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var1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</si>
  <si>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var2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</si>
</sst>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8" formatCode="0.000"/>
  </numFmts>
  <fonts count="12" x14ac:knownFonts="1">
    <font>
      <sz val="10"/>
      <name val="Arial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22"/>
      <name val="Arial"/>
      <family val="2"/>
      <charset val="204"/>
    </font>
    <font>
      <b/>
      <sz val="10"/>
      <name val="Arial Cyr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ill="1"/>
    <xf numFmtId="0" fontId="2" fillId="2" borderId="0" xfId="1" applyFill="1" applyAlignment="1">
      <alignment horizontal="center"/>
    </xf>
    <xf numFmtId="0" fontId="6" fillId="2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1" fontId="2" fillId="0" borderId="0" xfId="1" applyNumberFormat="1" applyFont="1" applyFill="1" applyAlignment="1">
      <alignment horizontal="center"/>
    </xf>
    <xf numFmtId="0" fontId="7" fillId="0" borderId="0" xfId="0" applyFont="1"/>
    <xf numFmtId="0" fontId="2" fillId="0" borderId="0" xfId="0" applyFont="1"/>
    <xf numFmtId="0" fontId="2" fillId="3" borderId="0" xfId="1" applyFill="1" applyAlignment="1">
      <alignment horizontal="center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0" fontId="2" fillId="4" borderId="0" xfId="1" applyFill="1" applyAlignment="1">
      <alignment horizontal="center"/>
    </xf>
    <xf numFmtId="165" fontId="2" fillId="3" borderId="0" xfId="1" applyNumberFormat="1" applyFill="1" applyAlignment="1">
      <alignment horizontal="center"/>
    </xf>
    <xf numFmtId="165" fontId="2" fillId="5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168" fontId="2" fillId="5" borderId="0" xfId="1" applyNumberFormat="1" applyFill="1" applyAlignment="1">
      <alignment horizontal="center"/>
    </xf>
    <xf numFmtId="168" fontId="2" fillId="5" borderId="0" xfId="1" applyNumberFormat="1" applyFont="1" applyFill="1" applyAlignment="1">
      <alignment horizont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</cellXfs>
  <cellStyles count="2">
    <cellStyle name="Обычный" xfId="0" builtinId="0"/>
    <cellStyle name="Обычный_demo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E-4AD6-B288-736D7CE3BEF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E-4AD6-B288-736D7CE3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C-48F3-A451-086CA533A3E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C-48F3-A451-086CA533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B-43BC-9259-4E818D6973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B-43BC-9259-4E818D69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C-4C74-BE62-BAD929D97873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C-4C74-BE62-BAD929D9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FCC-9FC2-C0F1B4F2E376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1-4FCC-9FC2-C0F1B4F2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8-4336-AF76-A466562414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8-4336-AF76-A4665624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4-40F4-A994-065DC0A2CD57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4-40F4-A994-065DC0A2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A-4574-8B54-710459410B7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4574-8B54-71045941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22" fmlaLink="$I$14" fmlaRange="$Y$2:$Y$6" noThreeD="1" sel="1" val="0"/>
</file>

<file path=xl/ctrlProps/ctrlProp2.xml><?xml version="1.0" encoding="utf-8"?>
<formControlPr xmlns="http://schemas.microsoft.com/office/spreadsheetml/2009/9/main" objectType="Drop" dropStyle="combo" dx="22" fmlaLink="$J$14" fmlaRange="$Y$2:$Y$6" noThreeD="1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</xdr:row>
          <xdr:rowOff>0</xdr:rowOff>
        </xdr:from>
        <xdr:to>
          <xdr:col>8</xdr:col>
          <xdr:colOff>742951</xdr:colOff>
          <xdr:row>7</xdr:row>
          <xdr:rowOff>47625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</xdr:row>
          <xdr:rowOff>9525</xdr:rowOff>
        </xdr:from>
        <xdr:to>
          <xdr:col>11</xdr:col>
          <xdr:colOff>356152</xdr:colOff>
          <xdr:row>7</xdr:row>
          <xdr:rowOff>57150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3</xdr:row>
          <xdr:rowOff>0</xdr:rowOff>
        </xdr:from>
        <xdr:to>
          <xdr:col>15</xdr:col>
          <xdr:colOff>161925</xdr:colOff>
          <xdr:row>7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142875</xdr:colOff>
      <xdr:row>10</xdr:row>
      <xdr:rowOff>32303</xdr:rowOff>
    </xdr:from>
    <xdr:to>
      <xdr:col>22</xdr:col>
      <xdr:colOff>479978</xdr:colOff>
      <xdr:row>26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97520A-3BF8-491F-9E78-A95945384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248479</xdr:colOff>
          <xdr:row>12</xdr:row>
          <xdr:rowOff>135006</xdr:rowOff>
        </xdr:from>
        <xdr:to>
          <xdr:col>8</xdr:col>
          <xdr:colOff>762001</xdr:colOff>
          <xdr:row>14</xdr:row>
          <xdr:rowOff>7454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93E63FD-B267-4EAA-838E-2DCAC2A36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133765</xdr:rowOff>
        </xdr:from>
        <xdr:to>
          <xdr:col>11</xdr:col>
          <xdr:colOff>581025</xdr:colOff>
          <xdr:row>14</xdr:row>
          <xdr:rowOff>6213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C9F3EE5-6677-48E9-AF77-85FE919A3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133350</xdr:colOff>
      <xdr:row>26</xdr:row>
      <xdr:rowOff>114300</xdr:rowOff>
    </xdr:from>
    <xdr:to>
      <xdr:col>22</xdr:col>
      <xdr:colOff>470453</xdr:colOff>
      <xdr:row>43</xdr:row>
      <xdr:rowOff>24847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DBE93A6-1350-4E21-8132-5C9C9BA8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43</xdr:row>
      <xdr:rowOff>85725</xdr:rowOff>
    </xdr:from>
    <xdr:to>
      <xdr:col>22</xdr:col>
      <xdr:colOff>460928</xdr:colOff>
      <xdr:row>60</xdr:row>
      <xdr:rowOff>110572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E72F806-7384-45D3-AC50-B3AF9642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581025</xdr:colOff>
      <xdr:row>10</xdr:row>
      <xdr:rowOff>19050</xdr:rowOff>
    </xdr:from>
    <xdr:to>
      <xdr:col>31</xdr:col>
      <xdr:colOff>308528</xdr:colOff>
      <xdr:row>26</xdr:row>
      <xdr:rowOff>34372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158C02C7-CC87-4B83-9BCA-24D0EF21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571500</xdr:colOff>
      <xdr:row>26</xdr:row>
      <xdr:rowOff>104775</xdr:rowOff>
    </xdr:from>
    <xdr:to>
      <xdr:col>31</xdr:col>
      <xdr:colOff>299003</xdr:colOff>
      <xdr:row>43</xdr:row>
      <xdr:rowOff>15322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FDFB6B4E-7F8A-4AD6-BBAD-82D23CC73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409575</xdr:colOff>
      <xdr:row>10</xdr:row>
      <xdr:rowOff>19050</xdr:rowOff>
    </xdr:from>
    <xdr:to>
      <xdr:col>40</xdr:col>
      <xdr:colOff>137078</xdr:colOff>
      <xdr:row>26</xdr:row>
      <xdr:rowOff>34372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F098C3DB-1609-47CC-AE8D-3A2891402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390525</xdr:colOff>
      <xdr:row>26</xdr:row>
      <xdr:rowOff>133350</xdr:rowOff>
    </xdr:from>
    <xdr:to>
      <xdr:col>40</xdr:col>
      <xdr:colOff>118028</xdr:colOff>
      <xdr:row>43</xdr:row>
      <xdr:rowOff>43897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FD2596C8-FCB0-4C37-BA83-A522423E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381000</xdr:colOff>
      <xdr:row>43</xdr:row>
      <xdr:rowOff>142875</xdr:rowOff>
    </xdr:from>
    <xdr:to>
      <xdr:col>40</xdr:col>
      <xdr:colOff>108503</xdr:colOff>
      <xdr:row>61</xdr:row>
      <xdr:rowOff>5797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D666ECE2-1FF5-4D5A-AED6-BCA4B852E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transient_cd"/>
      <definedName name="transient_pd_radial"/>
      <definedName name="transient_pwf_radial_atma"/>
      <definedName name="transient_t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pageSetUpPr fitToPage="1"/>
  </sheetPr>
  <dimension ref="A1:Y50"/>
  <sheetViews>
    <sheetView tabSelected="1" zoomScale="85" zoomScaleNormal="85" workbookViewId="0">
      <selection activeCell="U4" sqref="U4"/>
    </sheetView>
  </sheetViews>
  <sheetFormatPr defaultColWidth="9.140625" defaultRowHeight="12.75" x14ac:dyDescent="0.2"/>
  <cols>
    <col min="1" max="1" width="9.140625" style="1"/>
    <col min="2" max="2" width="10.5703125" style="1" customWidth="1"/>
    <col min="3" max="5" width="9.140625" style="1"/>
    <col min="6" max="6" width="12.42578125" style="1" bestFit="1" customWidth="1"/>
    <col min="7" max="7" width="10.28515625" style="1" customWidth="1"/>
    <col min="8" max="8" width="12.42578125" style="1" bestFit="1" customWidth="1"/>
    <col min="9" max="9" width="11.5703125" style="1" bestFit="1" customWidth="1"/>
    <col min="10" max="10" width="12" style="1" bestFit="1" customWidth="1"/>
    <col min="11" max="11" width="12.5703125" style="1" bestFit="1" customWidth="1"/>
    <col min="12" max="12" width="10.5703125" style="1" bestFit="1" customWidth="1"/>
    <col min="13" max="13" width="8.85546875" style="1" customWidth="1"/>
    <col min="14" max="14" width="9" style="1" customWidth="1"/>
    <col min="15" max="16384" width="9.140625" style="1"/>
  </cols>
  <sheetData>
    <row r="1" spans="1:25" customFormat="1" x14ac:dyDescent="0.2">
      <c r="A1" s="12" t="s">
        <v>6</v>
      </c>
      <c r="F1" t="s">
        <v>7</v>
      </c>
      <c r="G1" t="str">
        <f>[1]!getUFVersion()</f>
        <v>7.11</v>
      </c>
    </row>
    <row r="2" spans="1:25" customFormat="1" x14ac:dyDescent="0.2">
      <c r="A2" s="13" t="s">
        <v>9</v>
      </c>
      <c r="X2">
        <v>0</v>
      </c>
      <c r="Y2" s="13" t="s">
        <v>35</v>
      </c>
    </row>
    <row r="3" spans="1:25" customFormat="1" x14ac:dyDescent="0.2">
      <c r="A3" t="s">
        <v>8</v>
      </c>
      <c r="X3">
        <v>1</v>
      </c>
      <c r="Y3" s="1" t="s">
        <v>34</v>
      </c>
    </row>
    <row r="4" spans="1:25" x14ac:dyDescent="0.2">
      <c r="M4" s="3"/>
      <c r="X4" s="1">
        <v>2</v>
      </c>
      <c r="Y4" s="13" t="s">
        <v>25</v>
      </c>
    </row>
    <row r="5" spans="1:25" x14ac:dyDescent="0.2">
      <c r="M5" s="3"/>
      <c r="X5" s="1">
        <v>3</v>
      </c>
      <c r="Y5" s="13" t="s">
        <v>26</v>
      </c>
    </row>
    <row r="6" spans="1:25" x14ac:dyDescent="0.2">
      <c r="M6" s="3"/>
      <c r="X6" s="1">
        <v>4</v>
      </c>
      <c r="Y6" s="13" t="s">
        <v>27</v>
      </c>
    </row>
    <row r="7" spans="1:25" x14ac:dyDescent="0.2">
      <c r="M7" s="3"/>
    </row>
    <row r="8" spans="1:25" x14ac:dyDescent="0.2">
      <c r="B8" s="4"/>
      <c r="M8" s="3"/>
    </row>
    <row r="9" spans="1:25" x14ac:dyDescent="0.2">
      <c r="B9" s="4"/>
      <c r="M9" s="3"/>
    </row>
    <row r="10" spans="1:25" x14ac:dyDescent="0.2">
      <c r="B10" s="4"/>
      <c r="M10" s="3"/>
    </row>
    <row r="11" spans="1:25" x14ac:dyDescent="0.2">
      <c r="B11" s="4"/>
      <c r="M11" s="3"/>
    </row>
    <row r="12" spans="1:25" x14ac:dyDescent="0.2">
      <c r="B12" s="4"/>
      <c r="I12" s="15" t="str">
        <f>VLOOKUP(model1,$X$2:Y6,2)</f>
        <v>линейный сток Ei</v>
      </c>
      <c r="J12" s="16" t="str">
        <f>VLOOKUP(model2,$X$2:Z6,2)</f>
        <v>конечный радиус скин послеприток</v>
      </c>
      <c r="M12" s="3"/>
    </row>
    <row r="13" spans="1:25" x14ac:dyDescent="0.2">
      <c r="M13" s="3"/>
    </row>
    <row r="14" spans="1:25" x14ac:dyDescent="0.2">
      <c r="E14" s="4" t="s">
        <v>36</v>
      </c>
      <c r="I14" s="1">
        <v>1</v>
      </c>
      <c r="J14" s="1">
        <v>5</v>
      </c>
      <c r="M14" s="3"/>
    </row>
    <row r="15" spans="1:25" x14ac:dyDescent="0.2">
      <c r="F15" s="20">
        <v>1.5</v>
      </c>
      <c r="I15" s="2">
        <f>I14-1</f>
        <v>0</v>
      </c>
      <c r="J15" s="2">
        <f>J14-1</f>
        <v>4</v>
      </c>
      <c r="M15" s="3"/>
    </row>
    <row r="16" spans="1:25" ht="15.75" x14ac:dyDescent="0.3">
      <c r="B16" s="7" t="s">
        <v>10</v>
      </c>
      <c r="C16" s="14">
        <v>100</v>
      </c>
      <c r="D16" s="8" t="s">
        <v>23</v>
      </c>
      <c r="E16" s="2"/>
      <c r="F16" s="6" t="s">
        <v>29</v>
      </c>
      <c r="G16" s="6" t="s">
        <v>28</v>
      </c>
      <c r="H16" s="6" t="s">
        <v>31</v>
      </c>
      <c r="I16" s="6" t="s">
        <v>32</v>
      </c>
      <c r="J16" s="6" t="s">
        <v>33</v>
      </c>
      <c r="K16" s="6" t="s">
        <v>37</v>
      </c>
      <c r="L16" s="6" t="s">
        <v>38</v>
      </c>
      <c r="M16" s="6" t="s">
        <v>39</v>
      </c>
      <c r="N16" s="6" t="s">
        <v>40</v>
      </c>
    </row>
    <row r="17" spans="2:17" ht="15.75" x14ac:dyDescent="0.3">
      <c r="B17" s="7" t="s">
        <v>11</v>
      </c>
      <c r="C17" s="14">
        <v>250</v>
      </c>
      <c r="D17" s="8" t="s">
        <v>5</v>
      </c>
      <c r="E17" s="2"/>
      <c r="F17" s="18">
        <v>1</v>
      </c>
      <c r="G17" s="21">
        <f>F17/86400</f>
        <v>1.1574074074074073E-5</v>
      </c>
      <c r="H17" s="22">
        <f>[1]!transient_td(G17,rw,k,por,mu,ct)</f>
        <v>0.20833333333333329</v>
      </c>
      <c r="I17" s="23">
        <f>[1]!transient_pd_radial(H17,cd,S,rd,model1)</f>
        <v>7.9204218425731207E-2</v>
      </c>
      <c r="J17" s="23">
        <f>[1]!transient_pd_radial(H17,cd,S,rd,model2)</f>
        <v>1.2786025869338857E-2</v>
      </c>
      <c r="K17" s="24">
        <f>[1]!transient_pwf_radial_atma(G17,q,Pi,S,Cs,r_,rw,k,h,por,mu,B,ct,model1)</f>
        <v>249.65004408130775</v>
      </c>
      <c r="L17" s="24">
        <f>[1]!transient_pwf_radial_atma(G17,q,Pi,S,Cs,r_,rw,k,h,por,mu,B,ct,model1)</f>
        <v>249.65004408130775</v>
      </c>
      <c r="M17" s="23">
        <f>Pi-K17</f>
        <v>0.3499559186922454</v>
      </c>
      <c r="N17" s="23">
        <f>Pi-L17</f>
        <v>0.3499559186922454</v>
      </c>
      <c r="O17" s="11"/>
      <c r="P17" s="11"/>
      <c r="Q17" s="11"/>
    </row>
    <row r="18" spans="2:17" x14ac:dyDescent="0.2">
      <c r="B18" s="7" t="s">
        <v>12</v>
      </c>
      <c r="C18" s="14">
        <v>0</v>
      </c>
      <c r="D18" s="8"/>
      <c r="E18" s="2"/>
      <c r="F18" s="19">
        <f>F17*scale</f>
        <v>1.5</v>
      </c>
      <c r="G18" s="21">
        <f t="shared" ref="G18:G50" si="0">F18/86400</f>
        <v>1.7361111111111111E-5</v>
      </c>
      <c r="H18" s="22">
        <f>[1]!transient_td(G18,rw,k,por,mu,ct)</f>
        <v>0.31249999999999994</v>
      </c>
      <c r="I18" s="23">
        <f>[1]!transient_pd_radial(H18,cd,S,rd,model1)</f>
        <v>0.15529828927277139</v>
      </c>
      <c r="J18" s="23">
        <f>[1]!transient_pd_radial(H18,cd,S,rd,model2)</f>
        <v>1.9059966190141608E-2</v>
      </c>
      <c r="K18" s="24">
        <f>[1]!transient_pwf_radial_atma(G18,q,Pi,S,Cs,r_,rw,k,h,por,mu,B,ct,model1)</f>
        <v>249.3138300386772</v>
      </c>
      <c r="L18" s="24">
        <f>[1]!transient_pwf_radial_atma(G18,q,Pi,S,Cs,r_,rw,k,h,por,mu,B,ct,model1)</f>
        <v>249.3138300386772</v>
      </c>
      <c r="M18" s="23">
        <f>Pi-K18</f>
        <v>0.68616996132280406</v>
      </c>
      <c r="N18" s="23">
        <f>Pi-L18</f>
        <v>0.68616996132280406</v>
      </c>
      <c r="O18" s="11"/>
      <c r="P18" s="11"/>
      <c r="Q18" s="11"/>
    </row>
    <row r="19" spans="2:17" ht="15.75" x14ac:dyDescent="0.3">
      <c r="B19" s="7" t="s">
        <v>13</v>
      </c>
      <c r="C19" s="14">
        <v>1E-3</v>
      </c>
      <c r="D19" s="8" t="s">
        <v>2</v>
      </c>
      <c r="E19" s="2"/>
      <c r="F19" s="19">
        <f>F18*scale</f>
        <v>2.25</v>
      </c>
      <c r="G19" s="21">
        <f t="shared" si="0"/>
        <v>2.6041666666666668E-5</v>
      </c>
      <c r="H19" s="22">
        <f>[1]!transient_td(G19,rw,k,por,mu,ct)</f>
        <v>0.46874999999999994</v>
      </c>
      <c r="I19" s="23">
        <f>[1]!transient_pd_radial(H19,cd,S,rd,model1)</f>
        <v>0.26063366101746743</v>
      </c>
      <c r="J19" s="23">
        <f>[1]!transient_pd_radial(H19,cd,S,rd,model2)</f>
        <v>2.836326805488909E-2</v>
      </c>
      <c r="K19" s="24">
        <f>[1]!transient_pwf_radial_atma(G19,q,Pi,S,Cs,r_,rw,k,h,por,mu,B,ct,model1)</f>
        <v>248.84841623216042</v>
      </c>
      <c r="L19" s="24">
        <f>[1]!transient_pwf_radial_atma(G19,q,Pi,S,Cs,r_,rw,k,h,por,mu,B,ct,model1)</f>
        <v>248.84841623216042</v>
      </c>
      <c r="M19" s="23">
        <f>Pi-K19</f>
        <v>1.1515837678395826</v>
      </c>
      <c r="N19" s="23">
        <f>Pi-L19</f>
        <v>1.1515837678395826</v>
      </c>
      <c r="O19" s="11"/>
      <c r="P19" s="11"/>
      <c r="Q19" s="11"/>
    </row>
    <row r="20" spans="2:17" x14ac:dyDescent="0.2">
      <c r="B20" s="7" t="s">
        <v>21</v>
      </c>
      <c r="C20" s="14">
        <v>0.1</v>
      </c>
      <c r="D20" s="8"/>
      <c r="E20" s="2"/>
      <c r="F20" s="19">
        <f>F19*scale</f>
        <v>3.375</v>
      </c>
      <c r="G20" s="21">
        <f t="shared" si="0"/>
        <v>3.9062500000000001E-5</v>
      </c>
      <c r="H20" s="22">
        <f>[1]!transient_td(G20,rw,k,por,mu,ct)</f>
        <v>0.70312499999999989</v>
      </c>
      <c r="I20" s="23">
        <f>[1]!transient_pd_radial(H20,cd,S,rd,model1)</f>
        <v>0.39157422211260257</v>
      </c>
      <c r="J20" s="23">
        <f>[1]!transient_pd_radial(H20,cd,S,rd,model2)</f>
        <v>4.2112024531746783E-2</v>
      </c>
      <c r="K20" s="24">
        <f>[1]!transient_pwf_radial_atma(G20,q,Pi,S,Cs,r_,rw,k,h,por,mu,B,ct,model1)</f>
        <v>248.26986845701768</v>
      </c>
      <c r="L20" s="24">
        <f>[1]!transient_pwf_radial_atma(G20,q,Pi,S,Cs,r_,rw,k,h,por,mu,B,ct,model1)</f>
        <v>248.26986845701768</v>
      </c>
      <c r="M20" s="23">
        <f>Pi-K20</f>
        <v>1.7301315429823205</v>
      </c>
      <c r="N20" s="23">
        <f>Pi-L20</f>
        <v>1.7301315429823205</v>
      </c>
      <c r="O20" s="11"/>
      <c r="P20" s="11"/>
      <c r="Q20" s="11"/>
    </row>
    <row r="21" spans="2:17" ht="15.75" x14ac:dyDescent="0.3">
      <c r="B21" s="7" t="s">
        <v>17</v>
      </c>
      <c r="C21" s="14">
        <v>0.1</v>
      </c>
      <c r="D21" s="8" t="s">
        <v>3</v>
      </c>
      <c r="E21" s="2"/>
      <c r="F21" s="19">
        <f>F20*scale</f>
        <v>5.0625</v>
      </c>
      <c r="G21" s="21">
        <f t="shared" si="0"/>
        <v>5.8593749999999998E-5</v>
      </c>
      <c r="H21" s="22">
        <f>[1]!transient_td(G21,rw,k,por,mu,ct)</f>
        <v>1.0546874999999998</v>
      </c>
      <c r="I21" s="23">
        <f>[1]!transient_pd_radial(H21,cd,S,rd,model1)</f>
        <v>0.54301091821190584</v>
      </c>
      <c r="J21" s="23">
        <f>[1]!transient_pd_radial(H21,cd,S,rd,model2)</f>
        <v>6.2339395369576778E-2</v>
      </c>
      <c r="K21" s="24">
        <f>[1]!transient_pwf_radial_atma(G21,q,Pi,S,Cs,r_,rw,k,h,por,mu,B,ct,model1)</f>
        <v>247.60076055897252</v>
      </c>
      <c r="L21" s="24">
        <f>[1]!transient_pwf_radial_atma(G21,q,Pi,S,Cs,r_,rw,k,h,por,mu,B,ct,model1)</f>
        <v>247.60076055897252</v>
      </c>
      <c r="M21" s="23">
        <f>Pi-K21</f>
        <v>2.3992394410274756</v>
      </c>
      <c r="N21" s="23">
        <f>Pi-L21</f>
        <v>2.3992394410274756</v>
      </c>
      <c r="O21" s="11"/>
      <c r="P21" s="11"/>
      <c r="Q21" s="11"/>
    </row>
    <row r="22" spans="2:17" x14ac:dyDescent="0.2">
      <c r="B22" s="7" t="s">
        <v>14</v>
      </c>
      <c r="C22" s="14">
        <v>50</v>
      </c>
      <c r="D22" s="8" t="s">
        <v>0</v>
      </c>
      <c r="E22" s="2"/>
      <c r="F22" s="19">
        <f>F21*scale</f>
        <v>7.59375</v>
      </c>
      <c r="G22" s="21">
        <f t="shared" si="0"/>
        <v>8.7890624999999997E-5</v>
      </c>
      <c r="H22" s="22">
        <f>[1]!transient_td(G22,rw,k,por,mu,ct)</f>
        <v>1.5820312499999998</v>
      </c>
      <c r="I22" s="23">
        <f>[1]!transient_pd_radial(H22,cd,S,rd,model1)</f>
        <v>0.70989147779472594</v>
      </c>
      <c r="J22" s="23">
        <f>[1]!transient_pd_radial(H22,cd,S,rd,model2)</f>
        <v>9.1920749318944672E-2</v>
      </c>
      <c r="K22" s="24">
        <f>[1]!transient_pwf_radial_atma(G22,q,Pi,S,Cs,r_,rw,k,h,por,mu,B,ct,model1)</f>
        <v>246.86341549451177</v>
      </c>
      <c r="L22" s="24">
        <f>[1]!transient_pwf_radial_atma(G22,q,Pi,S,Cs,r_,rw,k,h,por,mu,B,ct,model1)</f>
        <v>246.86341549451177</v>
      </c>
      <c r="M22" s="23">
        <f>Pi-K22</f>
        <v>3.13658450548823</v>
      </c>
      <c r="N22" s="23">
        <f>Pi-L22</f>
        <v>3.13658450548823</v>
      </c>
      <c r="O22" s="11"/>
      <c r="P22" s="11"/>
      <c r="Q22" s="11"/>
    </row>
    <row r="23" spans="2:17" x14ac:dyDescent="0.2">
      <c r="B23" s="7" t="s">
        <v>20</v>
      </c>
      <c r="C23" s="14">
        <v>10</v>
      </c>
      <c r="D23" s="8" t="s">
        <v>4</v>
      </c>
      <c r="F23" s="19">
        <f>F22*scale</f>
        <v>11.390625</v>
      </c>
      <c r="G23" s="21">
        <f t="shared" si="0"/>
        <v>1.3183593750000001E-4</v>
      </c>
      <c r="H23" s="22">
        <f>[1]!transient_td(G23,rw,k,por,mu,ct)</f>
        <v>2.373046875</v>
      </c>
      <c r="I23" s="23">
        <f>[1]!transient_pd_radial(H23,cd,S,rd,model1)</f>
        <v>0.88794613600142003</v>
      </c>
      <c r="J23" s="23">
        <f>[1]!transient_pd_radial(H23,cd,S,rd,model2)</f>
        <v>0.13483750689374574</v>
      </c>
      <c r="K23" s="24">
        <f>[1]!transient_pwf_radial_atma(G23,q,Pi,S,Cs,r_,rw,k,h,por,mu,B,ct,model1)</f>
        <v>246.07669879269133</v>
      </c>
      <c r="L23" s="24">
        <f>[1]!transient_pwf_radial_atma(G23,q,Pi,S,Cs,r_,rw,k,h,por,mu,B,ct,model1)</f>
        <v>246.07669879269133</v>
      </c>
      <c r="M23" s="23">
        <f>Pi-K23</f>
        <v>3.9233012073086684</v>
      </c>
      <c r="N23" s="23">
        <f>Pi-L23</f>
        <v>3.9233012073086684</v>
      </c>
      <c r="O23" s="11"/>
      <c r="P23" s="11"/>
      <c r="Q23" s="11"/>
    </row>
    <row r="24" spans="2:17" x14ac:dyDescent="0.2">
      <c r="B24" s="7" t="s">
        <v>19</v>
      </c>
      <c r="C24" s="14">
        <v>0.2</v>
      </c>
      <c r="D24" s="8"/>
      <c r="E24" s="5"/>
      <c r="F24" s="19">
        <f>F23*scale</f>
        <v>17.0859375</v>
      </c>
      <c r="G24" s="21">
        <f t="shared" si="0"/>
        <v>1.9775390625000001E-4</v>
      </c>
      <c r="H24" s="22">
        <f>[1]!transient_td(G24,rw,k,por,mu,ct)</f>
        <v>3.5595703125</v>
      </c>
      <c r="I24" s="23">
        <f>[1]!transient_pd_radial(H24,cd,S,rd,model1)</f>
        <v>1.0738687758806522</v>
      </c>
      <c r="J24" s="23">
        <f>[1]!transient_pd_radial(H24,cd,S,rd,model2)</f>
        <v>0.19643925191405742</v>
      </c>
      <c r="K24" s="24">
        <f>[1]!transient_pwf_radial_atma(G24,q,Pi,S,Cs,r_,rw,k,h,por,mu,B,ct,model1)</f>
        <v>245.25521820064893</v>
      </c>
      <c r="L24" s="24">
        <f>[1]!transient_pwf_radial_atma(G24,q,Pi,S,Cs,r_,rw,k,h,por,mu,B,ct,model1)</f>
        <v>245.25521820064893</v>
      </c>
      <c r="M24" s="23">
        <f>Pi-K24</f>
        <v>4.7447817993510739</v>
      </c>
      <c r="N24" s="23">
        <f>Pi-L24</f>
        <v>4.7447817993510739</v>
      </c>
      <c r="O24" s="11"/>
      <c r="P24" s="11"/>
      <c r="Q24" s="11"/>
    </row>
    <row r="25" spans="2:17" x14ac:dyDescent="0.2">
      <c r="B25" s="7" t="s">
        <v>15</v>
      </c>
      <c r="C25" s="14">
        <v>1</v>
      </c>
      <c r="D25" s="8" t="s">
        <v>1</v>
      </c>
      <c r="E25" s="5"/>
      <c r="F25" s="19">
        <f>F24*scale</f>
        <v>25.62890625</v>
      </c>
      <c r="G25" s="21">
        <f t="shared" si="0"/>
        <v>2.9663085937500002E-4</v>
      </c>
      <c r="H25" s="22">
        <f>[1]!transient_td(G25,rw,k,por,mu,ct)</f>
        <v>5.33935546875</v>
      </c>
      <c r="I25" s="23">
        <f>[1]!transient_pd_radial(H25,cd,S,rd,model1)</f>
        <v>1.265231674487107</v>
      </c>
      <c r="J25" s="23">
        <f>[1]!transient_pd_radial(H25,cd,S,rd,model2)</f>
        <v>0.28360538646279565</v>
      </c>
      <c r="K25" s="24">
        <f>[1]!transient_pwf_radial_atma(G25,q,Pi,S,Cs,r_,rw,k,h,por,mu,B,ct,model1)</f>
        <v>244.40970036944617</v>
      </c>
      <c r="L25" s="24">
        <f>[1]!transient_pwf_radial_atma(G25,q,Pi,S,Cs,r_,rw,k,h,por,mu,B,ct,model1)</f>
        <v>244.40970036944617</v>
      </c>
      <c r="M25" s="23">
        <f>Pi-K25</f>
        <v>5.5902996305538295</v>
      </c>
      <c r="N25" s="23">
        <f>Pi-L25</f>
        <v>5.5902996305538295</v>
      </c>
      <c r="O25" s="11"/>
      <c r="P25" s="11"/>
      <c r="Q25" s="11"/>
    </row>
    <row r="26" spans="2:17" ht="14.25" x14ac:dyDescent="0.2">
      <c r="B26" s="7" t="s">
        <v>18</v>
      </c>
      <c r="C26" s="14">
        <v>1.2</v>
      </c>
      <c r="D26" s="8" t="s">
        <v>24</v>
      </c>
      <c r="F26" s="19">
        <f>F25*scale</f>
        <v>38.443359375</v>
      </c>
      <c r="G26" s="21">
        <f t="shared" si="0"/>
        <v>4.449462890625E-4</v>
      </c>
      <c r="H26" s="22">
        <f>[1]!transient_td(G26,rw,k,por,mu,ct)</f>
        <v>8.0090332031249982</v>
      </c>
      <c r="I26" s="23">
        <f>[1]!transient_pd_radial(H26,cd,S,rd,model1)</f>
        <v>1.4603107973813221</v>
      </c>
      <c r="J26" s="23">
        <f>[1]!transient_pd_radial(H26,cd,S,rd,model2)</f>
        <v>0.40461328178503209</v>
      </c>
      <c r="K26" s="24">
        <f>[1]!transient_pwf_radial_atma(G26,q,Pi,S,Cs,r_,rw,k,h,por,mu,B,ct,model1)</f>
        <v>243.54776277285038</v>
      </c>
      <c r="L26" s="24">
        <f>[1]!transient_pwf_radial_atma(G26,q,Pi,S,Cs,r_,rw,k,h,por,mu,B,ct,model1)</f>
        <v>243.54776277285038</v>
      </c>
      <c r="M26" s="23">
        <f>Pi-K26</f>
        <v>6.4522372271496238</v>
      </c>
      <c r="N26" s="23">
        <f>Pi-L26</f>
        <v>6.4522372271496238</v>
      </c>
      <c r="O26" s="11"/>
      <c r="P26" s="11"/>
      <c r="Q26" s="11"/>
    </row>
    <row r="27" spans="2:17" ht="15.75" x14ac:dyDescent="0.3">
      <c r="B27" s="7" t="s">
        <v>16</v>
      </c>
      <c r="C27" s="14">
        <v>5.0000000000000001E-4</v>
      </c>
      <c r="D27" s="8" t="s">
        <v>2</v>
      </c>
      <c r="F27" s="19">
        <f>F26*scale</f>
        <v>57.6650390625</v>
      </c>
      <c r="G27" s="21">
        <f t="shared" si="0"/>
        <v>6.6741943359375003E-4</v>
      </c>
      <c r="H27" s="22">
        <f>[1]!transient_td(G27,rw,k,por,mu,ct)</f>
        <v>12.013549804687498</v>
      </c>
      <c r="I27" s="23">
        <f>[1]!transient_pd_radial(H27,cd,S,rd,model1)</f>
        <v>1.6579079658348872</v>
      </c>
      <c r="J27" s="23">
        <f>[1]!transient_pd_radial(H27,cd,S,rd,model2)</f>
        <v>0.5684013876229983</v>
      </c>
      <c r="K27" s="24">
        <f>[1]!transient_pwf_radial_atma(G27,q,Pi,S,Cs,r_,rw,k,h,por,mu,B,ct,model1)</f>
        <v>242.67469944375515</v>
      </c>
      <c r="L27" s="24">
        <f>[1]!transient_pwf_radial_atma(G27,q,Pi,S,Cs,r_,rw,k,h,por,mu,B,ct,model1)</f>
        <v>242.67469944375515</v>
      </c>
      <c r="M27" s="23">
        <f>Pi-K27</f>
        <v>7.325300556244855</v>
      </c>
      <c r="N27" s="23">
        <f>Pi-L27</f>
        <v>7.325300556244855</v>
      </c>
      <c r="O27" s="11"/>
      <c r="P27" s="11"/>
      <c r="Q27" s="11"/>
    </row>
    <row r="28" spans="2:17" x14ac:dyDescent="0.2">
      <c r="F28" s="19">
        <f>F27*scale</f>
        <v>86.49755859375</v>
      </c>
      <c r="G28" s="21">
        <f t="shared" si="0"/>
        <v>1.001129150390625E-3</v>
      </c>
      <c r="H28" s="22">
        <f>[1]!transient_td(G28,rw,k,por,mu,ct)</f>
        <v>18.020324707031246</v>
      </c>
      <c r="I28" s="23">
        <f>[1]!transient_pd_radial(H28,cd,S,rd,model1)</f>
        <v>1.8572021113984418</v>
      </c>
      <c r="J28" s="23">
        <f>[1]!transient_pd_radial(H28,cd,S,rd,model2)</f>
        <v>0.78284433937733411</v>
      </c>
      <c r="K28" s="24">
        <f>[1]!transient_pwf_radial_atma(G28,q,Pi,S,Cs,r_,rw,k,h,por,mu,B,ct,model1)</f>
        <v>241.79413819099713</v>
      </c>
      <c r="L28" s="24">
        <f>[1]!transient_pwf_radial_atma(G28,q,Pi,S,Cs,r_,rw,k,h,por,mu,B,ct,model1)</f>
        <v>241.79413819099713</v>
      </c>
      <c r="M28" s="23">
        <f>Pi-K28</f>
        <v>8.2058618090028688</v>
      </c>
      <c r="N28" s="23">
        <f>Pi-L28</f>
        <v>8.2058618090028688</v>
      </c>
      <c r="O28" s="11"/>
      <c r="P28" s="11"/>
      <c r="Q28" s="11"/>
    </row>
    <row r="29" spans="2:17" x14ac:dyDescent="0.2">
      <c r="F29" s="19">
        <f>F28*scale</f>
        <v>129.746337890625</v>
      </c>
      <c r="G29" s="21">
        <f t="shared" si="0"/>
        <v>1.5016937255859376E-3</v>
      </c>
      <c r="H29" s="22">
        <f>[1]!transient_td(G29,rw,k,por,mu,ct)</f>
        <v>27.030487060546875</v>
      </c>
      <c r="I29" s="23">
        <f>[1]!transient_pd_radial(H29,cd,S,rd,model1)</f>
        <v>2.0576357751425398</v>
      </c>
      <c r="J29" s="23">
        <f>[1]!transient_pd_radial(H29,cd,S,rd,model2)</f>
        <v>1.05181694325438</v>
      </c>
      <c r="K29" s="24">
        <f>[1]!transient_pwf_radial_atma(G29,q,Pi,S,Cs,r_,rw,k,h,por,mu,B,ct,model1)</f>
        <v>240.90854209111021</v>
      </c>
      <c r="L29" s="24">
        <f>[1]!transient_pwf_radial_atma(G29,q,Pi,S,Cs,r_,rw,k,h,por,mu,B,ct,model1)</f>
        <v>240.90854209111021</v>
      </c>
      <c r="M29" s="23">
        <f>Pi-K29</f>
        <v>9.0914579088897938</v>
      </c>
      <c r="N29" s="23">
        <f>Pi-L29</f>
        <v>9.0914579088897938</v>
      </c>
      <c r="O29" s="11"/>
      <c r="P29" s="11"/>
      <c r="Q29" s="11"/>
    </row>
    <row r="30" spans="2:17" x14ac:dyDescent="0.2">
      <c r="F30" s="19">
        <f>F29*scale</f>
        <v>194.6195068359375</v>
      </c>
      <c r="G30" s="21">
        <f t="shared" si="0"/>
        <v>2.2525405883789063E-3</v>
      </c>
      <c r="H30" s="22">
        <f>[1]!transient_td(G30,rw,k,por,mu,ct)</f>
        <v>40.545730590820305</v>
      </c>
      <c r="I30" s="23">
        <f>[1]!transient_pd_radial(H30,cd,S,rd,model1)</f>
        <v>2.2588327847556591</v>
      </c>
      <c r="J30" s="23">
        <f>[1]!transient_pd_radial(H30,cd,S,rd,model2)</f>
        <v>1.3715038614791411</v>
      </c>
      <c r="K30" s="24">
        <f>[1]!transient_pwf_radial_atma(G30,q,Pi,S,Cs,r_,rw,k,h,por,mu,B,ct,model1)</f>
        <v>240.01957322383561</v>
      </c>
      <c r="L30" s="24">
        <f>[1]!transient_pwf_radial_atma(G30,q,Pi,S,Cs,r_,rw,k,h,por,mu,B,ct,model1)</f>
        <v>240.01957322383561</v>
      </c>
      <c r="M30" s="23">
        <f>Pi-K30</f>
        <v>9.9804267761643928</v>
      </c>
      <c r="N30" s="23">
        <f>Pi-L30</f>
        <v>9.9804267761643928</v>
      </c>
      <c r="O30" s="11"/>
      <c r="P30" s="11"/>
      <c r="Q30" s="11"/>
    </row>
    <row r="31" spans="2:17" ht="15.75" x14ac:dyDescent="0.3">
      <c r="B31" s="7" t="s">
        <v>22</v>
      </c>
      <c r="C31" s="17">
        <f>r_/rw</f>
        <v>1</v>
      </c>
      <c r="D31" s="8"/>
      <c r="F31" s="19">
        <f>F30*scale</f>
        <v>291.92926025390625</v>
      </c>
      <c r="G31" s="21">
        <f t="shared" si="0"/>
        <v>3.3788108825683594E-3</v>
      </c>
      <c r="H31" s="22">
        <f>[1]!transient_td(G31,rw,k,por,mu,ct)</f>
        <v>60.818595886230462</v>
      </c>
      <c r="I31" s="23">
        <f>[1]!transient_pd_radial(H31,cd,S,rd,model1)</f>
        <v>2.4605403281582325</v>
      </c>
      <c r="J31" s="23">
        <f>[1]!transient_pd_radial(H31,cd,S,rd,model2)</f>
        <v>1.7277277692282951</v>
      </c>
      <c r="K31" s="24">
        <f>[1]!transient_pwf_radial_atma(G31,q,Pi,S,Cs,r_,rw,k,h,por,mu,B,ct,model1)</f>
        <v>239.12834861406566</v>
      </c>
      <c r="L31" s="24">
        <f>[1]!transient_pwf_radial_atma(G31,q,Pi,S,Cs,r_,rw,k,h,por,mu,B,ct,model1)</f>
        <v>239.12834861406566</v>
      </c>
      <c r="M31" s="23">
        <f>Pi-K31</f>
        <v>10.871651385934342</v>
      </c>
      <c r="N31" s="23">
        <f>Pi-L31</f>
        <v>10.871651385934342</v>
      </c>
      <c r="O31" s="11"/>
      <c r="P31" s="11"/>
      <c r="Q31" s="11"/>
    </row>
    <row r="32" spans="2:17" ht="15.75" x14ac:dyDescent="0.3">
      <c r="B32" s="7" t="s">
        <v>30</v>
      </c>
      <c r="C32" s="17">
        <f>[1]!transient_cd(Cs,rw,h,por,ct)</f>
        <v>15.899999999999997</v>
      </c>
      <c r="D32" s="8"/>
      <c r="F32" s="19">
        <f>F31*scale</f>
        <v>437.89389038085938</v>
      </c>
      <c r="G32" s="21">
        <f t="shared" si="0"/>
        <v>5.0682163238525389E-3</v>
      </c>
      <c r="H32" s="22">
        <f>[1]!transient_td(G32,rw,k,por,mu,ct)</f>
        <v>91.227893829345689</v>
      </c>
      <c r="I32" s="23">
        <f>[1]!transient_pd_radial(H32,cd,S,rd,model1)</f>
        <v>2.6625889567740546</v>
      </c>
      <c r="J32" s="23">
        <f>[1]!transient_pd_radial(H32,cd,S,rd,model2)</f>
        <v>2.0972350956853916</v>
      </c>
      <c r="K32" s="24">
        <f>[1]!transient_pwf_radial_atma(G32,q,Pi,S,Cs,r_,rw,k,h,por,mu,B,ct,model1)</f>
        <v>238.23561695338952</v>
      </c>
      <c r="L32" s="24">
        <f>[1]!transient_pwf_radial_atma(G32,q,Pi,S,Cs,r_,rw,k,h,por,mu,B,ct,model1)</f>
        <v>238.23561695338952</v>
      </c>
      <c r="M32" s="23">
        <f>Pi-K32</f>
        <v>11.764383046610476</v>
      </c>
      <c r="N32" s="23">
        <f>Pi-L32</f>
        <v>11.764383046610476</v>
      </c>
      <c r="O32" s="11"/>
      <c r="P32" s="11"/>
      <c r="Q32" s="11"/>
    </row>
    <row r="33" spans="6:17" x14ac:dyDescent="0.2">
      <c r="F33" s="19">
        <f>F32*scale</f>
        <v>656.84083557128906</v>
      </c>
      <c r="G33" s="21">
        <f t="shared" si="0"/>
        <v>7.6023244857788084E-3</v>
      </c>
      <c r="H33" s="22">
        <f>[1]!transient_td(G33,rw,k,por,mu,ct)</f>
        <v>136.84184074401853</v>
      </c>
      <c r="I33" s="23">
        <f>[1]!transient_pd_radial(H33,cd,S,rd,model1)</f>
        <v>2.8648653002834972</v>
      </c>
      <c r="J33" s="23">
        <f>[1]!transient_pd_radial(H33,cd,S,rd,model2)</f>
        <v>2.4547339499586087</v>
      </c>
      <c r="K33" s="24">
        <f>[1]!transient_pwf_radial_atma(G33,q,Pi,S,Cs,r_,rw,k,h,por,mu,B,ct,model1)</f>
        <v>237.3418791572274</v>
      </c>
      <c r="L33" s="24">
        <f>[1]!transient_pwf_radial_atma(G33,q,Pi,S,Cs,r_,rw,k,h,por,mu,B,ct,model1)</f>
        <v>237.3418791572274</v>
      </c>
      <c r="M33" s="23">
        <f>Pi-K33</f>
        <v>12.658120842772604</v>
      </c>
      <c r="N33" s="23">
        <f>Pi-L33</f>
        <v>12.658120842772604</v>
      </c>
      <c r="O33" s="11"/>
      <c r="P33" s="11"/>
      <c r="Q33" s="11"/>
    </row>
    <row r="34" spans="6:17" x14ac:dyDescent="0.2">
      <c r="F34" s="19">
        <f>F33*scale</f>
        <v>985.26125335693359</v>
      </c>
      <c r="G34" s="21">
        <f t="shared" si="0"/>
        <v>1.1403486728668213E-2</v>
      </c>
      <c r="H34" s="22">
        <f>[1]!transient_td(G34,rw,k,por,mu,ct)</f>
        <v>205.2627611160278</v>
      </c>
      <c r="I34" s="23">
        <f>[1]!transient_pd_radial(H34,cd,S,rd,model1)</f>
        <v>3.0672935982323657</v>
      </c>
      <c r="J34" s="23">
        <f>[1]!transient_pd_radial(H34,cd,S,rd,model2)</f>
        <v>2.7826696238298609</v>
      </c>
      <c r="K34" s="24">
        <f>[1]!transient_pwf_radial_atma(G34,q,Pi,S,Cs,r_,rw,k,h,por,mu,B,ct,model1)</f>
        <v>236.44746996557012</v>
      </c>
      <c r="L34" s="24">
        <f>[1]!transient_pwf_radial_atma(G34,q,Pi,S,Cs,r_,rw,k,h,por,mu,B,ct,model1)</f>
        <v>236.44746996557012</v>
      </c>
      <c r="M34" s="23">
        <f>Pi-K34</f>
        <v>13.552530034429878</v>
      </c>
      <c r="N34" s="23">
        <f>Pi-L34</f>
        <v>13.552530034429878</v>
      </c>
      <c r="O34" s="11"/>
      <c r="P34" s="11"/>
      <c r="Q34" s="11"/>
    </row>
    <row r="35" spans="6:17" x14ac:dyDescent="0.2">
      <c r="F35" s="19">
        <f>F34*scale</f>
        <v>1477.8918800354004</v>
      </c>
      <c r="G35" s="21">
        <f t="shared" si="0"/>
        <v>1.710523009300232E-2</v>
      </c>
      <c r="H35" s="22">
        <f>[1]!transient_td(G35,rw,k,por,mu,ct)</f>
        <v>307.89414167404175</v>
      </c>
      <c r="I35" s="23">
        <f>[1]!transient_pd_radial(H35,cd,S,rd,model1)</f>
        <v>3.2698232634199842</v>
      </c>
      <c r="J35" s="23">
        <f>[1]!transient_pd_radial(H35,cd,S,rd,model2)</f>
        <v>3.076459640480607</v>
      </c>
      <c r="K35" s="24">
        <f>[1]!transient_pwf_radial_atma(G35,q,Pi,S,Cs,r_,rw,k,h,por,mu,B,ct,model1)</f>
        <v>235.55261289290513</v>
      </c>
      <c r="L35" s="24">
        <f>[1]!transient_pwf_radial_atma(G35,q,Pi,S,Cs,r_,rw,k,h,por,mu,B,ct,model1)</f>
        <v>235.55261289290513</v>
      </c>
      <c r="M35" s="23">
        <f>Pi-K35</f>
        <v>14.447387107094869</v>
      </c>
      <c r="N35" s="23">
        <f>Pi-L35</f>
        <v>14.447387107094869</v>
      </c>
      <c r="O35" s="11"/>
      <c r="P35" s="11"/>
      <c r="Q35" s="11"/>
    </row>
    <row r="36" spans="6:17" x14ac:dyDescent="0.2">
      <c r="F36" s="19">
        <f>F35*scale</f>
        <v>2216.8378200531006</v>
      </c>
      <c r="G36" s="21">
        <f t="shared" si="0"/>
        <v>2.565784513950348E-2</v>
      </c>
      <c r="H36" s="22">
        <f>[1]!transient_td(G36,rw,k,por,mu,ct)</f>
        <v>461.84121251106257</v>
      </c>
      <c r="I36" s="23">
        <f>[1]!transient_pd_radial(H36,cd,S,rd,model1)</f>
        <v>3.4724205353507833</v>
      </c>
      <c r="J36" s="23">
        <f>[1]!transient_pd_radial(H36,cd,S,rd,model2)</f>
        <v>3.341404112354212</v>
      </c>
      <c r="K36" s="24">
        <f>[1]!transient_pwf_radial_atma(G36,q,Pi,S,Cs,r_,rw,k,h,por,mu,B,ct,model1)</f>
        <v>234.6574571066061</v>
      </c>
      <c r="L36" s="24">
        <f>[1]!transient_pwf_radial_atma(G36,q,Pi,S,Cs,r_,rw,k,h,por,mu,B,ct,model1)</f>
        <v>234.6574571066061</v>
      </c>
      <c r="M36" s="23">
        <f>Pi-K36</f>
        <v>15.342542893393897</v>
      </c>
      <c r="N36" s="23">
        <f>Pi-L36</f>
        <v>15.342542893393897</v>
      </c>
      <c r="O36" s="11"/>
      <c r="P36" s="11"/>
      <c r="Q36" s="11"/>
    </row>
    <row r="37" spans="6:17" x14ac:dyDescent="0.2">
      <c r="F37" s="19">
        <f>F36*scale</f>
        <v>3325.2567300796509</v>
      </c>
      <c r="G37" s="21">
        <f t="shared" si="0"/>
        <v>3.8486767709255215E-2</v>
      </c>
      <c r="H37" s="22">
        <f>[1]!transient_td(G37,rw,k,por,mu,ct)</f>
        <v>692.76181876659382</v>
      </c>
      <c r="I37" s="23">
        <f>[1]!transient_pd_radial(H37,cd,S,rd,model1)</f>
        <v>3.6750628911523076</v>
      </c>
      <c r="J37" s="23">
        <f>[1]!transient_pd_radial(H37,cd,S,rd,model2)</f>
        <v>3.5858045697968919</v>
      </c>
      <c r="K37" s="24">
        <f>[1]!transient_pwf_radial_atma(G37,q,Pi,S,Cs,r_,rw,k,h,por,mu,B,ct,model1)</f>
        <v>233.76210212173265</v>
      </c>
      <c r="L37" s="24">
        <f>[1]!transient_pwf_radial_atma(G37,q,Pi,S,Cs,r_,rw,k,h,por,mu,B,ct,model1)</f>
        <v>233.76210212173265</v>
      </c>
      <c r="M37" s="23">
        <f>Pi-K37</f>
        <v>16.237897878267347</v>
      </c>
      <c r="N37" s="23">
        <f>Pi-L37</f>
        <v>16.237897878267347</v>
      </c>
      <c r="O37" s="11"/>
      <c r="P37" s="11"/>
      <c r="Q37" s="11"/>
    </row>
    <row r="38" spans="6:17" x14ac:dyDescent="0.2">
      <c r="F38" s="19">
        <f>F37*scale</f>
        <v>4987.8850951194763</v>
      </c>
      <c r="G38" s="21">
        <f t="shared" si="0"/>
        <v>5.773015156388283E-2</v>
      </c>
      <c r="H38" s="22">
        <f>[1]!transient_td(G38,rw,k,por,mu,ct)</f>
        <v>1039.1427281498909</v>
      </c>
      <c r="I38" s="23">
        <f>[1]!transient_pd_radial(H38,cd,S,rd,model1)</f>
        <v>3.8777353085172797</v>
      </c>
      <c r="J38" s="23">
        <f>[1]!transient_pd_radial(H38,cd,S,rd,model2)</f>
        <v>3.8165585856550024</v>
      </c>
      <c r="K38" s="24">
        <f>[1]!transient_pwf_radial_atma(G38,q,Pi,S,Cs,r_,rw,k,h,por,mu,B,ct,model1)</f>
        <v>232.86661431284725</v>
      </c>
      <c r="L38" s="24">
        <f>[1]!transient_pwf_radial_atma(G38,q,Pi,S,Cs,r_,rw,k,h,por,mu,B,ct,model1)</f>
        <v>232.86661431284725</v>
      </c>
      <c r="M38" s="23">
        <f>Pi-K38</f>
        <v>17.133385687152753</v>
      </c>
      <c r="N38" s="23">
        <f>Pi-L38</f>
        <v>17.133385687152753</v>
      </c>
      <c r="O38" s="11"/>
      <c r="P38" s="11"/>
      <c r="Q38" s="11"/>
    </row>
    <row r="39" spans="6:17" x14ac:dyDescent="0.2">
      <c r="F39" s="19">
        <f>F38*scale</f>
        <v>7481.8276426792145</v>
      </c>
      <c r="G39" s="21">
        <f t="shared" si="0"/>
        <v>8.6595227345824241E-2</v>
      </c>
      <c r="H39" s="22">
        <f>[1]!transient_td(G39,rw,k,por,mu,ct)</f>
        <v>1558.7140922248361</v>
      </c>
      <c r="I39" s="23">
        <f>[1]!transient_pd_radial(H39,cd,S,rd,model1)</f>
        <v>4.0804277694359001</v>
      </c>
      <c r="J39" s="23">
        <f>[1]!transient_pd_radial(H39,cd,S,rd,model2)</f>
        <v>4.0383127157983836</v>
      </c>
      <c r="K39" s="24">
        <f>[1]!transient_pwf_radial_atma(G39,q,Pi,S,Cs,r_,rw,k,h,por,mu,B,ct,model1)</f>
        <v>231.97103794352441</v>
      </c>
      <c r="L39" s="24">
        <f>[1]!transient_pwf_radial_atma(G39,q,Pi,S,Cs,r_,rw,k,h,por,mu,B,ct,model1)</f>
        <v>231.97103794352441</v>
      </c>
      <c r="M39" s="23">
        <f>Pi-K39</f>
        <v>18.028962056475592</v>
      </c>
      <c r="N39" s="23">
        <f>Pi-L39</f>
        <v>18.028962056475592</v>
      </c>
      <c r="O39" s="11"/>
      <c r="P39" s="11"/>
      <c r="Q39" s="11"/>
    </row>
    <row r="40" spans="6:17" x14ac:dyDescent="0.2">
      <c r="F40" s="19">
        <f>F39*scale</f>
        <v>11222.741464018822</v>
      </c>
      <c r="G40" s="21">
        <f t="shared" si="0"/>
        <v>0.12989284101873635</v>
      </c>
      <c r="H40" s="22">
        <f>[1]!transient_td(G40,rw,k,por,mu,ct)</f>
        <v>2338.0711383372541</v>
      </c>
      <c r="I40" s="23">
        <f>[1]!transient_pd_radial(H40,cd,S,rd,model1)</f>
        <v>4.2831335938398984</v>
      </c>
      <c r="J40" s="23">
        <f>[1]!transient_pd_radial(H40,cd,S,rd,model2)</f>
        <v>4.2540563292131992</v>
      </c>
      <c r="K40" s="24">
        <f>[1]!transient_pwf_radial_atma(G40,q,Pi,S,Cs,r_,rw,k,h,por,mu,B,ct,model1)</f>
        <v>231.0754025289778</v>
      </c>
      <c r="L40" s="24">
        <f>[1]!transient_pwf_radial_atma(G40,q,Pi,S,Cs,r_,rw,k,h,por,mu,B,ct,model1)</f>
        <v>231.0754025289778</v>
      </c>
      <c r="M40" s="23">
        <f>Pi-K40</f>
        <v>18.924597471022196</v>
      </c>
      <c r="N40" s="23">
        <f>Pi-L40</f>
        <v>18.924597471022196</v>
      </c>
      <c r="O40" s="11"/>
      <c r="P40" s="11"/>
      <c r="Q40" s="11"/>
    </row>
    <row r="41" spans="6:17" x14ac:dyDescent="0.2">
      <c r="F41" s="19">
        <f>F40*scale</f>
        <v>16834.112196028233</v>
      </c>
      <c r="G41" s="21">
        <f t="shared" si="0"/>
        <v>0.19483926152810455</v>
      </c>
      <c r="H41" s="22">
        <f>[1]!transient_td(G41,rw,k,por,mu,ct)</f>
        <v>3507.1067075058813</v>
      </c>
      <c r="I41" s="23">
        <f>[1]!transient_pd_radial(H41,cd,S,rd,model1)</f>
        <v>4.4858483277303032</v>
      </c>
      <c r="J41" s="23">
        <f>[1]!transient_pd_radial(H41,cd,S,rd,model2)</f>
        <v>4.4657377888943302</v>
      </c>
      <c r="K41" s="24">
        <f>[1]!transient_pwf_radial_atma(G41,q,Pi,S,Cs,r_,rw,k,h,por,mu,B,ct,model1)</f>
        <v>230.17972774875642</v>
      </c>
      <c r="L41" s="24">
        <f>[1]!transient_pwf_radial_atma(G41,q,Pi,S,Cs,r_,rw,k,h,por,mu,B,ct,model1)</f>
        <v>230.17972774875642</v>
      </c>
      <c r="M41" s="23">
        <f>Pi-K41</f>
        <v>19.82027225124358</v>
      </c>
      <c r="N41" s="23">
        <f>Pi-L41</f>
        <v>19.82027225124358</v>
      </c>
      <c r="O41" s="11"/>
      <c r="P41" s="11"/>
      <c r="Q41" s="11"/>
    </row>
    <row r="42" spans="6:17" x14ac:dyDescent="0.2">
      <c r="F42" s="19">
        <f>F41*scale</f>
        <v>25251.168294042349</v>
      </c>
      <c r="G42" s="21">
        <f t="shared" si="0"/>
        <v>0.29225889229215679</v>
      </c>
      <c r="H42" s="22">
        <f>[1]!transient_td(G42,rw,k,por,mu,ct)</f>
        <v>5260.6600612588218</v>
      </c>
      <c r="I42" s="23">
        <f>[1]!transient_pd_radial(H42,cd,S,rd,model1)</f>
        <v>4.6885690014988395</v>
      </c>
      <c r="J42" s="23">
        <f>[1]!transient_pd_radial(H42,cd,S,rd,model2)</f>
        <v>4.6746488782082452</v>
      </c>
      <c r="K42" s="24">
        <f>[1]!transient_pwf_radial_atma(G42,q,Pi,S,Cs,r_,rw,k,h,por,mu,B,ct,model1)</f>
        <v>229.28402672377752</v>
      </c>
      <c r="L42" s="24">
        <f>[1]!transient_pwf_radial_atma(G42,q,Pi,S,Cs,r_,rw,k,h,por,mu,B,ct,model1)</f>
        <v>229.28402672377752</v>
      </c>
      <c r="M42" s="23">
        <f>Pi-K42</f>
        <v>20.715973276222485</v>
      </c>
      <c r="N42" s="23">
        <f>Pi-L42</f>
        <v>20.715973276222485</v>
      </c>
      <c r="O42" s="11"/>
      <c r="P42" s="11"/>
      <c r="Q42" s="11"/>
    </row>
    <row r="43" spans="6:17" x14ac:dyDescent="0.2">
      <c r="F43" s="19">
        <f>F42*scale</f>
        <v>37876.752441063523</v>
      </c>
      <c r="G43" s="21">
        <f t="shared" si="0"/>
        <v>0.43838833843823521</v>
      </c>
      <c r="H43" s="22">
        <f>[1]!transient_td(G43,rw,k,por,mu,ct)</f>
        <v>7890.9900918882331</v>
      </c>
      <c r="I43" s="23">
        <f>[1]!transient_pd_radial(H43,cd,S,rd,model1)</f>
        <v>4.8912936352841445</v>
      </c>
      <c r="J43" s="23">
        <f>[1]!transient_pd_radial(H43,cd,S,rd,model2)</f>
        <v>4.881657213481958</v>
      </c>
      <c r="K43" s="24">
        <f>[1]!transient_pwf_radial_atma(G43,q,Pi,S,Cs,r_,rw,k,h,por,mu,B,ct,model1)</f>
        <v>228.38830820186053</v>
      </c>
      <c r="L43" s="24">
        <f>[1]!transient_pwf_radial_atma(G43,q,Pi,S,Cs,r_,rw,k,h,por,mu,B,ct,model1)</f>
        <v>228.38830820186053</v>
      </c>
      <c r="M43" s="23">
        <f>Pi-K43</f>
        <v>21.611691798139475</v>
      </c>
      <c r="N43" s="23">
        <f>Pi-L43</f>
        <v>21.611691798139475</v>
      </c>
      <c r="O43" s="11"/>
      <c r="P43" s="11"/>
      <c r="Q43" s="11"/>
    </row>
    <row r="44" spans="6:17" x14ac:dyDescent="0.2">
      <c r="F44" s="19">
        <f>F43*scale</f>
        <v>56815.128661595285</v>
      </c>
      <c r="G44" s="21">
        <f t="shared" si="0"/>
        <v>0.65758250765735282</v>
      </c>
      <c r="H44" s="22">
        <f>[1]!transient_td(G44,rw,k,por,mu,ct)</f>
        <v>11836.485137832349</v>
      </c>
      <c r="I44" s="23">
        <f>[1]!transient_pd_radial(H44,cd,S,rd,model1)</f>
        <v>5.0940209091241906</v>
      </c>
      <c r="J44" s="23">
        <f>[1]!transient_pd_radial(H44,cd,S,rd,model2)</f>
        <v>5.0873521502944641</v>
      </c>
      <c r="K44" s="24">
        <f>[1]!transient_pwf_radial_atma(G44,q,Pi,S,Cs,r_,rw,k,h,por,mu,B,ct,model1)</f>
        <v>227.49257801512567</v>
      </c>
      <c r="L44" s="24">
        <f>[1]!transient_pwf_radial_atma(G44,q,Pi,S,Cs,r_,rw,k,h,por,mu,B,ct,model1)</f>
        <v>227.49257801512567</v>
      </c>
      <c r="M44" s="23">
        <f>Pi-K44</f>
        <v>22.507421984874327</v>
      </c>
      <c r="N44" s="23">
        <f>Pi-L44</f>
        <v>22.507421984874327</v>
      </c>
      <c r="O44" s="11"/>
      <c r="P44" s="11"/>
      <c r="Q44" s="11"/>
    </row>
    <row r="45" spans="6:17" x14ac:dyDescent="0.2">
      <c r="F45" s="19">
        <f>F44*scale</f>
        <v>85222.692992392927</v>
      </c>
      <c r="G45" s="21">
        <f t="shared" si="0"/>
        <v>0.98637376148602929</v>
      </c>
      <c r="H45" s="22">
        <f>[1]!transient_td(G45,rw,k,por,mu,ct)</f>
        <v>17754.727706748527</v>
      </c>
      <c r="I45" s="23">
        <f>[1]!transient_pd_radial(H45,cd,S,rd,model1)</f>
        <v>5.2967499430200924</v>
      </c>
      <c r="J45" s="23">
        <f>[1]!transient_pd_radial(H45,cd,S,rd,model2)</f>
        <v>5.2921377423335798</v>
      </c>
      <c r="K45" s="24">
        <f>[1]!transient_pwf_radial_atma(G45,q,Pi,S,Cs,r_,rw,k,h,por,mu,B,ct,model1)</f>
        <v>226.59684005176001</v>
      </c>
      <c r="L45" s="24">
        <f>[1]!transient_pwf_radial_atma(G45,q,Pi,S,Cs,r_,rw,k,h,por,mu,B,ct,model1)</f>
        <v>226.59684005176001</v>
      </c>
      <c r="M45" s="23">
        <f>Pi-K45</f>
        <v>23.403159948239988</v>
      </c>
      <c r="N45" s="23">
        <f>Pi-L45</f>
        <v>23.403159948239988</v>
      </c>
      <c r="O45" s="11"/>
      <c r="P45" s="11"/>
      <c r="Q45" s="11"/>
    </row>
    <row r="46" spans="6:17" x14ac:dyDescent="0.2">
      <c r="F46" s="19">
        <f>F45*scale</f>
        <v>127834.03948858939</v>
      </c>
      <c r="G46" s="21">
        <f t="shared" si="0"/>
        <v>1.4795606422290439</v>
      </c>
      <c r="H46" s="22">
        <f>[1]!transient_td(G46,rw,k,por,mu,ct)</f>
        <v>26632.091560122786</v>
      </c>
      <c r="I46" s="23">
        <f>[1]!transient_pd_radial(H46,cd,S,rd,model1)</f>
        <v>5.4994801502951702</v>
      </c>
      <c r="J46" s="23">
        <f>[1]!transient_pd_radial(H46,cd,S,rd,model2)</f>
        <v>5.4962927994783968</v>
      </c>
      <c r="K46" s="24">
        <f>[1]!transient_pwf_radial_atma(G46,q,Pi,S,Cs,r_,rw,k,h,por,mu,B,ct,model1)</f>
        <v>225.70109690393582</v>
      </c>
      <c r="L46" s="24">
        <f>[1]!transient_pwf_radial_atma(G46,q,Pi,S,Cs,r_,rw,k,h,por,mu,B,ct,model1)</f>
        <v>225.70109690393582</v>
      </c>
      <c r="M46" s="23">
        <f>Pi-K46</f>
        <v>24.29890309606418</v>
      </c>
      <c r="N46" s="23">
        <f>Pi-L46</f>
        <v>24.29890309606418</v>
      </c>
      <c r="O46" s="11"/>
      <c r="P46" s="11"/>
      <c r="Q46" s="11"/>
    </row>
    <row r="47" spans="6:17" x14ac:dyDescent="0.2">
      <c r="F47" s="19">
        <f>F46*scale</f>
        <v>191751.05923288409</v>
      </c>
      <c r="G47" s="21">
        <f t="shared" si="0"/>
        <v>2.2193409633435657</v>
      </c>
      <c r="H47" s="22">
        <f>[1]!transient_td(G47,rw,k,por,mu,ct)</f>
        <v>39948.137340184177</v>
      </c>
      <c r="I47" s="23">
        <f>[1]!transient_pd_radial(H47,cd,S,rd,model1)</f>
        <v>5.702211139826856</v>
      </c>
      <c r="J47" s="23">
        <f>[1]!transient_pd_radial(H47,cd,S,rd,model2)</f>
        <v>5.7000103994650999</v>
      </c>
      <c r="K47" s="24">
        <f>[1]!transient_pwf_radial_atma(G47,q,Pi,S,Cs,r_,rw,k,h,por,mu,B,ct,model1)</f>
        <v>224.80535029978901</v>
      </c>
      <c r="L47" s="24">
        <f>[1]!transient_pwf_radial_atma(G47,q,Pi,S,Cs,r_,rw,k,h,por,mu,B,ct,model1)</f>
        <v>224.80535029978901</v>
      </c>
      <c r="M47" s="23">
        <f>Pi-K47</f>
        <v>25.194649700210988</v>
      </c>
      <c r="N47" s="23">
        <f>Pi-L47</f>
        <v>25.194649700210988</v>
      </c>
      <c r="O47" s="10"/>
    </row>
    <row r="48" spans="6:17" x14ac:dyDescent="0.2">
      <c r="F48" s="19">
        <f>F47*scale</f>
        <v>287626.58884932613</v>
      </c>
      <c r="G48" s="21">
        <f t="shared" si="0"/>
        <v>3.3290114450153485</v>
      </c>
      <c r="H48" s="22">
        <f>[1]!transient_td(G48,rw,k,por,mu,ct)</f>
        <v>59922.206010276263</v>
      </c>
      <c r="I48" s="23">
        <f>[1]!transient_pd_radial(H48,cd,S,rd,model1)</f>
        <v>5.9049426508646485</v>
      </c>
      <c r="J48" s="23">
        <f>[1]!transient_pd_radial(H48,cd,S,rd,model2)</f>
        <v>5.903424547141185</v>
      </c>
      <c r="K48" s="24">
        <f>[1]!transient_pwf_radial_atma(G48,q,Pi,S,Cs,r_,rw,k,h,por,mu,B,ct,model1)</f>
        <v>223.90960139141964</v>
      </c>
      <c r="L48" s="24">
        <f>[1]!transient_pwf_radial_atma(G48,q,Pi,S,Cs,r_,rw,k,h,por,mu,B,ct,model1)</f>
        <v>223.90960139141964</v>
      </c>
      <c r="M48" s="23">
        <f>Pi-K48</f>
        <v>26.090398608580358</v>
      </c>
      <c r="N48" s="23">
        <f>Pi-L48</f>
        <v>26.090398608580358</v>
      </c>
      <c r="O48" s="10"/>
    </row>
    <row r="49" spans="6:15" x14ac:dyDescent="0.2">
      <c r="F49" s="19">
        <f>F48*scale</f>
        <v>431439.8832739892</v>
      </c>
      <c r="G49" s="21">
        <f t="shared" si="0"/>
        <v>4.9935171675230228</v>
      </c>
      <c r="H49" s="22">
        <f>[1]!transient_td(G49,rw,k,por,mu,ct)</f>
        <v>89883.309015414401</v>
      </c>
      <c r="I49" s="23">
        <f>[1]!transient_pd_radial(H49,cd,S,rd,model1)</f>
        <v>6.1076745095739327</v>
      </c>
      <c r="J49" s="23">
        <f>[1]!transient_pd_radial(H49,cd,S,rd,model2)</f>
        <v>6.1066282994870562</v>
      </c>
      <c r="K49" s="24">
        <f>[1]!transient_pwf_radial_atma(G49,q,Pi,S,Cs,r_,rw,k,h,por,mu,B,ct,model1)</f>
        <v>223.01385094689854</v>
      </c>
      <c r="L49" s="24">
        <f>[1]!transient_pwf_radial_atma(G49,q,Pi,S,Cs,r_,rw,k,h,por,mu,B,ct,model1)</f>
        <v>223.01385094689854</v>
      </c>
      <c r="M49" s="23">
        <f>Pi-K49</f>
        <v>26.986149053101457</v>
      </c>
      <c r="N49" s="23">
        <f>Pi-L49</f>
        <v>26.986149053101457</v>
      </c>
      <c r="O49" s="10"/>
    </row>
    <row r="50" spans="6:15" x14ac:dyDescent="0.2">
      <c r="F50" s="19">
        <f>F49*scale</f>
        <v>647159.82491098379</v>
      </c>
      <c r="G50" s="21">
        <f t="shared" si="0"/>
        <v>7.4902757512845346</v>
      </c>
      <c r="H50" s="22">
        <f>[1]!transient_td(G50,rw,k,por,mu,ct)</f>
        <v>134824.96352312161</v>
      </c>
      <c r="I50" s="23">
        <f>[1]!transient_pd_radial(H50,cd,S,rd,model1)</f>
        <v>6.3104066000645469</v>
      </c>
      <c r="J50" s="23">
        <f>[1]!transient_pd_radial(H50,cd,S,rd,model2)</f>
        <v>6.3096862881502602</v>
      </c>
      <c r="K50" s="24">
        <f>[1]!transient_pwf_radial_atma(G50,q,Pi,S,Cs,r_,rw,k,h,por,mu,B,ct,model1)</f>
        <v>222.11809947827481</v>
      </c>
      <c r="L50" s="24">
        <f>[1]!transient_pwf_radial_atma(G50,q,Pi,S,Cs,r_,rw,k,h,por,mu,B,ct,model1)</f>
        <v>222.11809947827481</v>
      </c>
      <c r="M50" s="23">
        <f>Pi-K50</f>
        <v>27.881900521725186</v>
      </c>
      <c r="N50" s="23">
        <f>Pi-L50</f>
        <v>27.881900521725186</v>
      </c>
      <c r="O50" s="9"/>
    </row>
  </sheetData>
  <phoneticPr fontId="3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>
              <from>
                <xdr:col>6</xdr:col>
                <xdr:colOff>228600</xdr:colOff>
                <xdr:row>3</xdr:row>
                <xdr:rowOff>0</xdr:rowOff>
              </from>
              <to>
                <xdr:col>8</xdr:col>
                <xdr:colOff>742950</xdr:colOff>
                <xdr:row>7</xdr:row>
                <xdr:rowOff>47625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>
              <from>
                <xdr:col>9</xdr:col>
                <xdr:colOff>66675</xdr:colOff>
                <xdr:row>3</xdr:row>
                <xdr:rowOff>9525</xdr:rowOff>
              </from>
              <to>
                <xdr:col>11</xdr:col>
                <xdr:colOff>352425</xdr:colOff>
                <xdr:row>7</xdr:row>
                <xdr:rowOff>57150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>
              <from>
                <xdr:col>12</xdr:col>
                <xdr:colOff>180975</xdr:colOff>
                <xdr:row>3</xdr:row>
                <xdr:rowOff>0</xdr:rowOff>
              </from>
              <to>
                <xdr:col>15</xdr:col>
                <xdr:colOff>161925</xdr:colOff>
                <xdr:row>7</xdr:row>
                <xdr:rowOff>76200</xdr:rowOff>
              </to>
            </anchor>
          </objectPr>
        </oleObject>
      </mc:Choice>
      <mc:Fallback>
        <oleObject progId="Equation.DSMT4" shapeId="1032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10" name="Drop Down 9">
              <controlPr defaultSize="0" autoLine="0" autoPict="0">
                <anchor moveWithCells="1">
                  <from>
                    <xdr:col>6</xdr:col>
                    <xdr:colOff>247650</xdr:colOff>
                    <xdr:row>12</xdr:row>
                    <xdr:rowOff>133350</xdr:rowOff>
                  </from>
                  <to>
                    <xdr:col>8</xdr:col>
                    <xdr:colOff>762000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defaultSize="0" autoLine="0" autoPict="0">
                <anchor moveWithCells="1">
                  <from>
                    <xdr:col>9</xdr:col>
                    <xdr:colOff>9525</xdr:colOff>
                    <xdr:row>12</xdr:row>
                    <xdr:rowOff>133350</xdr:rowOff>
                  </from>
                  <to>
                    <xdr:col>11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Упражнение 2</vt:lpstr>
      <vt:lpstr>B</vt:lpstr>
      <vt:lpstr>cd</vt:lpstr>
      <vt:lpstr>Cs</vt:lpstr>
      <vt:lpstr>ct</vt:lpstr>
      <vt:lpstr>h</vt:lpstr>
      <vt:lpstr>k</vt:lpstr>
      <vt:lpstr>model</vt:lpstr>
      <vt:lpstr>model1</vt:lpstr>
      <vt:lpstr>model2</vt:lpstr>
      <vt:lpstr>mu</vt:lpstr>
      <vt:lpstr>Pi</vt:lpstr>
      <vt:lpstr>por</vt:lpstr>
      <vt:lpstr>q</vt:lpstr>
      <vt:lpstr>r_</vt:lpstr>
      <vt:lpstr>rd</vt:lpstr>
      <vt:lpstr>rw</vt:lpstr>
      <vt:lpstr>S</vt:lpstr>
      <vt:lpstr>scale</vt:lpstr>
    </vt:vector>
  </TitlesOfParts>
  <Company>kntc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rnt</dc:creator>
  <cp:lastModifiedBy>Ринат Хабибуллин</cp:lastModifiedBy>
  <cp:lastPrinted>2005-08-21T19:27:26Z</cp:lastPrinted>
  <dcterms:created xsi:type="dcterms:W3CDTF">2005-08-18T07:57:40Z</dcterms:created>
  <dcterms:modified xsi:type="dcterms:W3CDTF">2019-10-14T08:41:07Z</dcterms:modified>
</cp:coreProperties>
</file>