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925050C3-7FDD-468A-A978-019A6B3F0803}" xr6:coauthVersionLast="45" xr6:coauthVersionMax="45" xr10:uidLastSave="{00000000-0000-0000-0000-000000000000}"/>
  <bookViews>
    <workbookView xWindow="-35715" yWindow="465" windowWidth="27990" windowHeight="19740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ob_" localSheetId="0">'MF 1 '!$C$12</definedName>
    <definedName name="calibr_fric">'MF 1 '!$H$22</definedName>
    <definedName name="calibr_grav">'MF 1 '!$H$21</definedName>
    <definedName name="fw_" localSheetId="0">'MF 1 '!$C$17</definedName>
    <definedName name="gamma_gas_" localSheetId="0">'MF 1 '!$C$7</definedName>
    <definedName name="gamma_oil_" localSheetId="0">'MF 1 '!$C$5</definedName>
    <definedName name="gamma_wat_" localSheetId="0">'MF 1 '!$C$6</definedName>
    <definedName name="Hydr_corr_">'MF 1 '!$H$19</definedName>
    <definedName name="id_">'MF 1 '!$C$20</definedName>
    <definedName name="L_">'MF 1 '!$C$19</definedName>
    <definedName name="l_test_">'MF 1 '!#REF!</definedName>
    <definedName name="l0_">'MF 1 '!#REF!</definedName>
    <definedName name="muob_" localSheetId="0">'MF 1 '!$C$13</definedName>
    <definedName name="n_">'MF 1 '!$A$56</definedName>
    <definedName name="p_test_">'MF 1 '!#REF!</definedName>
    <definedName name="p0_">'MF 1 '!$C$22</definedName>
    <definedName name="p1_">'MF 1 '!$C$23</definedName>
    <definedName name="Pb_" localSheetId="0">'MF 1 '!$C$10</definedName>
    <definedName name="PVRstr1_">'MF 1 '!$C$27</definedName>
    <definedName name="Q_" localSheetId="0">'MF 1 '!$C$15</definedName>
    <definedName name="Q_gas_free_">'MF 1 '!$C$16</definedName>
    <definedName name="Rp_" localSheetId="0">'MF 1 '!$C$9</definedName>
    <definedName name="Rsb_" localSheetId="0">'MF 1 '!$C$8</definedName>
    <definedName name="t0_">'MF 1 '!$C$24</definedName>
    <definedName name="t1_">'MF 1 '!$C$25</definedName>
    <definedName name="theta_">'MF 1 '!$C$21</definedName>
    <definedName name="Tres_" localSheetId="0">'MF 1 '!$C$11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0" i="118" l="1"/>
  <c r="AG9" i="118"/>
  <c r="AG6" i="118"/>
  <c r="AG8" i="118"/>
  <c r="AG7" i="118"/>
  <c r="E11" i="118" l="1"/>
  <c r="E10" i="118"/>
  <c r="E9" i="118"/>
  <c r="E8" i="118"/>
  <c r="E7" i="118"/>
  <c r="E6" i="118"/>
  <c r="E5" i="118"/>
  <c r="G1" i="118"/>
  <c r="C27" i="118"/>
</calcChain>
</file>

<file path=xl/sharedStrings.xml><?xml version="1.0" encoding="utf-8"?>
<sst xmlns="http://schemas.openxmlformats.org/spreadsheetml/2006/main" count="56" uniqueCount="48">
  <si>
    <t>ID</t>
  </si>
  <si>
    <t>Физико - химические свойства флюида   PVT</t>
  </si>
  <si>
    <t>С</t>
  </si>
  <si>
    <t>%</t>
  </si>
  <si>
    <t>сП</t>
  </si>
  <si>
    <t>атмa</t>
  </si>
  <si>
    <t>МПа</t>
  </si>
  <si>
    <t>Ф</t>
  </si>
  <si>
    <t>Параметры потока флюида</t>
  </si>
  <si>
    <t>PVT строка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</si>
  <si>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</si>
  <si>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</si>
  <si>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</si>
  <si>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</si>
  <si>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</si>
  <si>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</si>
  <si>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</si>
  <si>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</si>
  <si>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</si>
  <si>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</si>
  <si>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</si>
  <si>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</si>
  <si>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</si>
  <si>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</si>
  <si>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</si>
  <si>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</si>
  <si>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</si>
  <si>
    <t>Расчет свойств многофазного потока в трубе</t>
  </si>
  <si>
    <t>Параметры трубы</t>
  </si>
  <si>
    <t>L</t>
  </si>
  <si>
    <t>θ</t>
  </si>
  <si>
    <t>м</t>
  </si>
  <si>
    <t>мм</t>
  </si>
  <si>
    <t>°</t>
  </si>
  <si>
    <t>P0</t>
  </si>
  <si>
    <t>P1</t>
  </si>
  <si>
    <t>T0</t>
  </si>
  <si>
    <t>T1</t>
  </si>
  <si>
    <t>°C</t>
  </si>
  <si>
    <t>Корреляция</t>
  </si>
  <si>
    <r>
      <t>Q</t>
    </r>
    <r>
      <rPr>
        <vertAlign val="subscript"/>
        <sz val="11"/>
        <color theme="1"/>
        <rFont val="Calibri"/>
        <family val="2"/>
        <charset val="204"/>
      </rPr>
      <t>gas free</t>
    </r>
  </si>
  <si>
    <r>
      <t>нм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</si>
  <si>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t>Подписи</t>
  </si>
  <si>
    <t>Расчет сверху вниз</t>
  </si>
  <si>
    <t>Поправки</t>
  </si>
  <si>
    <t>Гравитация</t>
  </si>
  <si>
    <t>Трение</t>
  </si>
  <si>
    <t>Расчет снизу вверх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</si>
</sst>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  <font>
      <sz val="10"/>
      <color theme="0" tint="-0.14999847407452621"/>
      <name val="Arial Cyr"/>
      <charset val="204"/>
    </font>
    <font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3" borderId="2" xfId="0" applyFill="1" applyBorder="1"/>
    <xf numFmtId="0" fontId="17" fillId="0" borderId="0" xfId="0" applyFont="1"/>
    <xf numFmtId="1" fontId="0" fillId="2" borderId="2" xfId="0" applyNumberFormat="1" applyFill="1" applyBorder="1" applyAlignment="1">
      <alignment horizontal="center"/>
    </xf>
    <xf numFmtId="164" fontId="0" fillId="0" borderId="0" xfId="0" applyNumberFormat="1"/>
    <xf numFmtId="0" fontId="18" fillId="0" borderId="0" xfId="0" applyFont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 1 '!$C$30</c:f>
              <c:strCache>
                <c:ptCount val="1"/>
                <c:pt idx="0">
                  <c:v>Расчет сверху вниз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'!$F$34:$F$53</c:f>
              <c:numCache>
                <c:formatCode>General</c:formatCode>
                <c:ptCount val="20"/>
              </c:numCache>
            </c:numRef>
          </c:xVal>
          <c:yVal>
            <c:numRef>
              <c:f>'MF 1 '!$D$34:$D$53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6-4A9A-B82A-1C260A35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02048"/>
        <c:axId val="1586749600"/>
      </c:scatterChart>
      <c:valAx>
        <c:axId val="16198020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6749600"/>
        <c:crosses val="autoZero"/>
        <c:crossBetween val="midCat"/>
      </c:valAx>
      <c:valAx>
        <c:axId val="158674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8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'MF 1 '!$C$30</c:f>
          <c:strCache>
            <c:ptCount val="1"/>
            <c:pt idx="0">
              <c:v>Расчет сверху вниз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 1 '!$F$33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'!$D$34:$D$53</c:f>
              <c:numCache>
                <c:formatCode>General</c:formatCode>
                <c:ptCount val="20"/>
              </c:numCache>
            </c:numRef>
          </c:xVal>
          <c:yVal>
            <c:numRef>
              <c:f>'MF 1 '!$F$34:$F$53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D-4D56-8CB5-CFC5B5F770B0}"/>
            </c:ext>
          </c:extLst>
        </c:ser>
        <c:ser>
          <c:idx val="4"/>
          <c:order val="2"/>
          <c:tx>
            <c:strRef>
              <c:f>'MF 1 '!$J$33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'MF 1 '!$D$34:$D$53</c:f>
              <c:numCache>
                <c:formatCode>General</c:formatCode>
                <c:ptCount val="20"/>
              </c:numCache>
            </c:numRef>
          </c:xVal>
          <c:yVal>
            <c:numRef>
              <c:f>'MF 1 '!$J$34:$J$53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6D-4D56-8CB5-CFC5B5F7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67680"/>
        <c:axId val="1586759168"/>
      </c:scatterChart>
      <c:scatterChart>
        <c:scatterStyle val="smoothMarker"/>
        <c:varyColors val="0"/>
        <c:ser>
          <c:idx val="2"/>
          <c:order val="1"/>
          <c:tx>
            <c:strRef>
              <c:f>'MF 1 '!$H$33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'!$D$34:$D$53</c:f>
              <c:numCache>
                <c:formatCode>General</c:formatCode>
                <c:ptCount val="20"/>
              </c:numCache>
            </c:numRef>
          </c:xVal>
          <c:yVal>
            <c:numRef>
              <c:f>'MF 1 '!$H$34:$H$53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D-4D56-8CB5-CFC5B5F7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56256"/>
        <c:axId val="1586755424"/>
      </c:scatterChart>
      <c:valAx>
        <c:axId val="16128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6759168"/>
        <c:crosses val="autoZero"/>
        <c:crossBetween val="midCat"/>
      </c:valAx>
      <c:valAx>
        <c:axId val="15867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867680"/>
        <c:crosses val="autoZero"/>
        <c:crossBetween val="midCat"/>
      </c:valAx>
      <c:valAx>
        <c:axId val="158675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6756256"/>
        <c:crosses val="max"/>
        <c:crossBetween val="midCat"/>
      </c:valAx>
      <c:valAx>
        <c:axId val="15867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675542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 1 '!$M$30</c:f>
              <c:strCache>
                <c:ptCount val="1"/>
                <c:pt idx="0">
                  <c:v>Расчет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'!$P$34:$P$53</c:f>
              <c:numCache>
                <c:formatCode>General</c:formatCode>
                <c:ptCount val="20"/>
              </c:numCache>
            </c:numRef>
          </c:xVal>
          <c:yVal>
            <c:numRef>
              <c:f>'MF 1 '!$N$34:$N$53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A-4303-858F-5947B4D7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02048"/>
        <c:axId val="1586749600"/>
      </c:scatterChart>
      <c:valAx>
        <c:axId val="16198020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6749600"/>
        <c:crosses val="autoZero"/>
        <c:crossBetween val="midCat"/>
      </c:valAx>
      <c:valAx>
        <c:axId val="158674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8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'MF 1 '!$M$30</c:f>
          <c:strCache>
            <c:ptCount val="1"/>
            <c:pt idx="0">
              <c:v>Расчет снизу вверх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 1 '!$P$33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'!$N$34:$N$53</c:f>
              <c:numCache>
                <c:formatCode>General</c:formatCode>
                <c:ptCount val="20"/>
              </c:numCache>
            </c:numRef>
          </c:xVal>
          <c:yVal>
            <c:numRef>
              <c:f>'MF 1 '!$P$34:$P$53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3-4619-A6ED-AC2EDC12F993}"/>
            </c:ext>
          </c:extLst>
        </c:ser>
        <c:ser>
          <c:idx val="4"/>
          <c:order val="2"/>
          <c:tx>
            <c:strRef>
              <c:f>'MF 1 '!$T$33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'MF 1 '!$N$34:$N$53</c:f>
              <c:numCache>
                <c:formatCode>General</c:formatCode>
                <c:ptCount val="20"/>
              </c:numCache>
            </c:numRef>
          </c:xVal>
          <c:yVal>
            <c:numRef>
              <c:f>'MF 1 '!$T$34:$T$53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A3-4619-A6ED-AC2EDC12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67680"/>
        <c:axId val="1586759168"/>
      </c:scatterChart>
      <c:scatterChart>
        <c:scatterStyle val="smoothMarker"/>
        <c:varyColors val="0"/>
        <c:ser>
          <c:idx val="2"/>
          <c:order val="1"/>
          <c:tx>
            <c:strRef>
              <c:f>'MF 1 '!$R$33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'!$N$34:$N$53</c:f>
              <c:numCache>
                <c:formatCode>General</c:formatCode>
                <c:ptCount val="20"/>
              </c:numCache>
            </c:numRef>
          </c:xVal>
          <c:yVal>
            <c:numRef>
              <c:f>'MF 1 '!$R$34:$R$53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A3-4619-A6ED-AC2EDC12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56256"/>
        <c:axId val="1586755424"/>
      </c:scatterChart>
      <c:valAx>
        <c:axId val="16128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6759168"/>
        <c:crosses val="autoZero"/>
        <c:crossBetween val="midCat"/>
      </c:valAx>
      <c:valAx>
        <c:axId val="15867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867680"/>
        <c:crosses val="autoZero"/>
        <c:crossBetween val="midCat"/>
      </c:valAx>
      <c:valAx>
        <c:axId val="158675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6756256"/>
        <c:crosses val="max"/>
        <c:crossBetween val="midCat"/>
      </c:valAx>
      <c:valAx>
        <c:axId val="15867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675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 1 '!$C$30</c:f>
              <c:strCache>
                <c:ptCount val="1"/>
                <c:pt idx="0">
                  <c:v>Расчет сверху вниз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'!$F$34:$F$53</c:f>
              <c:numCache>
                <c:formatCode>General</c:formatCode>
                <c:ptCount val="20"/>
              </c:numCache>
            </c:numRef>
          </c:xVal>
          <c:yVal>
            <c:numRef>
              <c:f>'MF 1 '!$D$34:$D$53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6-4A9A-B82A-1C260A35DB44}"/>
            </c:ext>
          </c:extLst>
        </c:ser>
        <c:ser>
          <c:idx val="1"/>
          <c:order val="1"/>
          <c:tx>
            <c:strRef>
              <c:f>'MF 1 '!$M$30</c:f>
              <c:strCache>
                <c:ptCount val="1"/>
                <c:pt idx="0">
                  <c:v>Расчет снизу вверх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'!$P$34:$P$53</c:f>
              <c:numCache>
                <c:formatCode>General</c:formatCode>
                <c:ptCount val="20"/>
              </c:numCache>
            </c:numRef>
          </c:xVal>
          <c:yVal>
            <c:numRef>
              <c:f>'MF 1 '!$N$34:$N$53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D-49D4-9C9D-EE8828C1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02048"/>
        <c:axId val="1586749600"/>
      </c:scatterChart>
      <c:valAx>
        <c:axId val="16198020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6749600"/>
        <c:crosses val="autoZero"/>
        <c:crossBetween val="midCat"/>
      </c:valAx>
      <c:valAx>
        <c:axId val="158674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8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295883</xdr:colOff>
      <xdr:row>4</xdr:row>
      <xdr:rowOff>60798</xdr:rowOff>
    </xdr:from>
    <xdr:to>
      <xdr:col>29</xdr:col>
      <xdr:colOff>571500</xdr:colOff>
      <xdr:row>21</xdr:row>
      <xdr:rowOff>162127</xdr:rowOff>
    </xdr:to>
    <xdr:sp macro="" textlink="">
      <xdr:nvSpPr>
        <xdr:cNvPr id="31" name="Прямоугольник 30">
          <a:extLst>
            <a:ext uri="{FF2B5EF4-FFF2-40B4-BE49-F238E27FC236}">
              <a16:creationId xmlns:a16="http://schemas.microsoft.com/office/drawing/2014/main" id="{83F62C25-163E-43CA-8FCB-AD4644C7B177}"/>
            </a:ext>
          </a:extLst>
        </xdr:cNvPr>
        <xdr:cNvSpPr/>
      </xdr:nvSpPr>
      <xdr:spPr>
        <a:xfrm>
          <a:off x="17534106" y="1033564"/>
          <a:ext cx="2926405" cy="3737042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382230</xdr:colOff>
      <xdr:row>2</xdr:row>
      <xdr:rowOff>150721</xdr:rowOff>
    </xdr:from>
    <xdr:to>
      <xdr:col>13</xdr:col>
      <xdr:colOff>400050</xdr:colOff>
      <xdr:row>16</xdr:row>
      <xdr:rowOff>19051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97005" y="474571"/>
          <a:ext cx="4637445" cy="28972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Упражнение показывает расчет потока через трубу. Расчет может проводится в нескольких вариантах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относительно потока.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Выполните следующие задания.</a:t>
          </a:r>
          <a:endParaRPr lang="ru-RU">
            <a:effectLst/>
          </a:endParaRPr>
        </a:p>
        <a:p>
          <a:pPr marL="0" indent="0">
            <a:buFont typeface="Arial" panose="020B0604020202020204" pitchFamily="34" charset="0"/>
            <a:buNone/>
          </a:pP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распределение давления в трубе снизу вверх и сверху вниз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Попробуйте подобрать параметры расчета так, чтобы кривые расчета в разных направлениях совпали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Рассчитайте параметры для согласования расчетов с использованием функции калибровки расчета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Используйте</a:t>
          </a:r>
          <a:r>
            <a:rPr lang="ru-RU" sz="1100" baseline="0"/>
            <a:t> функции</a:t>
          </a: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MF_p_pipe_atma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MF_calibr_pipe</a:t>
          </a:r>
        </a:p>
        <a:p>
          <a:endParaRPr lang="ru-RU" sz="1100" baseline="0"/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26</xdr:col>
      <xdr:colOff>178055</xdr:colOff>
      <xdr:row>6</xdr:row>
      <xdr:rowOff>167360</xdr:rowOff>
    </xdr:from>
    <xdr:to>
      <xdr:col>27</xdr:col>
      <xdr:colOff>92169</xdr:colOff>
      <xdr:row>18</xdr:row>
      <xdr:rowOff>67005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237FE31A-1C98-4814-AED4-9E7CF3BD7E95}"/>
            </a:ext>
          </a:extLst>
        </xdr:cNvPr>
        <xdr:cNvGrpSpPr/>
      </xdr:nvGrpSpPr>
      <xdr:grpSpPr>
        <a:xfrm rot="384771">
          <a:off x="15475205" y="1291310"/>
          <a:ext cx="304639" cy="2490445"/>
          <a:chOff x="5095875" y="1104900"/>
          <a:chExt cx="276225" cy="2038350"/>
        </a:xfrm>
      </xdr:grpSpPr>
      <xdr:sp macro="" textlink="">
        <xdr:nvSpPr>
          <xdr:cNvPr id="6" name="Цилиндр 5">
            <a:extLst>
              <a:ext uri="{FF2B5EF4-FFF2-40B4-BE49-F238E27FC236}">
                <a16:creationId xmlns:a16="http://schemas.microsoft.com/office/drawing/2014/main" id="{D945AAEA-A7A5-4CA7-93FE-8BA4DA10F059}"/>
              </a:ext>
            </a:extLst>
          </xdr:cNvPr>
          <xdr:cNvSpPr/>
        </xdr:nvSpPr>
        <xdr:spPr>
          <a:xfrm>
            <a:off x="5095875" y="1104900"/>
            <a:ext cx="276225" cy="2038350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8" name="Стрелка: вверх 7">
            <a:extLst>
              <a:ext uri="{FF2B5EF4-FFF2-40B4-BE49-F238E27FC236}">
                <a16:creationId xmlns:a16="http://schemas.microsoft.com/office/drawing/2014/main" id="{7A4A53BB-393B-4F05-9EC1-2E6050CF2FD4}"/>
              </a:ext>
            </a:extLst>
          </xdr:cNvPr>
          <xdr:cNvSpPr/>
        </xdr:nvSpPr>
        <xdr:spPr>
          <a:xfrm>
            <a:off x="5172075" y="1819275"/>
            <a:ext cx="123825" cy="657225"/>
          </a:xfrm>
          <a:prstGeom prst="up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26</xdr:col>
      <xdr:colOff>385263</xdr:colOff>
      <xdr:row>16</xdr:row>
      <xdr:rowOff>131990</xdr:rowOff>
    </xdr:from>
    <xdr:to>
      <xdr:col>27</xdr:col>
      <xdr:colOff>340389</xdr:colOff>
      <xdr:row>18</xdr:row>
      <xdr:rowOff>100694</xdr:rowOff>
    </xdr:to>
    <xdr:sp macro="" textlink="">
      <xdr:nvSpPr>
        <xdr:cNvPr id="11" name="Дуга 10">
          <a:extLst>
            <a:ext uri="{FF2B5EF4-FFF2-40B4-BE49-F238E27FC236}">
              <a16:creationId xmlns:a16="http://schemas.microsoft.com/office/drawing/2014/main" id="{BCC60C31-520B-4819-874A-1481407E4250}"/>
            </a:ext>
          </a:extLst>
        </xdr:cNvPr>
        <xdr:cNvSpPr/>
      </xdr:nvSpPr>
      <xdr:spPr>
        <a:xfrm>
          <a:off x="18839444" y="3808235"/>
          <a:ext cx="344232" cy="329438"/>
        </a:xfrm>
        <a:prstGeom prst="arc">
          <a:avLst>
            <a:gd name="adj1" fmla="val 16589623"/>
            <a:gd name="adj2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247245</xdr:colOff>
      <xdr:row>16</xdr:row>
      <xdr:rowOff>3850</xdr:rowOff>
    </xdr:from>
    <xdr:to>
      <xdr:col>28</xdr:col>
      <xdr:colOff>464146</xdr:colOff>
      <xdr:row>17</xdr:row>
      <xdr:rowOff>52474</xdr:rowOff>
    </xdr:to>
    <mc:AlternateContent xmlns:mc="http://schemas.openxmlformats.org/markup-compatibility/2006">
      <mc:Choice xmlns:a14="http://schemas.microsoft.com/office/drawing/2010/main" Requires="a14">
        <xdr:sp macro="" textlink="$AG$6">
          <xdr:nvSpPr>
            <xdr:cNvPr id="12" name="TextBox 11">
              <a:extLst>
                <a:ext uri="{FF2B5EF4-FFF2-40B4-BE49-F238E27FC236}">
                  <a16:creationId xmlns:a16="http://schemas.microsoft.com/office/drawing/2014/main" id="{A07B541F-5CFC-4D90-A208-AFF7220E2A14}"/>
                </a:ext>
              </a:extLst>
            </xdr:cNvPr>
            <xdr:cNvSpPr txBox="1"/>
          </xdr:nvSpPr>
          <xdr:spPr>
            <a:xfrm>
              <a:off x="19090532" y="3680095"/>
              <a:ext cx="654646" cy="247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fld id="{A457EA44-9E79-4B57-AB26-E7E8EA34EC38}" type="TxLink">
                <a:rPr lang="en-US" sz="10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t>𝜃 = 90°</a:t>
              </a:fld>
              <a:endParaRPr lang="ru-RU" sz="1100"/>
            </a:p>
          </xdr:txBody>
        </xdr:sp>
      </mc:Choice>
      <mc:Fallback>
        <xdr:sp macro="" textlink="$AG$6">
          <xdr:nvSpPr>
            <xdr:cNvPr id="12" name="TextBox 11">
              <a:extLst>
                <a:ext uri="{FF2B5EF4-FFF2-40B4-BE49-F238E27FC236}">
                  <a16:creationId xmlns:a16="http://schemas.microsoft.com/office/drawing/2014/main" id="{A07B541F-5CFC-4D90-A208-AFF7220E2A14}"/>
                </a:ext>
              </a:extLst>
            </xdr:cNvPr>
            <xdr:cNvSpPr txBox="1"/>
          </xdr:nvSpPr>
          <xdr:spPr>
            <a:xfrm>
              <a:off x="19090532" y="3680095"/>
              <a:ext cx="654646" cy="247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fld id="{A457EA44-9E79-4B57-AB26-E7E8EA34EC38}" type="TxLink">
                <a:rPr lang="en-US" sz="10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t>𝜃 = 90°</a:t>
              </a:fld>
              <a:endParaRPr lang="ru-RU" sz="1100"/>
            </a:p>
          </xdr:txBody>
        </xdr:sp>
      </mc:Fallback>
    </mc:AlternateContent>
    <xdr:clientData/>
  </xdr:twoCellAnchor>
  <xdr:oneCellAnchor>
    <xdr:from>
      <xdr:col>27</xdr:col>
      <xdr:colOff>211748</xdr:colOff>
      <xdr:row>12</xdr:row>
      <xdr:rowOff>21248</xdr:rowOff>
    </xdr:from>
    <xdr:ext cx="1228926" cy="248851"/>
    <xdr:sp macro="" textlink="$AG$8">
      <xdr:nvSpPr>
        <xdr:cNvPr id="17" name="TextBox 16">
          <a:extLst>
            <a:ext uri="{FF2B5EF4-FFF2-40B4-BE49-F238E27FC236}">
              <a16:creationId xmlns:a16="http://schemas.microsoft.com/office/drawing/2014/main" id="{048019C6-327A-42DD-A1FE-850DEB391DD5}"/>
            </a:ext>
          </a:extLst>
        </xdr:cNvPr>
        <xdr:cNvSpPr txBox="1"/>
      </xdr:nvSpPr>
      <xdr:spPr>
        <a:xfrm>
          <a:off x="15899423" y="2878748"/>
          <a:ext cx="122892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7D0780F6-A4D5-4B6A-B878-A96EB5687134}" type="TxLink">
            <a:rPr lang="en-US" sz="1000" b="0" i="0" u="none" strike="noStrike">
              <a:solidFill>
                <a:srgbClr val="000000"/>
              </a:solidFill>
              <a:latin typeface="Arial Cyr"/>
              <a:cs typeface="Arial Cyr"/>
            </a:rPr>
            <a:t>Qliq = 120 m3/day</a:t>
          </a:fld>
          <a:endParaRPr lang="ru-RU" sz="1100"/>
        </a:p>
      </xdr:txBody>
    </xdr:sp>
    <xdr:clientData/>
  </xdr:oneCellAnchor>
  <xdr:oneCellAnchor>
    <xdr:from>
      <xdr:col>18</xdr:col>
      <xdr:colOff>352425</xdr:colOff>
      <xdr:row>5</xdr:row>
      <xdr:rowOff>219075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C6E225-2EB1-4BCD-AF29-3410E684F5D8}"/>
            </a:ext>
          </a:extLst>
        </xdr:cNvPr>
        <xdr:cNvSpPr txBox="1"/>
      </xdr:nvSpPr>
      <xdr:spPr>
        <a:xfrm>
          <a:off x="13954125" y="1428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17</xdr:col>
      <xdr:colOff>57150</xdr:colOff>
      <xdr:row>9</xdr:row>
      <xdr:rowOff>133350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13BAEE8-BFF6-409E-BF8E-E2330D975560}"/>
            </a:ext>
          </a:extLst>
        </xdr:cNvPr>
        <xdr:cNvSpPr txBox="1"/>
      </xdr:nvSpPr>
      <xdr:spPr>
        <a:xfrm>
          <a:off x="13049250" y="2295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25</xdr:col>
      <xdr:colOff>416060</xdr:colOff>
      <xdr:row>6</xdr:row>
      <xdr:rowOff>160506</xdr:rowOff>
    </xdr:from>
    <xdr:to>
      <xdr:col>26</xdr:col>
      <xdr:colOff>120785</xdr:colOff>
      <xdr:row>18</xdr:row>
      <xdr:rowOff>8106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2716333F-8AB1-4F14-B38C-49D4F1F8C72D}"/>
            </a:ext>
          </a:extLst>
        </xdr:cNvPr>
        <xdr:cNvCxnSpPr/>
      </xdr:nvCxnSpPr>
      <xdr:spPr>
        <a:xfrm flipH="1">
          <a:off x="18262262" y="1611549"/>
          <a:ext cx="312704" cy="24335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309539</xdr:colOff>
      <xdr:row>10</xdr:row>
      <xdr:rowOff>145026</xdr:rowOff>
    </xdr:from>
    <xdr:ext cx="248851" cy="811184"/>
    <xdr:sp macro="" textlink="$AG$7">
      <xdr:nvSpPr>
        <xdr:cNvPr id="22" name="TextBox 21">
          <a:extLst>
            <a:ext uri="{FF2B5EF4-FFF2-40B4-BE49-F238E27FC236}">
              <a16:creationId xmlns:a16="http://schemas.microsoft.com/office/drawing/2014/main" id="{86FC1396-646A-4907-B8D5-D2AEF20CA4A6}"/>
            </a:ext>
          </a:extLst>
        </xdr:cNvPr>
        <xdr:cNvSpPr txBox="1"/>
      </xdr:nvSpPr>
      <xdr:spPr>
        <a:xfrm rot="16665650">
          <a:off x="17874575" y="2821628"/>
          <a:ext cx="8111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5BFE74C-02AA-4C19-8E99-D23EEC4E2F5B}" type="TxLink">
            <a:rPr lang="en-US" sz="1000" b="0" i="0" u="none" strike="noStrike">
              <a:solidFill>
                <a:srgbClr val="000000"/>
              </a:solidFill>
              <a:latin typeface="Arial Cyr"/>
              <a:cs typeface="Arial Cyr"/>
            </a:rPr>
            <a:t>L = 2000 м</a:t>
          </a:fld>
          <a:endParaRPr lang="ru-RU" sz="1100"/>
        </a:p>
      </xdr:txBody>
    </xdr:sp>
    <xdr:clientData/>
  </xdr:oneCellAnchor>
  <xdr:twoCellAnchor>
    <xdr:from>
      <xdr:col>27</xdr:col>
      <xdr:colOff>163141</xdr:colOff>
      <xdr:row>17</xdr:row>
      <xdr:rowOff>85725</xdr:rowOff>
    </xdr:from>
    <xdr:to>
      <xdr:col>29</xdr:col>
      <xdr:colOff>115516</xdr:colOff>
      <xdr:row>17</xdr:row>
      <xdr:rowOff>95250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ED6FE47B-44E4-43E9-87F2-6C3D326C9EAC}"/>
            </a:ext>
          </a:extLst>
        </xdr:cNvPr>
        <xdr:cNvCxnSpPr/>
      </xdr:nvCxnSpPr>
      <xdr:spPr>
        <a:xfrm flipV="1">
          <a:off x="19006428" y="3960576"/>
          <a:ext cx="99809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161925</xdr:colOff>
      <xdr:row>13</xdr:row>
      <xdr:rowOff>76200</xdr:rowOff>
    </xdr:from>
    <xdr:to>
      <xdr:col>27</xdr:col>
      <xdr:colOff>285750</xdr:colOff>
      <xdr:row>17</xdr:row>
      <xdr:rowOff>95250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ACD9E807-622D-4460-B348-FBEC73855030}"/>
            </a:ext>
          </a:extLst>
        </xdr:cNvPr>
        <xdr:cNvCxnSpPr/>
      </xdr:nvCxnSpPr>
      <xdr:spPr>
        <a:xfrm flipV="1">
          <a:off x="19030950" y="3162300"/>
          <a:ext cx="123825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73939</xdr:colOff>
      <xdr:row>4</xdr:row>
      <xdr:rowOff>202659</xdr:rowOff>
    </xdr:from>
    <xdr:ext cx="1008096" cy="551329"/>
    <xdr:sp macro="" textlink="$AG$9">
      <xdr:nvSpPr>
        <xdr:cNvPr id="29" name="TextBox 28">
          <a:extLst>
            <a:ext uri="{FF2B5EF4-FFF2-40B4-BE49-F238E27FC236}">
              <a16:creationId xmlns:a16="http://schemas.microsoft.com/office/drawing/2014/main" id="{9EC6A380-92AE-4D37-831B-9D2FB8D169FC}"/>
            </a:ext>
          </a:extLst>
        </xdr:cNvPr>
        <xdr:cNvSpPr txBox="1"/>
      </xdr:nvSpPr>
      <xdr:spPr>
        <a:xfrm>
          <a:off x="18528120" y="1175425"/>
          <a:ext cx="1008096" cy="551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fld id="{663E1153-94D4-4648-9D61-99AAA94FE429}" type="TxLink">
            <a:rPr lang="en-US" sz="1000" b="0" i="0" u="none" strike="noStrike">
              <a:solidFill>
                <a:srgbClr val="000000"/>
              </a:solidFill>
              <a:latin typeface="Arial Cyr"/>
              <a:cs typeface="Arial Cyr"/>
            </a:rPr>
            <a:pPr algn="l"/>
            <a:t>p0 = 25.6 atm,
 t1= 40°C</a:t>
          </a:fld>
          <a:endParaRPr lang="ru-RU" sz="1100"/>
        </a:p>
      </xdr:txBody>
    </xdr:sp>
    <xdr:clientData/>
  </xdr:oneCellAnchor>
  <xdr:oneCellAnchor>
    <xdr:from>
      <xdr:col>25</xdr:col>
      <xdr:colOff>341450</xdr:colOff>
      <xdr:row>18</xdr:row>
      <xdr:rowOff>114470</xdr:rowOff>
    </xdr:from>
    <xdr:ext cx="972446" cy="412445"/>
    <xdr:sp macro="" textlink="$AG$10">
      <xdr:nvSpPr>
        <xdr:cNvPr id="30" name="TextBox 29">
          <a:extLst>
            <a:ext uri="{FF2B5EF4-FFF2-40B4-BE49-F238E27FC236}">
              <a16:creationId xmlns:a16="http://schemas.microsoft.com/office/drawing/2014/main" id="{8C51A73A-58A8-40B5-8C17-E5E20925A5FB}"/>
            </a:ext>
          </a:extLst>
        </xdr:cNvPr>
        <xdr:cNvSpPr txBox="1"/>
      </xdr:nvSpPr>
      <xdr:spPr>
        <a:xfrm>
          <a:off x="18187652" y="4151449"/>
          <a:ext cx="972446" cy="412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2B2AA7E9-6CE9-453C-B2FE-1A9170055B6F}" type="TxLink">
            <a:rPr lang="en-US" sz="1000" b="0" i="0" u="none" strike="noStrike">
              <a:solidFill>
                <a:srgbClr val="000000"/>
              </a:solidFill>
              <a:latin typeface="Arial Cyr"/>
              <a:cs typeface="Arial Cyr"/>
            </a:rPr>
            <a:t>p1 = 100 atm,
 t1 = 80°C</a:t>
          </a:fld>
          <a:endParaRPr lang="ru-RU" sz="1100"/>
        </a:p>
      </xdr:txBody>
    </xdr:sp>
    <xdr:clientData/>
  </xdr:oneCellAnchor>
  <xdr:twoCellAnchor>
    <xdr:from>
      <xdr:col>13</xdr:col>
      <xdr:colOff>542925</xdr:colOff>
      <xdr:row>2</xdr:row>
      <xdr:rowOff>151159</xdr:rowOff>
    </xdr:from>
    <xdr:to>
      <xdr:col>22</xdr:col>
      <xdr:colOff>47625</xdr:colOff>
      <xdr:row>16</xdr:row>
      <xdr:rowOff>30647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2376982-313D-4459-916A-5ADF2087C8D4}"/>
            </a:ext>
          </a:extLst>
        </xdr:cNvPr>
        <xdr:cNvSpPr txBox="1"/>
      </xdr:nvSpPr>
      <xdr:spPr>
        <a:xfrm>
          <a:off x="9077325" y="475009"/>
          <a:ext cx="4991100" cy="290843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Вопросы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 упражению 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Какие параметры влияют на перепад давления в трубе?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Может ли в трубопроводе давление ниже по потоку (на выходе) быть больше чем выше по потоку (на входе)?</a:t>
          </a:r>
          <a:endParaRPr lang="ru-RU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Насколько сильно влияет на расчет выбор гидравлической корреляции?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Насколько сильно влияет на расчет температура?</a:t>
          </a:r>
        </a:p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r>
            <a:rPr lang="ru-RU" sz="1100" baseline="0"/>
            <a:t>1. Проведите расчет для горизонтальной трубы.</a:t>
          </a:r>
        </a:p>
        <a:p>
          <a:r>
            <a:rPr lang="ru-RU" sz="1100" baseline="0"/>
            <a:t>2. Оцените насколько сильно будет влиять на расчет выбор </a:t>
          </a:r>
          <a:r>
            <a:rPr lang="en-US" sz="1100" baseline="0"/>
            <a:t>PVT </a:t>
          </a:r>
          <a:r>
            <a:rPr lang="ru-RU" sz="1100" baseline="0"/>
            <a:t>корреляции</a:t>
          </a:r>
        </a:p>
        <a:p>
          <a:r>
            <a:rPr lang="ru-RU" sz="1100" baseline="0"/>
            <a:t>3. Проделайте расчеты для потока газа в трубе. Влияет ли трение на поток газа?</a:t>
          </a:r>
        </a:p>
        <a:p>
          <a:r>
            <a:rPr lang="ru-RU" sz="1100" baseline="0"/>
            <a:t>4. Проделвйте расчет для нагнетальной скважины. В чем разница для расчета добывающей скважины и нагнетательной?</a:t>
          </a:r>
        </a:p>
        <a:p>
          <a:r>
            <a:rPr lang="ru-RU" sz="1100" baseline="0"/>
            <a:t>5. Нарисуйте график перепада давления от трения в трубе. В какой части трубы потери на трение выше?</a:t>
          </a:r>
        </a:p>
      </xdr:txBody>
    </xdr:sp>
    <xdr:clientData/>
  </xdr:twoCellAnchor>
  <xdr:twoCellAnchor>
    <xdr:from>
      <xdr:col>1</xdr:col>
      <xdr:colOff>760757</xdr:colOff>
      <xdr:row>60</xdr:row>
      <xdr:rowOff>11178</xdr:rowOff>
    </xdr:from>
    <xdr:to>
      <xdr:col>5</xdr:col>
      <xdr:colOff>86139</xdr:colOff>
      <xdr:row>85</xdr:row>
      <xdr:rowOff>7868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75D5EDD2-E734-4190-8ADF-042F2C2C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141219</xdr:colOff>
      <xdr:row>60</xdr:row>
      <xdr:rowOff>2898</xdr:rowOff>
    </xdr:from>
    <xdr:to>
      <xdr:col>9</xdr:col>
      <xdr:colOff>616641</xdr:colOff>
      <xdr:row>85</xdr:row>
      <xdr:rowOff>32716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F8585E5F-F54F-4916-99D7-504F9D803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666751</xdr:colOff>
      <xdr:row>59</xdr:row>
      <xdr:rowOff>135421</xdr:rowOff>
    </xdr:from>
    <xdr:to>
      <xdr:col>15</xdr:col>
      <xdr:colOff>228601</xdr:colOff>
      <xdr:row>84</xdr:row>
      <xdr:rowOff>132111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8A2A805B-6E0A-4681-895E-49B40EDC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287407</xdr:colOff>
      <xdr:row>59</xdr:row>
      <xdr:rowOff>144945</xdr:rowOff>
    </xdr:from>
    <xdr:to>
      <xdr:col>20</xdr:col>
      <xdr:colOff>57151</xdr:colOff>
      <xdr:row>85</xdr:row>
      <xdr:rowOff>12838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37EB045A-9244-4C33-BC2A-2F9CF5A6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22</xdr:row>
      <xdr:rowOff>71830</xdr:rowOff>
    </xdr:from>
    <xdr:to>
      <xdr:col>29</xdr:col>
      <xdr:colOff>600075</xdr:colOff>
      <xdr:row>53</xdr:row>
      <xdr:rowOff>103909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9FB227A9-8BBD-445E-8D22-4339A826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381000</xdr:colOff>
      <xdr:row>53</xdr:row>
      <xdr:rowOff>47625</xdr:rowOff>
    </xdr:from>
    <xdr:to>
      <xdr:col>7</xdr:col>
      <xdr:colOff>610532</xdr:colOff>
      <xdr:row>60</xdr:row>
      <xdr:rowOff>76200</xdr:rowOff>
    </xdr:to>
    <xdr:sp macro="" textlink="">
      <xdr:nvSpPr>
        <xdr:cNvPr id="41" name="Выноска: стрелка вверх 40">
          <a:extLst>
            <a:ext uri="{FF2B5EF4-FFF2-40B4-BE49-F238E27FC236}">
              <a16:creationId xmlns:a16="http://schemas.microsoft.com/office/drawing/2014/main" id="{A6F8D7B2-B599-45DF-838A-AFC5A7869CBD}"/>
            </a:ext>
          </a:extLst>
        </xdr:cNvPr>
        <xdr:cNvSpPr/>
      </xdr:nvSpPr>
      <xdr:spPr>
        <a:xfrm>
          <a:off x="2409825" y="10001250"/>
          <a:ext cx="2744132" cy="1162050"/>
        </a:xfrm>
        <a:prstGeom prst="upArrowCallo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1. Рассчитайте</a:t>
          </a:r>
          <a:r>
            <a:rPr lang="ru-RU" sz="1100" baseline="0"/>
            <a:t> распределение давления в трубе сверху вниз (от Р0 до Р1). Убедитесь что отображение кривых по результатам расчета активно (активно по умолчанию).</a:t>
          </a:r>
          <a:endParaRPr lang="ru-RU" sz="1100"/>
        </a:p>
      </xdr:txBody>
    </xdr:sp>
    <xdr:clientData/>
  </xdr:twoCellAnchor>
  <xdr:twoCellAnchor>
    <xdr:from>
      <xdr:col>13</xdr:col>
      <xdr:colOff>361950</xdr:colOff>
      <xdr:row>52</xdr:row>
      <xdr:rowOff>133350</xdr:rowOff>
    </xdr:from>
    <xdr:to>
      <xdr:col>18</xdr:col>
      <xdr:colOff>58082</xdr:colOff>
      <xdr:row>60</xdr:row>
      <xdr:rowOff>0</xdr:rowOff>
    </xdr:to>
    <xdr:sp macro="" textlink="">
      <xdr:nvSpPr>
        <xdr:cNvPr id="42" name="Выноска: стрелка вверх 41">
          <a:extLst>
            <a:ext uri="{FF2B5EF4-FFF2-40B4-BE49-F238E27FC236}">
              <a16:creationId xmlns:a16="http://schemas.microsoft.com/office/drawing/2014/main" id="{CFEDE5A0-717E-44F3-8D6F-55CFC5A2C950}"/>
            </a:ext>
          </a:extLst>
        </xdr:cNvPr>
        <xdr:cNvSpPr/>
      </xdr:nvSpPr>
      <xdr:spPr>
        <a:xfrm>
          <a:off x="8896350" y="9925050"/>
          <a:ext cx="2744132" cy="1162050"/>
        </a:xfrm>
        <a:prstGeom prst="upArrowCallo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2. Рассчитайте</a:t>
          </a:r>
          <a:r>
            <a:rPr lang="ru-RU" sz="1100" baseline="0"/>
            <a:t> распределение давления в трубе снизу вверх (от Р1 до Р0). Убедитесь что отображение кривых по результатам расчета активно (активно по умолчанию).</a:t>
          </a:r>
          <a:endParaRPr lang="ru-RU" sz="1100"/>
        </a:p>
      </xdr:txBody>
    </xdr:sp>
    <xdr:clientData/>
  </xdr:twoCellAnchor>
  <xdr:twoCellAnchor>
    <xdr:from>
      <xdr:col>10</xdr:col>
      <xdr:colOff>257175</xdr:colOff>
      <xdr:row>20</xdr:row>
      <xdr:rowOff>28575</xdr:rowOff>
    </xdr:from>
    <xdr:to>
      <xdr:col>14</xdr:col>
      <xdr:colOff>286682</xdr:colOff>
      <xdr:row>25</xdr:row>
      <xdr:rowOff>38100</xdr:rowOff>
    </xdr:to>
    <xdr:sp macro="" textlink="">
      <xdr:nvSpPr>
        <xdr:cNvPr id="43" name="Выноска: стрелка вверх 42">
          <a:extLst>
            <a:ext uri="{FF2B5EF4-FFF2-40B4-BE49-F238E27FC236}">
              <a16:creationId xmlns:a16="http://schemas.microsoft.com/office/drawing/2014/main" id="{66E8C030-14FB-4BE7-B77C-0279DAFEAFB3}"/>
            </a:ext>
          </a:extLst>
        </xdr:cNvPr>
        <xdr:cNvSpPr/>
      </xdr:nvSpPr>
      <xdr:spPr>
        <a:xfrm>
          <a:off x="6686550" y="4448175"/>
          <a:ext cx="2744132" cy="962025"/>
        </a:xfrm>
        <a:prstGeom prst="upArrowCallo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3. Найдите подстроечные</a:t>
          </a:r>
          <a:r>
            <a:rPr lang="ru-RU" sz="1100" baseline="0"/>
            <a:t> параметры для согласования расчетов снизу вверх и сверху вниз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getUFVersion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G56"/>
  <sheetViews>
    <sheetView tabSelected="1" zoomScaleNormal="100" workbookViewId="0">
      <selection activeCell="S21" sqref="S21"/>
    </sheetView>
  </sheetViews>
  <sheetFormatPr defaultRowHeight="12.75" x14ac:dyDescent="0.2"/>
  <cols>
    <col min="2" max="2" width="11.85546875" customWidth="1"/>
    <col min="3" max="10" width="9.42578125" customWidth="1"/>
    <col min="11" max="11" width="11.28515625" customWidth="1"/>
    <col min="12" max="13" width="10.140625" customWidth="1"/>
    <col min="23" max="23" width="1.7109375" customWidth="1"/>
    <col min="24" max="24" width="1.5703125" customWidth="1"/>
    <col min="25" max="25" width="6.7109375" customWidth="1"/>
    <col min="26" max="26" width="9.140625" customWidth="1"/>
    <col min="27" max="27" width="5.85546875" customWidth="1"/>
    <col min="28" max="28" width="6.5703125" customWidth="1"/>
    <col min="29" max="33" width="9.140625" customWidth="1"/>
  </cols>
  <sheetData>
    <row r="1" spans="1:33" x14ac:dyDescent="0.2">
      <c r="A1" s="1" t="s">
        <v>10</v>
      </c>
      <c r="F1" t="s">
        <v>11</v>
      </c>
      <c r="G1" t="str">
        <f>[1]!getUFVersion()</f>
        <v>7.17</v>
      </c>
    </row>
    <row r="2" spans="1:33" x14ac:dyDescent="0.2">
      <c r="A2" t="s">
        <v>27</v>
      </c>
      <c r="AE2" s="17"/>
    </row>
    <row r="4" spans="1:33" x14ac:dyDescent="0.2">
      <c r="A4" s="1" t="s">
        <v>1</v>
      </c>
    </row>
    <row r="5" spans="1:33" ht="18.75" x14ac:dyDescent="0.35">
      <c r="B5" s="9" t="s">
        <v>13</v>
      </c>
      <c r="C5" s="2">
        <v>0.86</v>
      </c>
      <c r="D5" s="4"/>
      <c r="E5" s="5">
        <f>gamma_oil_*1000</f>
        <v>860</v>
      </c>
      <c r="F5" s="7" t="s">
        <v>24</v>
      </c>
      <c r="AG5" t="s">
        <v>42</v>
      </c>
    </row>
    <row r="6" spans="1:33" ht="18.75" x14ac:dyDescent="0.35">
      <c r="B6" s="7" t="s">
        <v>14</v>
      </c>
      <c r="C6" s="2">
        <v>1</v>
      </c>
      <c r="D6" s="4"/>
      <c r="E6" s="5">
        <f>gamma_wat_*1000</f>
        <v>1000</v>
      </c>
      <c r="F6" s="7" t="s">
        <v>24</v>
      </c>
      <c r="AG6" t="str">
        <f>"𝜃 = "&amp;theta_&amp; "°"</f>
        <v>𝜃 = 90°</v>
      </c>
    </row>
    <row r="7" spans="1:33" ht="18.75" x14ac:dyDescent="0.35">
      <c r="B7" s="7" t="s">
        <v>15</v>
      </c>
      <c r="C7" s="2">
        <v>0.8</v>
      </c>
      <c r="D7" s="4"/>
      <c r="E7" s="5">
        <f>gamma_gas_*1.22</f>
        <v>0.97599999999999998</v>
      </c>
      <c r="F7" s="7" t="s">
        <v>24</v>
      </c>
      <c r="AG7" t="str">
        <f>"L = " &amp;L_ &amp;" м"</f>
        <v>L = 2000 м</v>
      </c>
    </row>
    <row r="8" spans="1:33" ht="18.75" x14ac:dyDescent="0.35">
      <c r="B8" s="10" t="s">
        <v>16</v>
      </c>
      <c r="C8" s="2">
        <v>80</v>
      </c>
      <c r="D8" s="7" t="s">
        <v>12</v>
      </c>
      <c r="E8" s="6">
        <f>Rsb_/gamma_oil_</f>
        <v>93.023255813953483</v>
      </c>
      <c r="F8" s="7" t="s">
        <v>25</v>
      </c>
      <c r="AG8" t="str">
        <f>"Qliq = " &amp;Q_&amp; " m3/day"</f>
        <v>Qliq = 120 m3/day</v>
      </c>
    </row>
    <row r="9" spans="1:33" ht="18.75" x14ac:dyDescent="0.35">
      <c r="B9" s="10" t="s">
        <v>17</v>
      </c>
      <c r="C9" s="2">
        <v>500</v>
      </c>
      <c r="D9" s="7" t="s">
        <v>12</v>
      </c>
      <c r="E9" s="6">
        <f>Rsb_/gamma_oil_</f>
        <v>93.023255813953483</v>
      </c>
      <c r="F9" s="7" t="s">
        <v>25</v>
      </c>
      <c r="AG9" t="str">
        <f>"p0 = " &amp;p0_&amp;" atm,
 t1= " &amp;t0_&amp;"°C"</f>
        <v>p0 = 25.6 atm,
 t1= 40°C</v>
      </c>
    </row>
    <row r="10" spans="1:33" ht="18" x14ac:dyDescent="0.35">
      <c r="B10" s="7" t="s">
        <v>18</v>
      </c>
      <c r="C10" s="2">
        <v>120</v>
      </c>
      <c r="D10" s="4" t="s">
        <v>5</v>
      </c>
      <c r="E10" s="6">
        <f>Pb_*1.01325</f>
        <v>121.59</v>
      </c>
      <c r="F10" s="8" t="s">
        <v>6</v>
      </c>
      <c r="AG10" t="str">
        <f>"p1 = " &amp;p1_&amp;" atm,
 t1 = " &amp;t1_&amp;"°C"</f>
        <v>p1 = 100 atm,
 t1 = 80°C</v>
      </c>
    </row>
    <row r="11" spans="1:33" ht="18" x14ac:dyDescent="0.35">
      <c r="B11" s="7" t="s">
        <v>19</v>
      </c>
      <c r="C11" s="2">
        <v>100</v>
      </c>
      <c r="D11" s="4" t="s">
        <v>2</v>
      </c>
      <c r="E11" s="6">
        <f>Tres_*9/5+32</f>
        <v>212</v>
      </c>
      <c r="F11" s="8" t="s">
        <v>7</v>
      </c>
    </row>
    <row r="12" spans="1:33" ht="18.75" x14ac:dyDescent="0.35">
      <c r="B12" s="10" t="s">
        <v>20</v>
      </c>
      <c r="C12" s="2">
        <v>1.2</v>
      </c>
      <c r="D12" s="7" t="s">
        <v>12</v>
      </c>
    </row>
    <row r="13" spans="1:33" ht="18" x14ac:dyDescent="0.35">
      <c r="B13" s="11" t="s">
        <v>21</v>
      </c>
      <c r="C13" s="2">
        <v>1</v>
      </c>
      <c r="D13" s="4" t="s">
        <v>4</v>
      </c>
      <c r="W13" s="16"/>
    </row>
    <row r="14" spans="1:33" x14ac:dyDescent="0.2">
      <c r="A14" s="1" t="s">
        <v>8</v>
      </c>
    </row>
    <row r="15" spans="1:33" ht="15.75" x14ac:dyDescent="0.3">
      <c r="B15" s="11" t="s">
        <v>22</v>
      </c>
      <c r="C15" s="2">
        <v>120</v>
      </c>
      <c r="D15" s="7" t="s">
        <v>23</v>
      </c>
    </row>
    <row r="16" spans="1:33" ht="18" x14ac:dyDescent="0.35">
      <c r="B16" s="11" t="s">
        <v>40</v>
      </c>
      <c r="C16" s="2">
        <v>0</v>
      </c>
      <c r="D16" s="7" t="s">
        <v>41</v>
      </c>
    </row>
    <row r="17" spans="1:20" ht="15.75" x14ac:dyDescent="0.3">
      <c r="B17" s="11" t="s">
        <v>26</v>
      </c>
      <c r="C17" s="2">
        <v>0</v>
      </c>
      <c r="D17" s="4" t="s">
        <v>3</v>
      </c>
    </row>
    <row r="18" spans="1:20" x14ac:dyDescent="0.2">
      <c r="A18" t="s">
        <v>28</v>
      </c>
      <c r="B18" s="3"/>
    </row>
    <row r="19" spans="1:20" ht="15" x14ac:dyDescent="0.25">
      <c r="B19" s="11" t="s">
        <v>29</v>
      </c>
      <c r="C19" s="2">
        <v>2000</v>
      </c>
      <c r="D19" s="7" t="s">
        <v>31</v>
      </c>
      <c r="G19" s="11" t="s">
        <v>39</v>
      </c>
      <c r="H19" s="2">
        <v>0</v>
      </c>
      <c r="K19" s="18"/>
      <c r="L19" s="19"/>
      <c r="M19" s="19"/>
      <c r="N19" s="19"/>
      <c r="O19" s="20"/>
    </row>
    <row r="20" spans="1:20" ht="15" x14ac:dyDescent="0.25">
      <c r="B20" s="11" t="s">
        <v>0</v>
      </c>
      <c r="C20" s="2">
        <v>62</v>
      </c>
      <c r="D20" s="7" t="s">
        <v>32</v>
      </c>
      <c r="G20" t="s">
        <v>44</v>
      </c>
      <c r="K20" s="21"/>
      <c r="L20" s="22"/>
      <c r="M20" s="22"/>
      <c r="N20" s="22"/>
      <c r="O20" s="23"/>
    </row>
    <row r="21" spans="1:20" ht="15" x14ac:dyDescent="0.25">
      <c r="B21" s="11" t="s">
        <v>30</v>
      </c>
      <c r="C21" s="2">
        <v>90</v>
      </c>
      <c r="D21" s="7" t="s">
        <v>33</v>
      </c>
      <c r="G21" s="11" t="s">
        <v>45</v>
      </c>
      <c r="H21" s="2">
        <v>1</v>
      </c>
    </row>
    <row r="22" spans="1:20" ht="15" x14ac:dyDescent="0.25">
      <c r="B22" s="11" t="s">
        <v>34</v>
      </c>
      <c r="C22" s="15">
        <v>25.6</v>
      </c>
      <c r="D22" s="7" t="s">
        <v>5</v>
      </c>
      <c r="G22" s="11" t="s">
        <v>46</v>
      </c>
      <c r="H22" s="2">
        <v>1</v>
      </c>
    </row>
    <row r="23" spans="1:20" ht="15" x14ac:dyDescent="0.25">
      <c r="B23" s="11" t="s">
        <v>35</v>
      </c>
      <c r="C23" s="15">
        <v>100</v>
      </c>
      <c r="D23" s="7" t="s">
        <v>5</v>
      </c>
    </row>
    <row r="24" spans="1:20" ht="15" x14ac:dyDescent="0.25">
      <c r="B24" s="11" t="s">
        <v>36</v>
      </c>
      <c r="C24" s="2">
        <v>40</v>
      </c>
      <c r="D24" s="7" t="s">
        <v>38</v>
      </c>
    </row>
    <row r="25" spans="1:20" ht="15" x14ac:dyDescent="0.25">
      <c r="B25" s="11" t="s">
        <v>37</v>
      </c>
      <c r="C25" s="2">
        <v>80</v>
      </c>
      <c r="D25" s="7" t="s">
        <v>38</v>
      </c>
    </row>
    <row r="27" spans="1:20" x14ac:dyDescent="0.2">
      <c r="B27" s="12" t="s">
        <v>9</v>
      </c>
      <c r="C27" s="13" t="str">
        <f>[1]!PVT_encode_string(gamma_gas_,gamma_oil_,gamma_wat_,Rsb_,Rp_,Pb_,Tres_,Bob_,muob_,,,,,0)</f>
        <v>gamma_gas:0.800;gamma_oil:0.860;gamma_wat:1.000;rsb_m3m3:80.000;rp_m3m3:500.000;pb_atma:120.000;tres_C:100.000;bob_m3m3:1.200;muob_cP:1.000;PVTcorr:0;ksep_fr:0.000;p_ksep_atma:-1.000;t_ksep_C:-1.000;gas_only:False;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30" spans="1:20" ht="16.5" customHeight="1" x14ac:dyDescent="0.2">
      <c r="C30" t="s">
        <v>43</v>
      </c>
      <c r="M30" t="s">
        <v>47</v>
      </c>
    </row>
    <row r="31" spans="1:20" x14ac:dyDescent="0.2">
      <c r="A31" s="14"/>
      <c r="C31" s="18"/>
      <c r="D31" s="19"/>
      <c r="E31" s="19"/>
      <c r="F31" s="19"/>
      <c r="G31" s="19"/>
      <c r="H31" s="19"/>
      <c r="I31" s="19"/>
      <c r="J31" s="20"/>
      <c r="M31" s="18"/>
      <c r="N31" s="19"/>
      <c r="O31" s="19"/>
      <c r="P31" s="19"/>
      <c r="Q31" s="19"/>
      <c r="R31" s="19"/>
      <c r="S31" s="19"/>
      <c r="T31" s="20"/>
    </row>
    <row r="32" spans="1:20" x14ac:dyDescent="0.2">
      <c r="A32" s="14"/>
      <c r="C32" s="24"/>
      <c r="D32" s="25"/>
      <c r="E32" s="25"/>
      <c r="F32" s="25"/>
      <c r="G32" s="25"/>
      <c r="H32" s="25"/>
      <c r="I32" s="25"/>
      <c r="J32" s="26"/>
      <c r="M32" s="24"/>
      <c r="N32" s="25"/>
      <c r="O32" s="25"/>
      <c r="P32" s="25"/>
      <c r="Q32" s="25"/>
      <c r="R32" s="25"/>
      <c r="S32" s="25"/>
      <c r="T32" s="26"/>
    </row>
    <row r="33" spans="1:20" x14ac:dyDescent="0.2">
      <c r="A33" s="14"/>
      <c r="C33" s="24"/>
      <c r="D33" s="25"/>
      <c r="E33" s="25"/>
      <c r="F33" s="25"/>
      <c r="G33" s="25"/>
      <c r="H33" s="25"/>
      <c r="I33" s="25"/>
      <c r="J33" s="26"/>
      <c r="M33" s="24"/>
      <c r="N33" s="25"/>
      <c r="O33" s="25"/>
      <c r="P33" s="25"/>
      <c r="Q33" s="25"/>
      <c r="R33" s="25"/>
      <c r="S33" s="25"/>
      <c r="T33" s="26"/>
    </row>
    <row r="34" spans="1:20" x14ac:dyDescent="0.2">
      <c r="A34" s="14"/>
      <c r="C34" s="24"/>
      <c r="D34" s="25"/>
      <c r="E34" s="25"/>
      <c r="F34" s="25"/>
      <c r="G34" s="25"/>
      <c r="H34" s="25"/>
      <c r="I34" s="25"/>
      <c r="J34" s="26"/>
      <c r="M34" s="24"/>
      <c r="N34" s="25"/>
      <c r="O34" s="25"/>
      <c r="P34" s="25"/>
      <c r="Q34" s="25"/>
      <c r="R34" s="25"/>
      <c r="S34" s="25"/>
      <c r="T34" s="26"/>
    </row>
    <row r="35" spans="1:20" x14ac:dyDescent="0.2">
      <c r="A35" s="14"/>
      <c r="C35" s="24"/>
      <c r="D35" s="25"/>
      <c r="E35" s="25"/>
      <c r="F35" s="25"/>
      <c r="G35" s="25"/>
      <c r="H35" s="25"/>
      <c r="I35" s="25"/>
      <c r="J35" s="26"/>
      <c r="M35" s="24"/>
      <c r="N35" s="25"/>
      <c r="O35" s="25"/>
      <c r="P35" s="25"/>
      <c r="Q35" s="25"/>
      <c r="R35" s="25"/>
      <c r="S35" s="25"/>
      <c r="T35" s="26"/>
    </row>
    <row r="36" spans="1:20" x14ac:dyDescent="0.2">
      <c r="A36" s="14"/>
      <c r="C36" s="24"/>
      <c r="D36" s="25"/>
      <c r="E36" s="25"/>
      <c r="F36" s="25"/>
      <c r="G36" s="25"/>
      <c r="H36" s="25"/>
      <c r="I36" s="25"/>
      <c r="J36" s="26"/>
      <c r="M36" s="24"/>
      <c r="N36" s="25"/>
      <c r="O36" s="25"/>
      <c r="P36" s="25"/>
      <c r="Q36" s="25"/>
      <c r="R36" s="25"/>
      <c r="S36" s="25"/>
      <c r="T36" s="26"/>
    </row>
    <row r="37" spans="1:20" x14ac:dyDescent="0.2">
      <c r="A37" s="14"/>
      <c r="C37" s="24"/>
      <c r="D37" s="25"/>
      <c r="E37" s="25"/>
      <c r="F37" s="25"/>
      <c r="G37" s="25"/>
      <c r="H37" s="25"/>
      <c r="I37" s="25"/>
      <c r="J37" s="26"/>
      <c r="M37" s="24"/>
      <c r="N37" s="25"/>
      <c r="O37" s="25"/>
      <c r="P37" s="25"/>
      <c r="Q37" s="25"/>
      <c r="R37" s="25"/>
      <c r="S37" s="25"/>
      <c r="T37" s="26"/>
    </row>
    <row r="38" spans="1:20" x14ac:dyDescent="0.2">
      <c r="A38" s="14"/>
      <c r="C38" s="24"/>
      <c r="D38" s="25"/>
      <c r="E38" s="25"/>
      <c r="F38" s="25"/>
      <c r="G38" s="25"/>
      <c r="H38" s="25"/>
      <c r="I38" s="25"/>
      <c r="J38" s="26"/>
      <c r="M38" s="24"/>
      <c r="N38" s="25"/>
      <c r="O38" s="25"/>
      <c r="P38" s="25"/>
      <c r="Q38" s="25"/>
      <c r="R38" s="25"/>
      <c r="S38" s="25"/>
      <c r="T38" s="26"/>
    </row>
    <row r="39" spans="1:20" x14ac:dyDescent="0.2">
      <c r="A39" s="14"/>
      <c r="C39" s="24"/>
      <c r="D39" s="25"/>
      <c r="E39" s="25"/>
      <c r="F39" s="25"/>
      <c r="G39" s="25"/>
      <c r="H39" s="25"/>
      <c r="I39" s="25"/>
      <c r="J39" s="26"/>
      <c r="M39" s="24"/>
      <c r="N39" s="25"/>
      <c r="O39" s="25"/>
      <c r="P39" s="25"/>
      <c r="Q39" s="25"/>
      <c r="R39" s="25"/>
      <c r="S39" s="25"/>
      <c r="T39" s="26"/>
    </row>
    <row r="40" spans="1:20" x14ac:dyDescent="0.2">
      <c r="A40" s="14"/>
      <c r="C40" s="24"/>
      <c r="D40" s="25"/>
      <c r="E40" s="25"/>
      <c r="F40" s="25"/>
      <c r="G40" s="25"/>
      <c r="H40" s="25"/>
      <c r="I40" s="25"/>
      <c r="J40" s="26"/>
      <c r="M40" s="24"/>
      <c r="N40" s="25"/>
      <c r="O40" s="25"/>
      <c r="P40" s="25"/>
      <c r="Q40" s="25"/>
      <c r="R40" s="25"/>
      <c r="S40" s="25"/>
      <c r="T40" s="26"/>
    </row>
    <row r="41" spans="1:20" x14ac:dyDescent="0.2">
      <c r="A41" s="14"/>
      <c r="C41" s="24"/>
      <c r="D41" s="25"/>
      <c r="E41" s="25"/>
      <c r="F41" s="25"/>
      <c r="G41" s="25"/>
      <c r="H41" s="25"/>
      <c r="I41" s="25"/>
      <c r="J41" s="26"/>
      <c r="M41" s="24"/>
      <c r="N41" s="25"/>
      <c r="O41" s="25"/>
      <c r="P41" s="25"/>
      <c r="Q41" s="25"/>
      <c r="R41" s="25"/>
      <c r="S41" s="25"/>
      <c r="T41" s="26"/>
    </row>
    <row r="42" spans="1:20" x14ac:dyDescent="0.2">
      <c r="A42" s="14"/>
      <c r="C42" s="24"/>
      <c r="D42" s="25"/>
      <c r="E42" s="25"/>
      <c r="F42" s="25"/>
      <c r="G42" s="25"/>
      <c r="H42" s="25"/>
      <c r="I42" s="25"/>
      <c r="J42" s="26"/>
      <c r="M42" s="24"/>
      <c r="N42" s="25"/>
      <c r="O42" s="25"/>
      <c r="P42" s="25"/>
      <c r="Q42" s="25"/>
      <c r="R42" s="25"/>
      <c r="S42" s="25"/>
      <c r="T42" s="26"/>
    </row>
    <row r="43" spans="1:20" x14ac:dyDescent="0.2">
      <c r="A43" s="14"/>
      <c r="C43" s="24"/>
      <c r="D43" s="25"/>
      <c r="E43" s="25"/>
      <c r="F43" s="25"/>
      <c r="G43" s="25"/>
      <c r="H43" s="25"/>
      <c r="I43" s="25"/>
      <c r="J43" s="26"/>
      <c r="M43" s="24"/>
      <c r="N43" s="25"/>
      <c r="O43" s="25"/>
      <c r="P43" s="25"/>
      <c r="Q43" s="25"/>
      <c r="R43" s="25"/>
      <c r="S43" s="25"/>
      <c r="T43" s="26"/>
    </row>
    <row r="44" spans="1:20" x14ac:dyDescent="0.2">
      <c r="A44" s="14"/>
      <c r="C44" s="24"/>
      <c r="D44" s="25"/>
      <c r="E44" s="25"/>
      <c r="F44" s="25"/>
      <c r="G44" s="25"/>
      <c r="H44" s="25"/>
      <c r="I44" s="25"/>
      <c r="J44" s="26"/>
      <c r="M44" s="24"/>
      <c r="N44" s="25"/>
      <c r="O44" s="25"/>
      <c r="P44" s="25"/>
      <c r="Q44" s="25"/>
      <c r="R44" s="25"/>
      <c r="S44" s="25"/>
      <c r="T44" s="26"/>
    </row>
    <row r="45" spans="1:20" x14ac:dyDescent="0.2">
      <c r="A45" s="14"/>
      <c r="C45" s="24"/>
      <c r="D45" s="25"/>
      <c r="E45" s="25"/>
      <c r="F45" s="25"/>
      <c r="G45" s="25"/>
      <c r="H45" s="25"/>
      <c r="I45" s="25"/>
      <c r="J45" s="26"/>
      <c r="M45" s="24"/>
      <c r="N45" s="25"/>
      <c r="O45" s="25"/>
      <c r="P45" s="25"/>
      <c r="Q45" s="25"/>
      <c r="R45" s="25"/>
      <c r="S45" s="25"/>
      <c r="T45" s="26"/>
    </row>
    <row r="46" spans="1:20" x14ac:dyDescent="0.2">
      <c r="A46" s="14"/>
      <c r="C46" s="24"/>
      <c r="D46" s="25"/>
      <c r="E46" s="25"/>
      <c r="F46" s="25"/>
      <c r="G46" s="25"/>
      <c r="H46" s="25"/>
      <c r="I46" s="25"/>
      <c r="J46" s="26"/>
      <c r="M46" s="24"/>
      <c r="N46" s="25"/>
      <c r="O46" s="25"/>
      <c r="P46" s="25"/>
      <c r="Q46" s="25"/>
      <c r="R46" s="25"/>
      <c r="S46" s="25"/>
      <c r="T46" s="26"/>
    </row>
    <row r="47" spans="1:20" x14ac:dyDescent="0.2">
      <c r="A47" s="14"/>
      <c r="C47" s="24"/>
      <c r="D47" s="25"/>
      <c r="E47" s="25"/>
      <c r="F47" s="25"/>
      <c r="G47" s="25"/>
      <c r="H47" s="25"/>
      <c r="I47" s="25"/>
      <c r="J47" s="26"/>
      <c r="M47" s="24"/>
      <c r="N47" s="25"/>
      <c r="O47" s="25"/>
      <c r="P47" s="25"/>
      <c r="Q47" s="25"/>
      <c r="R47" s="25"/>
      <c r="S47" s="25"/>
      <c r="T47" s="26"/>
    </row>
    <row r="48" spans="1:20" x14ac:dyDescent="0.2">
      <c r="A48" s="14"/>
      <c r="C48" s="24"/>
      <c r="D48" s="25"/>
      <c r="E48" s="25"/>
      <c r="F48" s="25"/>
      <c r="G48" s="25"/>
      <c r="H48" s="25"/>
      <c r="I48" s="25"/>
      <c r="J48" s="26"/>
      <c r="M48" s="24"/>
      <c r="N48" s="25"/>
      <c r="O48" s="25"/>
      <c r="P48" s="25"/>
      <c r="Q48" s="25"/>
      <c r="R48" s="25"/>
      <c r="S48" s="25"/>
      <c r="T48" s="26"/>
    </row>
    <row r="49" spans="1:20" x14ac:dyDescent="0.2">
      <c r="A49" s="14"/>
      <c r="C49" s="24"/>
      <c r="D49" s="25"/>
      <c r="E49" s="25"/>
      <c r="F49" s="25"/>
      <c r="G49" s="25"/>
      <c r="H49" s="25"/>
      <c r="I49" s="25"/>
      <c r="J49" s="26"/>
      <c r="M49" s="24"/>
      <c r="N49" s="25"/>
      <c r="O49" s="25"/>
      <c r="P49" s="25"/>
      <c r="Q49" s="25"/>
      <c r="R49" s="25"/>
      <c r="S49" s="25"/>
      <c r="T49" s="26"/>
    </row>
    <row r="50" spans="1:20" x14ac:dyDescent="0.2">
      <c r="A50" s="14"/>
      <c r="C50" s="24"/>
      <c r="D50" s="25"/>
      <c r="E50" s="25"/>
      <c r="F50" s="25"/>
      <c r="G50" s="25"/>
      <c r="H50" s="25"/>
      <c r="I50" s="25"/>
      <c r="J50" s="26"/>
      <c r="M50" s="24"/>
      <c r="N50" s="25"/>
      <c r="O50" s="25"/>
      <c r="P50" s="25"/>
      <c r="Q50" s="25"/>
      <c r="R50" s="25"/>
      <c r="S50" s="25"/>
      <c r="T50" s="26"/>
    </row>
    <row r="51" spans="1:20" x14ac:dyDescent="0.2">
      <c r="A51" s="14"/>
      <c r="C51" s="24"/>
      <c r="D51" s="25"/>
      <c r="E51" s="25"/>
      <c r="F51" s="25"/>
      <c r="G51" s="25"/>
      <c r="H51" s="25"/>
      <c r="I51" s="25"/>
      <c r="J51" s="26"/>
      <c r="M51" s="24"/>
      <c r="N51" s="25"/>
      <c r="O51" s="25"/>
      <c r="P51" s="25"/>
      <c r="Q51" s="25"/>
      <c r="R51" s="25"/>
      <c r="S51" s="25"/>
      <c r="T51" s="26"/>
    </row>
    <row r="52" spans="1:20" x14ac:dyDescent="0.2">
      <c r="A52" s="14"/>
      <c r="C52" s="24"/>
      <c r="D52" s="25"/>
      <c r="E52" s="25"/>
      <c r="F52" s="25"/>
      <c r="G52" s="25"/>
      <c r="H52" s="25"/>
      <c r="I52" s="25"/>
      <c r="J52" s="26"/>
      <c r="M52" s="24"/>
      <c r="N52" s="25"/>
      <c r="O52" s="25"/>
      <c r="P52" s="25"/>
      <c r="Q52" s="25"/>
      <c r="R52" s="25"/>
      <c r="S52" s="25"/>
      <c r="T52" s="26"/>
    </row>
    <row r="53" spans="1:20" x14ac:dyDescent="0.2">
      <c r="A53" s="14"/>
      <c r="C53" s="21"/>
      <c r="D53" s="22"/>
      <c r="E53" s="22"/>
      <c r="F53" s="22"/>
      <c r="G53" s="22"/>
      <c r="H53" s="22"/>
      <c r="I53" s="22"/>
      <c r="J53" s="23"/>
      <c r="M53" s="21"/>
      <c r="N53" s="22"/>
      <c r="O53" s="22"/>
      <c r="P53" s="22"/>
      <c r="Q53" s="22"/>
      <c r="R53" s="22"/>
      <c r="S53" s="22"/>
      <c r="T53" s="23"/>
    </row>
    <row r="54" spans="1:20" x14ac:dyDescent="0.2">
      <c r="A54" s="14"/>
    </row>
    <row r="55" spans="1:20" x14ac:dyDescent="0.2">
      <c r="A55" s="14"/>
    </row>
    <row r="56" spans="1:20" x14ac:dyDescent="0.2">
      <c r="A56" s="14"/>
    </row>
  </sheetData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24</vt:i4>
      </vt:variant>
    </vt:vector>
  </HeadingPairs>
  <TitlesOfParts>
    <vt:vector size="25" baseType="lpstr">
      <vt:lpstr>MF 1 </vt:lpstr>
      <vt:lpstr>'MF 1 '!Bob_</vt:lpstr>
      <vt:lpstr>calibr_fric</vt:lpstr>
      <vt:lpstr>calibr_grav</vt:lpstr>
      <vt:lpstr>'MF 1 '!fw_</vt:lpstr>
      <vt:lpstr>'MF 1 '!gamma_gas_</vt:lpstr>
      <vt:lpstr>'MF 1 '!gamma_oil_</vt:lpstr>
      <vt:lpstr>'MF 1 '!gamma_wat_</vt:lpstr>
      <vt:lpstr>Hydr_corr_</vt:lpstr>
      <vt:lpstr>id_</vt:lpstr>
      <vt:lpstr>L_</vt:lpstr>
      <vt:lpstr>'MF 1 '!muob_</vt:lpstr>
      <vt:lpstr>n_</vt:lpstr>
      <vt:lpstr>p0_</vt:lpstr>
      <vt:lpstr>p1_</vt:lpstr>
      <vt:lpstr>'MF 1 '!Pb_</vt:lpstr>
      <vt:lpstr>PVRstr1_</vt:lpstr>
      <vt:lpstr>'MF 1 '!Q_</vt:lpstr>
      <vt:lpstr>Q_gas_free_</vt:lpstr>
      <vt:lpstr>'MF 1 '!Rp_</vt:lpstr>
      <vt:lpstr>'MF 1 '!Rsb_</vt:lpstr>
      <vt:lpstr>t0_</vt:lpstr>
      <vt:lpstr>t1_</vt:lpstr>
      <vt:lpstr>theta_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2020-04-06T05:16:23Z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