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rnt\unifloc_vba\exercises\"/>
    </mc:Choice>
  </mc:AlternateContent>
  <xr:revisionPtr revIDLastSave="0" documentId="13_ncr:1_{87D64E29-DBBF-474C-8CE1-810DA8C4F2BA}" xr6:coauthVersionLast="45" xr6:coauthVersionMax="45" xr10:uidLastSave="{00000000-0000-0000-0000-000000000000}"/>
  <bookViews>
    <workbookView xWindow="-36135" yWindow="570" windowWidth="27990" windowHeight="19740" xr2:uid="{CBB18379-7E76-40C7-BC74-A5CF898F6A9B}"/>
  </bookViews>
  <sheets>
    <sheet name="трубопровод" sheetId="1" r:id="rId1"/>
  </sheets>
  <externalReferences>
    <externalReference r:id="rId2"/>
  </externalReferences>
  <definedNames>
    <definedName name="Bob_" localSheetId="0">трубопровод!$C$12</definedName>
    <definedName name="calc_along_coord">трубопровод!$H$30</definedName>
    <definedName name="flow_along_coord">трубопровод!$H$31</definedName>
    <definedName name="fw_">трубопровод!$C$18</definedName>
    <definedName name="gamma_gas_" localSheetId="0">трубопровод!$C$7</definedName>
    <definedName name="gamma_oil_" localSheetId="0">трубопровод!$C$5</definedName>
    <definedName name="gamma_wat_" localSheetId="0">трубопровод!$C$6</definedName>
    <definedName name="hcor">трубопровод!$H$28</definedName>
    <definedName name="inclinometry">трубопровод!$B$38:$C$60</definedName>
    <definedName name="muob_" localSheetId="0">трубопровод!$C$13</definedName>
    <definedName name="P0">трубопровод!$C$20</definedName>
    <definedName name="P1_">трубопровод!$C$21</definedName>
    <definedName name="Pb_" localSheetId="0">трубопровод!$C$10</definedName>
    <definedName name="PVTstr_">трубопровод!$C$25</definedName>
    <definedName name="Qgas_free">трубопровод!$C$17</definedName>
    <definedName name="qliq_">трубопровод!$C$16</definedName>
    <definedName name="Rp_" localSheetId="0">трубопровод!$C$9</definedName>
    <definedName name="Rsb_" localSheetId="0">трубопровод!$C$8</definedName>
    <definedName name="T0">трубопровод!$C$22</definedName>
    <definedName name="T1_">трубопровод!$C$23</definedName>
    <definedName name="temp_model">трубопровод!$H$29</definedName>
    <definedName name="tempm">трубопровод!$H$29</definedName>
    <definedName name="Tres_" localSheetId="0">трубопровод!$C$11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C25" i="1"/>
  <c r="G1" i="1"/>
  <c r="U36" i="1" l="1"/>
  <c r="V36" i="1" s="1"/>
  <c r="T34" i="1"/>
  <c r="T49" i="1"/>
  <c r="U50" i="1"/>
  <c r="V50" i="1" s="1"/>
  <c r="U39" i="1"/>
  <c r="V39" i="1" s="1"/>
  <c r="T38" i="1"/>
  <c r="T50" i="1"/>
  <c r="U44" i="1"/>
  <c r="V44" i="1" s="1"/>
  <c r="T48" i="1"/>
  <c r="T45" i="1"/>
  <c r="U48" i="1"/>
  <c r="V48" i="1" s="1"/>
  <c r="T46" i="1"/>
  <c r="U34" i="1"/>
  <c r="V34" i="1" s="1"/>
  <c r="T47" i="1"/>
  <c r="U32" i="1"/>
  <c r="V32" i="1" s="1"/>
  <c r="T36" i="1"/>
  <c r="U33" i="1"/>
  <c r="V33" i="1" s="1"/>
  <c r="T37" i="1"/>
  <c r="T41" i="1"/>
  <c r="U43" i="1"/>
  <c r="V43" i="1" s="1"/>
  <c r="U46" i="1"/>
  <c r="V46" i="1" s="1"/>
  <c r="T43" i="1"/>
  <c r="T35" i="1"/>
  <c r="U41" i="1"/>
  <c r="V41" i="1" s="1"/>
  <c r="U35" i="1"/>
  <c r="V35" i="1" s="1"/>
  <c r="T39" i="1"/>
  <c r="T31" i="1"/>
  <c r="U45" i="1"/>
  <c r="V45" i="1" s="1"/>
  <c r="U38" i="1"/>
  <c r="V38" i="1" s="1"/>
  <c r="U47" i="1"/>
  <c r="V47" i="1" s="1"/>
  <c r="T44" i="1"/>
  <c r="U49" i="1"/>
  <c r="V49" i="1" s="1"/>
  <c r="T42" i="1"/>
  <c r="U31" i="1"/>
  <c r="V31" i="1" s="1"/>
  <c r="T33" i="1"/>
  <c r="T32" i="1"/>
  <c r="T40" i="1"/>
  <c r="U42" i="1"/>
  <c r="V42" i="1" s="1"/>
  <c r="U40" i="1"/>
  <c r="V40" i="1" s="1"/>
  <c r="U37" i="1"/>
  <c r="V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Ринат Хабибуллин</author>
  </authors>
  <commentList>
    <comment ref="C28" authorId="0" shapeId="0" xr:uid="{44AE8509-0B52-4BC2-A5CB-CB3070EAE53A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Измеренная глубина скважины до перфорации</t>
        </r>
      </text>
    </comment>
    <comment ref="C29" authorId="0" shapeId="0" xr:uid="{0F3B3B83-C48B-4D68-8FE3-EB7C08D33FE5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Измеренная глубина спуска НКТ
</t>
        </r>
      </text>
    </comment>
  </commentList>
</comments>
</file>

<file path=xl/sharedStrings.xml><?xml version="1.0" encoding="utf-8"?>
<sst xmlns="http://schemas.openxmlformats.org/spreadsheetml/2006/main" count="79" uniqueCount="61">
  <si>
    <t>Упражнения по работе с макросами Unifloc VBA</t>
  </si>
  <si>
    <t>версия</t>
  </si>
  <si>
    <t>Расчет свойств многофазного потока в трубе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</si>
  <si>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</si>
  <si>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</si>
  <si>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</si>
  <si>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</si>
  <si>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</si>
  <si>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</si>
  <si>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</si>
  <si>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/т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</si>
  <si>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</si>
  <si>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</si>
  <si>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</si>
  <si>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</si>
  <si>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</si>
  <si>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С</t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</si>
  <si>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</si>
  <si>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</si>
  <si>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</si>
  <si>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</si>
  <si>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t>Параметры потока флюида</t>
  </si>
  <si>
    <r>
      <t>Q</t>
    </r>
    <r>
      <rPr>
        <vertAlign val="subscript"/>
        <sz val="10"/>
        <rFont val="Arial Cyr"/>
        <charset val="204"/>
      </rPr>
      <t>l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</si>
  <si>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1"/>
        <color theme="1"/>
        <rFont val="Calibri"/>
        <family val="2"/>
        <scheme val="minor"/>
      </rPr>
      <t>/сут</t>
    </r>
  </si>
  <si>
    <r>
      <t>f</t>
    </r>
    <r>
      <rPr>
        <vertAlign val="subscript"/>
        <sz val="10"/>
        <rFont val="Arial Cyr"/>
        <charset val="204"/>
      </rPr>
      <t>w</t>
    </r>
  </si>
  <si>
    <t>%</t>
  </si>
  <si>
    <t>Параметры трубы</t>
  </si>
  <si>
    <t>м</t>
  </si>
  <si>
    <t>мм</t>
  </si>
  <si>
    <t>P0</t>
  </si>
  <si>
    <t>P1</t>
  </si>
  <si>
    <t>T0</t>
  </si>
  <si>
    <t>°C</t>
  </si>
  <si>
    <t>T1</t>
  </si>
  <si>
    <t>PVT строка</t>
  </si>
  <si>
    <t>Конструкция</t>
  </si>
  <si>
    <r>
      <t>Н</t>
    </r>
    <r>
      <rPr>
        <vertAlign val="subscript"/>
        <sz val="11"/>
        <color theme="1"/>
        <rFont val="Calibri"/>
        <family val="2"/>
        <charset val="204"/>
        <scheme val="minor"/>
      </rPr>
      <t>perf</t>
    </r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</si>
  <si>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tub</t>
    </r>
  </si>
  <si>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scheme val="minor"/>
      </rPr>
      <t>С</t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</si>
  <si>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cas</t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</si>
  <si>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tub</t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</si>
  <si>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choke</t>
    </r>
  </si>
  <si>
    <t xml:space="preserve">Инклинометрия </t>
  </si>
  <si>
    <r>
      <t>Н</t>
    </r>
    <r>
      <rPr>
        <vertAlign val="subscript"/>
        <sz val="11"/>
        <color theme="1"/>
        <rFont val="Calibri"/>
        <family val="2"/>
        <charset val="204"/>
        <scheme val="minor"/>
      </rPr>
      <t>mes</t>
    </r>
  </si>
  <si>
    <r>
      <t>Н</t>
    </r>
    <r>
      <rPr>
        <vertAlign val="subscript"/>
        <sz val="11"/>
        <color theme="1"/>
        <rFont val="Calibri"/>
        <family val="2"/>
        <charset val="204"/>
        <scheme val="minor"/>
      </rPr>
      <t>vert</t>
    </r>
  </si>
  <si>
    <t>T</t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</si>
  <si>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cas </t>
    </r>
  </si>
  <si>
    <t>calc_along_coord</t>
  </si>
  <si>
    <t>flow_along_coord</t>
  </si>
  <si>
    <t>hcor</t>
  </si>
  <si>
    <t>temp model</t>
  </si>
  <si>
    <r>
      <t>Q</t>
    </r>
    <r>
      <rPr>
        <vertAlign val="subscript"/>
        <sz val="11"/>
        <color theme="1"/>
        <rFont val="Calibri"/>
        <family val="2"/>
        <charset val="204"/>
      </rPr>
      <t>gas free</t>
    </r>
  </si>
  <si>
    <r>
      <t>нм</t>
    </r>
    <r>
      <rPr>
        <vertAlign val="superscript"/>
        <sz val="10"/>
        <rFont val="Arial Cyr"/>
        <charset val="204"/>
      </rPr>
      <t>3</t>
    </r>
    <r>
      <rPr>
        <sz val="11"/>
        <color theme="1"/>
        <rFont val="Calibri"/>
        <family val="2"/>
        <scheme val="minor"/>
      </rPr>
      <t>/сут</t>
    </r>
  </si>
  <si>
    <t>Диаметры</t>
  </si>
  <si>
    <t>deviation</t>
  </si>
  <si>
    <t>Настройки модели</t>
  </si>
  <si>
    <t xml:space="preserve">Температура </t>
  </si>
  <si>
    <t>Расчет сверху вниз</t>
  </si>
  <si>
    <t>Расчет снизу вверх</t>
  </si>
  <si>
    <t xml:space="preserve"> -r</t>
  </si>
  <si>
    <t xml:space="preserve"> +r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</si>
</sst>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" fontId="0" fillId="5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2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/>
    <xf numFmtId="0" fontId="9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wrapText="1"/>
    </xf>
    <xf numFmtId="1" fontId="0" fillId="0" borderId="0" xfId="0" applyNumberFormat="1"/>
    <xf numFmtId="0" fontId="0" fillId="3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0" fillId="2" borderId="0" xfId="0" applyFill="1" applyBorder="1"/>
    <xf numFmtId="0" fontId="0" fillId="5" borderId="3" xfId="0" applyFill="1" applyBorder="1"/>
    <xf numFmtId="0" fontId="0" fillId="5" borderId="2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0" xfId="0" applyFill="1" applyBorder="1"/>
    <xf numFmtId="0" fontId="0" fillId="7" borderId="7" xfId="0" applyFill="1" applyBorder="1"/>
    <xf numFmtId="1" fontId="0" fillId="7" borderId="0" xfId="0" applyNumberFormat="1" applyFill="1" applyBorder="1" applyAlignment="1">
      <alignment horizontal="center"/>
    </xf>
    <xf numFmtId="0" fontId="0" fillId="7" borderId="8" xfId="0" applyFill="1" applyBorder="1"/>
    <xf numFmtId="1" fontId="0" fillId="7" borderId="9" xfId="0" applyNumberFormat="1" applyFill="1" applyBorder="1" applyAlignment="1">
      <alignment horizontal="center"/>
    </xf>
    <xf numFmtId="0" fontId="0" fillId="7" borderId="10" xfId="0" applyFill="1" applyBorder="1"/>
    <xf numFmtId="0" fontId="0" fillId="7" borderId="1" xfId="0" applyFill="1" applyBorder="1"/>
    <xf numFmtId="1" fontId="0" fillId="2" borderId="0" xfId="0" applyNumberFormat="1" applyFill="1"/>
    <xf numFmtId="0" fontId="0" fillId="7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трубопровод!$T$30</c:f>
              <c:strCache>
                <c:ptCount val="1"/>
                <c:pt idx="0">
                  <c:v>deviation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трубопровод!$T$31:$T$50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трубопровод!$M$31:$M$50</c:f>
              <c:numCache>
                <c:formatCode>0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9D-48C2-BEB8-BD6B9EB4A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757615"/>
        <c:axId val="1849416287"/>
      </c:scatterChart>
      <c:valAx>
        <c:axId val="1583757615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Отклонение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9416287"/>
        <c:crosses val="autoZero"/>
        <c:crossBetween val="midCat"/>
      </c:valAx>
      <c:valAx>
        <c:axId val="184941628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Вертикальная глубина, 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375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Конструкция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34002448332053"/>
          <c:y val="0.16215880097362981"/>
          <c:w val="0.8380435184496261"/>
          <c:h val="0.74052857754980639"/>
        </c:manualLayout>
      </c:layout>
      <c:scatterChart>
        <c:scatterStyle val="lineMarker"/>
        <c:varyColors val="0"/>
        <c:ser>
          <c:idx val="0"/>
          <c:order val="0"/>
          <c:tx>
            <c:strRef>
              <c:f>трубопровод!$T$30</c:f>
              <c:strCache>
                <c:ptCount val="1"/>
                <c:pt idx="0">
                  <c:v>deviation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  <a:effectLst/>
          </c:spPr>
          <c:marker>
            <c:symbol val="none"/>
          </c:marker>
          <c:xVal>
            <c:numRef>
              <c:f>трубопровод!$V$31:$V$50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трубопровод!$L$31:$L$50</c:f>
              <c:numCache>
                <c:formatCode>0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DA-4E1A-95F3-E56154B55629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трубопровод!$U$31:$U$50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трубопровод!$L$31:$L$50</c:f>
              <c:numCache>
                <c:formatCode>0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DA-4E1A-95F3-E56154B5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757615"/>
        <c:axId val="1849416287"/>
      </c:scatterChart>
      <c:valAx>
        <c:axId val="1583757615"/>
        <c:scaling>
          <c:orientation val="minMax"/>
          <c:max val="0.5"/>
          <c:min val="-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9416287"/>
        <c:crosses val="autoZero"/>
        <c:crossBetween val="midCat"/>
      </c:valAx>
      <c:valAx>
        <c:axId val="1849416287"/>
        <c:scaling>
          <c:orientation val="maxMin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3757615"/>
        <c:crossesAt val="-0.5"/>
        <c:crossBetween val="midCat"/>
      </c:valAx>
    </c:plotArea>
    <c:plotVisOnly val="1"/>
    <c:dispBlanksAs val="gap"/>
    <c:showDLblsOverMax val="0"/>
    <c:extLst/>
  </c:chart>
  <c:spPr>
    <a:solidFill>
      <a:schemeClr val="accent5">
        <a:lumMod val="20000"/>
        <a:lumOff val="80000"/>
      </a:schemeClr>
    </a:solidFill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трубопровод!$K$27</c:f>
              <c:strCache>
                <c:ptCount val="1"/>
                <c:pt idx="0">
                  <c:v>Расчет сверху вниз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трубопровод!$N$31:$N$50</c:f>
              <c:numCache>
                <c:formatCode>0</c:formatCode>
                <c:ptCount val="20"/>
              </c:numCache>
            </c:numRef>
          </c:xVal>
          <c:yVal>
            <c:numRef>
              <c:f>трубопровод!$L$31:$L$50</c:f>
              <c:numCache>
                <c:formatCode>0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4C-4139-B99C-C5880FAE5E95}"/>
            </c:ext>
          </c:extLst>
        </c:ser>
        <c:ser>
          <c:idx val="1"/>
          <c:order val="1"/>
          <c:tx>
            <c:strRef>
              <c:f>трубопровод!$W$27</c:f>
              <c:strCache>
                <c:ptCount val="1"/>
                <c:pt idx="0">
                  <c:v>Расчет снизу вверх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трубопровод!$Z$31:$Z$50</c:f>
              <c:numCache>
                <c:formatCode>0</c:formatCode>
                <c:ptCount val="20"/>
              </c:numCache>
            </c:numRef>
          </c:xVal>
          <c:yVal>
            <c:numRef>
              <c:f>трубопровод!$X$31:$X$50</c:f>
              <c:numCache>
                <c:formatCode>0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4C-4139-B99C-C5880FAE5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757615"/>
        <c:axId val="1849416287"/>
      </c:scatterChart>
      <c:valAx>
        <c:axId val="1583757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9416287"/>
        <c:crosses val="autoZero"/>
        <c:crossBetween val="midCat"/>
      </c:valAx>
      <c:valAx>
        <c:axId val="184941628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Измереная</a:t>
                </a:r>
                <a:r>
                  <a:rPr lang="ru-RU" baseline="0"/>
                  <a:t> глубина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375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Температура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трубопровод!$K$27</c:f>
              <c:strCache>
                <c:ptCount val="1"/>
                <c:pt idx="0">
                  <c:v>Расчет сверху вниз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трубопровод!$O$31:$O$50</c:f>
              <c:numCache>
                <c:formatCode>0</c:formatCode>
                <c:ptCount val="20"/>
              </c:numCache>
            </c:numRef>
          </c:xVal>
          <c:yVal>
            <c:numRef>
              <c:f>трубопровод!$L$31:$L$50</c:f>
              <c:numCache>
                <c:formatCode>0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1-4C19-9A6B-1FB0D569336D}"/>
            </c:ext>
          </c:extLst>
        </c:ser>
        <c:ser>
          <c:idx val="1"/>
          <c:order val="1"/>
          <c:tx>
            <c:strRef>
              <c:f>трубопровод!$R$30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трубопровод!$R$31:$R$50</c:f>
              <c:numCache>
                <c:formatCode>0</c:formatCode>
                <c:ptCount val="20"/>
              </c:numCache>
            </c:numRef>
          </c:xVal>
          <c:yVal>
            <c:numRef>
              <c:f>трубопровод!$L$31:$L$50</c:f>
              <c:numCache>
                <c:formatCode>0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81-4C19-9A6B-1FB0D569336D}"/>
            </c:ext>
          </c:extLst>
        </c:ser>
        <c:ser>
          <c:idx val="2"/>
          <c:order val="2"/>
          <c:tx>
            <c:strRef>
              <c:f>трубопровод!$W$27</c:f>
              <c:strCache>
                <c:ptCount val="1"/>
                <c:pt idx="0">
                  <c:v>Расчет снизу вверх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трубопровод!$AA$31:$AA$50</c:f>
              <c:numCache>
                <c:formatCode>0</c:formatCode>
                <c:ptCount val="20"/>
              </c:numCache>
            </c:numRef>
          </c:xVal>
          <c:yVal>
            <c:numRef>
              <c:f>трубопровод!$X$31:$X$50</c:f>
              <c:numCache>
                <c:formatCode>0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81-4C19-9A6B-1FB0D5693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757615"/>
        <c:axId val="1849416287"/>
      </c:scatterChart>
      <c:valAx>
        <c:axId val="1583757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9416287"/>
        <c:crosses val="autoZero"/>
        <c:crossBetween val="midCat"/>
      </c:valAx>
      <c:valAx>
        <c:axId val="184941628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Измеренная глубина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375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159219</xdr:colOff>
      <xdr:row>18</xdr:row>
      <xdr:rowOff>19049</xdr:rowOff>
    </xdr:from>
    <xdr:to>
      <xdr:col>30</xdr:col>
      <xdr:colOff>276378</xdr:colOff>
      <xdr:row>19</xdr:row>
      <xdr:rowOff>80604</xdr:rowOff>
    </xdr:to>
    <xdr:grpSp>
      <xdr:nvGrpSpPr>
        <xdr:cNvPr id="15" name="Группа 14">
          <a:extLst>
            <a:ext uri="{FF2B5EF4-FFF2-40B4-BE49-F238E27FC236}">
              <a16:creationId xmlns:a16="http://schemas.microsoft.com/office/drawing/2014/main" id="{D0FAA446-A378-46BD-BB55-5F66E7150476}"/>
            </a:ext>
          </a:extLst>
        </xdr:cNvPr>
        <xdr:cNvGrpSpPr/>
      </xdr:nvGrpSpPr>
      <xdr:grpSpPr>
        <a:xfrm rot="16200000">
          <a:off x="17550535" y="3033645"/>
          <a:ext cx="252055" cy="1932512"/>
          <a:chOff x="5095875" y="1104900"/>
          <a:chExt cx="276225" cy="2038350"/>
        </a:xfrm>
      </xdr:grpSpPr>
      <xdr:sp macro="" textlink="">
        <xdr:nvSpPr>
          <xdr:cNvPr id="16" name="Цилиндр 15">
            <a:extLst>
              <a:ext uri="{FF2B5EF4-FFF2-40B4-BE49-F238E27FC236}">
                <a16:creationId xmlns:a16="http://schemas.microsoft.com/office/drawing/2014/main" id="{720964F3-3EAA-4BC1-80A0-6C85EBA539E9}"/>
              </a:ext>
            </a:extLst>
          </xdr:cNvPr>
          <xdr:cNvSpPr/>
        </xdr:nvSpPr>
        <xdr:spPr>
          <a:xfrm>
            <a:off x="5095875" y="1104900"/>
            <a:ext cx="276225" cy="2038350"/>
          </a:xfrm>
          <a:prstGeom prst="ca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7" name="Стрелка: вверх 16">
            <a:extLst>
              <a:ext uri="{FF2B5EF4-FFF2-40B4-BE49-F238E27FC236}">
                <a16:creationId xmlns:a16="http://schemas.microsoft.com/office/drawing/2014/main" id="{C42D49E9-569B-4588-A6DB-19FDBA6FB8F4}"/>
              </a:ext>
            </a:extLst>
          </xdr:cNvPr>
          <xdr:cNvSpPr/>
        </xdr:nvSpPr>
        <xdr:spPr>
          <a:xfrm>
            <a:off x="5172075" y="1819275"/>
            <a:ext cx="123825" cy="657225"/>
          </a:xfrm>
          <a:prstGeom prst="up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10</xdr:col>
      <xdr:colOff>22412</xdr:colOff>
      <xdr:row>50</xdr:row>
      <xdr:rowOff>40061</xdr:rowOff>
    </xdr:from>
    <xdr:to>
      <xdr:col>15</xdr:col>
      <xdr:colOff>192180</xdr:colOff>
      <xdr:row>74</xdr:row>
      <xdr:rowOff>16249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0B13FEF-48D8-4EC4-8EB3-63693E475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369795</xdr:colOff>
      <xdr:row>50</xdr:row>
      <xdr:rowOff>62471</xdr:rowOff>
    </xdr:from>
    <xdr:to>
      <xdr:col>19</xdr:col>
      <xdr:colOff>526676</xdr:colOff>
      <xdr:row>74</xdr:row>
      <xdr:rowOff>57710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C2819F1-00A9-468A-81C7-0639FD1BD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11536</xdr:colOff>
      <xdr:row>50</xdr:row>
      <xdr:rowOff>101413</xdr:rowOff>
    </xdr:from>
    <xdr:to>
      <xdr:col>25</xdr:col>
      <xdr:colOff>296394</xdr:colOff>
      <xdr:row>74</xdr:row>
      <xdr:rowOff>77601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C53783F-BA9F-4D7C-8F92-0554C3BE7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382121</xdr:colOff>
      <xdr:row>50</xdr:row>
      <xdr:rowOff>103094</xdr:rowOff>
    </xdr:from>
    <xdr:to>
      <xdr:col>31</xdr:col>
      <xdr:colOff>58831</xdr:colOff>
      <xdr:row>74</xdr:row>
      <xdr:rowOff>79282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5060EFC-340F-4E56-A24E-381F0DC0C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216186</xdr:colOff>
      <xdr:row>10</xdr:row>
      <xdr:rowOff>115667</xdr:rowOff>
    </xdr:from>
    <xdr:to>
      <xdr:col>26</xdr:col>
      <xdr:colOff>505155</xdr:colOff>
      <xdr:row>19</xdr:row>
      <xdr:rowOff>166151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41D9325-09E9-4854-9E64-D60EE6D0DAA6}"/>
            </a:ext>
          </a:extLst>
        </xdr:cNvPr>
        <xdr:cNvGrpSpPr/>
      </xdr:nvGrpSpPr>
      <xdr:grpSpPr>
        <a:xfrm rot="19540499">
          <a:off x="16162157" y="2278402"/>
          <a:ext cx="288969" cy="1933073"/>
          <a:chOff x="5095875" y="1104900"/>
          <a:chExt cx="276225" cy="2038350"/>
        </a:xfrm>
      </xdr:grpSpPr>
      <xdr:sp macro="" textlink="">
        <xdr:nvSpPr>
          <xdr:cNvPr id="10" name="Цилиндр 9">
            <a:extLst>
              <a:ext uri="{FF2B5EF4-FFF2-40B4-BE49-F238E27FC236}">
                <a16:creationId xmlns:a16="http://schemas.microsoft.com/office/drawing/2014/main" id="{A3731E51-288E-45D6-9796-F5555A2621EA}"/>
              </a:ext>
            </a:extLst>
          </xdr:cNvPr>
          <xdr:cNvSpPr/>
        </xdr:nvSpPr>
        <xdr:spPr>
          <a:xfrm>
            <a:off x="5095875" y="1104900"/>
            <a:ext cx="276225" cy="2038350"/>
          </a:xfrm>
          <a:prstGeom prst="ca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1" name="Стрелка: вверх 10">
            <a:extLst>
              <a:ext uri="{FF2B5EF4-FFF2-40B4-BE49-F238E27FC236}">
                <a16:creationId xmlns:a16="http://schemas.microsoft.com/office/drawing/2014/main" id="{63D1D59B-4BCA-4D2B-B87A-D91444B284FD}"/>
              </a:ext>
            </a:extLst>
          </xdr:cNvPr>
          <xdr:cNvSpPr/>
        </xdr:nvSpPr>
        <xdr:spPr>
          <a:xfrm>
            <a:off x="5172075" y="1819275"/>
            <a:ext cx="123825" cy="657225"/>
          </a:xfrm>
          <a:prstGeom prst="up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25</xdr:col>
      <xdr:colOff>210132</xdr:colOff>
      <xdr:row>3</xdr:row>
      <xdr:rowOff>55146</xdr:rowOff>
    </xdr:from>
    <xdr:to>
      <xdr:col>26</xdr:col>
      <xdr:colOff>64160</xdr:colOff>
      <xdr:row>11</xdr:row>
      <xdr:rowOff>162780</xdr:rowOff>
    </xdr:to>
    <xdr:grpSp>
      <xdr:nvGrpSpPr>
        <xdr:cNvPr id="12" name="Группа 11">
          <a:extLst>
            <a:ext uri="{FF2B5EF4-FFF2-40B4-BE49-F238E27FC236}">
              <a16:creationId xmlns:a16="http://schemas.microsoft.com/office/drawing/2014/main" id="{36E91805-E23F-406A-A33B-6CA68F02328A}"/>
            </a:ext>
          </a:extLst>
        </xdr:cNvPr>
        <xdr:cNvGrpSpPr/>
      </xdr:nvGrpSpPr>
      <xdr:grpSpPr>
        <a:xfrm>
          <a:off x="15550985" y="626646"/>
          <a:ext cx="459146" cy="1922987"/>
          <a:chOff x="5095875" y="1104900"/>
          <a:chExt cx="276225" cy="2038350"/>
        </a:xfrm>
      </xdr:grpSpPr>
      <xdr:sp macro="" textlink="">
        <xdr:nvSpPr>
          <xdr:cNvPr id="13" name="Цилиндр 12">
            <a:extLst>
              <a:ext uri="{FF2B5EF4-FFF2-40B4-BE49-F238E27FC236}">
                <a16:creationId xmlns:a16="http://schemas.microsoft.com/office/drawing/2014/main" id="{23EF7EEE-D366-4B41-81C8-5C2939A0F2FC}"/>
              </a:ext>
            </a:extLst>
          </xdr:cNvPr>
          <xdr:cNvSpPr/>
        </xdr:nvSpPr>
        <xdr:spPr>
          <a:xfrm>
            <a:off x="5095875" y="1104900"/>
            <a:ext cx="276225" cy="2038350"/>
          </a:xfrm>
          <a:prstGeom prst="ca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4" name="Стрелка: вверх 13">
            <a:extLst>
              <a:ext uri="{FF2B5EF4-FFF2-40B4-BE49-F238E27FC236}">
                <a16:creationId xmlns:a16="http://schemas.microsoft.com/office/drawing/2014/main" id="{165857EB-4C4D-4ED6-96A1-1F3D417D87F0}"/>
              </a:ext>
            </a:extLst>
          </xdr:cNvPr>
          <xdr:cNvSpPr/>
        </xdr:nvSpPr>
        <xdr:spPr>
          <a:xfrm>
            <a:off x="5172075" y="1819275"/>
            <a:ext cx="123825" cy="657225"/>
          </a:xfrm>
          <a:prstGeom prst="up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7</xdr:col>
      <xdr:colOff>0</xdr:colOff>
      <xdr:row>4</xdr:row>
      <xdr:rowOff>0</xdr:rowOff>
    </xdr:from>
    <xdr:to>
      <xdr:col>14</xdr:col>
      <xdr:colOff>370245</xdr:colOff>
      <xdr:row>16</xdr:row>
      <xdr:rowOff>201705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0423EA6-362A-4B47-85A7-BA6C17A7FB65}"/>
            </a:ext>
          </a:extLst>
        </xdr:cNvPr>
        <xdr:cNvSpPr txBox="1"/>
      </xdr:nvSpPr>
      <xdr:spPr>
        <a:xfrm>
          <a:off x="4267200" y="1143000"/>
          <a:ext cx="4637445" cy="28972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Упражнение показывает расчет потока через трубопровод/скважину со сложной траекторией. Расчет может проводится в нескольких вариантах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относительно потока.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Выполните следующие задания.</a:t>
          </a:r>
          <a:endParaRPr lang="ru-RU">
            <a:effectLst/>
          </a:endParaRPr>
        </a:p>
        <a:p>
          <a:pPr marL="0" indent="0">
            <a:buFont typeface="Arial" panose="020B0604020202020204" pitchFamily="34" charset="0"/>
            <a:buNone/>
          </a:pP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распределение давления в трубе снизу вверх и сверху вниз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Попробуйте подобрать параметры расчета так, чтобы кривые расчета в разных направлениях совпали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Рассчитайте параметры для согласования расчетов с использованием функции калибровки расчета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Используйте</a:t>
          </a:r>
          <a:r>
            <a:rPr lang="ru-RU" sz="1100" baseline="0"/>
            <a:t> функции</a:t>
          </a:r>
        </a:p>
        <a:p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MF_p_pipeline_atma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MF_calibr_pipeline</a:t>
          </a:r>
        </a:p>
        <a:p>
          <a:endParaRPr lang="ru-RU" sz="1100" baseline="0"/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14</xdr:col>
      <xdr:colOff>513120</xdr:colOff>
      <xdr:row>4</xdr:row>
      <xdr:rowOff>438</xdr:rowOff>
    </xdr:from>
    <xdr:to>
      <xdr:col>22</xdr:col>
      <xdr:colOff>436920</xdr:colOff>
      <xdr:row>16</xdr:row>
      <xdr:rowOff>213301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041E2F6-4413-4001-BEE2-46C0894AFED8}"/>
            </a:ext>
          </a:extLst>
        </xdr:cNvPr>
        <xdr:cNvSpPr txBox="1"/>
      </xdr:nvSpPr>
      <xdr:spPr>
        <a:xfrm>
          <a:off x="9047520" y="1143438"/>
          <a:ext cx="4991100" cy="290843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Вопросы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по упражению 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Какие параметры влияют на перепад давления в трубе?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 чем отличие различных температурных моделей расчета?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Может ли в трубопроводе давление ниже по потоку (на выходе) быть больше чем выше по потоку (на входе)?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Насколько сильно влияет на расчет выбор гидравлической корреляции?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Насколько сильно влияет на расчет температура?</a:t>
          </a:r>
        </a:p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r>
            <a:rPr lang="ru-RU" sz="1100" baseline="0"/>
            <a:t>1. Постройте распределение давления в скважине с фонтанным режимом работы. Учтите длину НКТ, наличие штуцера и приток из пласта.</a:t>
          </a:r>
        </a:p>
        <a:p>
          <a:r>
            <a:rPr lang="ru-RU" sz="1100" baseline="0"/>
            <a:t>2. *Постройте график распределения давления в затрубном пространстве при известном давлении на приеме насоса и затрубном давлении. Найдите значение динамического уровня.</a:t>
          </a:r>
        </a:p>
        <a:p>
          <a:endParaRPr lang="ru-RU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getUFVersion"/>
      <definedName name="PVT_encode_strin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C6B1-D08D-4B8C-90EB-0A5185B9FB63}">
  <sheetPr codeName="Worksheet____1"/>
  <dimension ref="A1:AE60"/>
  <sheetViews>
    <sheetView tabSelected="1" zoomScale="85" zoomScaleNormal="85" workbookViewId="0">
      <selection activeCell="AG42" sqref="AG42"/>
    </sheetView>
  </sheetViews>
  <sheetFormatPr defaultRowHeight="15" x14ac:dyDescent="0.25"/>
  <cols>
    <col min="15" max="15" width="10.7109375" bestFit="1" customWidth="1"/>
    <col min="16" max="17" width="9.5703125" bestFit="1" customWidth="1"/>
    <col min="18" max="20" width="9.28515625" bestFit="1" customWidth="1"/>
  </cols>
  <sheetData>
    <row r="1" spans="1:7" x14ac:dyDescent="0.25">
      <c r="A1" s="1" t="s">
        <v>0</v>
      </c>
      <c r="F1" t="s">
        <v>1</v>
      </c>
      <c r="G1" t="str">
        <f>[1]!getUFVersion()</f>
        <v>7.17</v>
      </c>
    </row>
    <row r="2" spans="1:7" x14ac:dyDescent="0.25">
      <c r="A2" t="s">
        <v>2</v>
      </c>
    </row>
    <row r="4" spans="1:7" x14ac:dyDescent="0.25">
      <c r="A4" s="1" t="s">
        <v>3</v>
      </c>
    </row>
    <row r="5" spans="1:7" ht="18.75" x14ac:dyDescent="0.35">
      <c r="B5" s="2" t="s">
        <v>4</v>
      </c>
      <c r="C5" s="3">
        <v>0.87</v>
      </c>
      <c r="D5" s="4"/>
      <c r="E5" s="5">
        <f>gamma_oil_*1000</f>
        <v>870</v>
      </c>
      <c r="F5" s="6" t="s">
        <v>5</v>
      </c>
    </row>
    <row r="6" spans="1:7" ht="18.75" x14ac:dyDescent="0.35">
      <c r="B6" s="6" t="s">
        <v>6</v>
      </c>
      <c r="C6" s="3">
        <v>1</v>
      </c>
      <c r="D6" s="4"/>
      <c r="E6" s="5">
        <f>gamma_wat_*1000</f>
        <v>1000</v>
      </c>
      <c r="F6" s="6" t="s">
        <v>5</v>
      </c>
    </row>
    <row r="7" spans="1:7" ht="18.75" x14ac:dyDescent="0.35">
      <c r="B7" s="6" t="s">
        <v>7</v>
      </c>
      <c r="C7" s="3">
        <v>0.8</v>
      </c>
      <c r="D7" s="4"/>
      <c r="E7" s="5">
        <f>gamma_gas_*1.22</f>
        <v>0.97599999999999998</v>
      </c>
      <c r="F7" s="6" t="s">
        <v>5</v>
      </c>
    </row>
    <row r="8" spans="1:7" ht="18.75" x14ac:dyDescent="0.35">
      <c r="B8" s="7" t="s">
        <v>8</v>
      </c>
      <c r="C8" s="3">
        <v>80</v>
      </c>
      <c r="D8" s="6" t="s">
        <v>9</v>
      </c>
      <c r="E8" s="8">
        <f>Rsb_/gamma_oil_</f>
        <v>91.954022988505741</v>
      </c>
      <c r="F8" s="6" t="s">
        <v>10</v>
      </c>
    </row>
    <row r="9" spans="1:7" ht="18.75" x14ac:dyDescent="0.35">
      <c r="B9" s="7" t="s">
        <v>11</v>
      </c>
      <c r="C9" s="3">
        <v>300</v>
      </c>
      <c r="D9" s="6" t="s">
        <v>9</v>
      </c>
      <c r="E9" s="8">
        <f>Rsb_/gamma_oil_</f>
        <v>91.954022988505741</v>
      </c>
      <c r="F9" s="6" t="s">
        <v>10</v>
      </c>
    </row>
    <row r="10" spans="1:7" ht="18" x14ac:dyDescent="0.35">
      <c r="B10" s="6" t="s">
        <v>12</v>
      </c>
      <c r="C10" s="3">
        <v>120</v>
      </c>
      <c r="D10" s="4" t="s">
        <v>13</v>
      </c>
      <c r="E10" s="8">
        <f>Pb_*1.01325</f>
        <v>121.59</v>
      </c>
      <c r="F10" s="4" t="s">
        <v>14</v>
      </c>
    </row>
    <row r="11" spans="1:7" ht="18" x14ac:dyDescent="0.35">
      <c r="B11" s="6" t="s">
        <v>15</v>
      </c>
      <c r="C11" s="3">
        <v>100</v>
      </c>
      <c r="D11" s="4" t="s">
        <v>16</v>
      </c>
      <c r="E11" s="8">
        <f>Tres_*9/5+32</f>
        <v>212</v>
      </c>
      <c r="F11" s="4" t="s">
        <v>17</v>
      </c>
    </row>
    <row r="12" spans="1:7" ht="18.75" x14ac:dyDescent="0.35">
      <c r="B12" s="7" t="s">
        <v>18</v>
      </c>
      <c r="C12" s="3">
        <v>1.2</v>
      </c>
      <c r="D12" s="6" t="s">
        <v>9</v>
      </c>
    </row>
    <row r="13" spans="1:7" ht="18" x14ac:dyDescent="0.35">
      <c r="B13" s="9" t="s">
        <v>19</v>
      </c>
      <c r="C13" s="3">
        <v>1</v>
      </c>
      <c r="D13" s="4" t="s">
        <v>20</v>
      </c>
    </row>
    <row r="15" spans="1:7" x14ac:dyDescent="0.25">
      <c r="A15" s="1" t="s">
        <v>21</v>
      </c>
    </row>
    <row r="16" spans="1:7" ht="15.75" x14ac:dyDescent="0.3">
      <c r="B16" s="9" t="s">
        <v>22</v>
      </c>
      <c r="C16" s="3">
        <v>20</v>
      </c>
      <c r="D16" s="6" t="s">
        <v>23</v>
      </c>
    </row>
    <row r="17" spans="1:31" ht="18" x14ac:dyDescent="0.35">
      <c r="B17" s="9" t="s">
        <v>51</v>
      </c>
      <c r="C17" s="3">
        <v>125</v>
      </c>
      <c r="D17" s="6" t="s">
        <v>52</v>
      </c>
    </row>
    <row r="18" spans="1:31" ht="15.75" x14ac:dyDescent="0.3">
      <c r="B18" s="9" t="s">
        <v>24</v>
      </c>
      <c r="C18" s="3">
        <v>0</v>
      </c>
      <c r="D18" s="4" t="s">
        <v>25</v>
      </c>
    </row>
    <row r="19" spans="1:31" x14ac:dyDescent="0.25">
      <c r="A19" t="s">
        <v>26</v>
      </c>
      <c r="B19" s="10"/>
    </row>
    <row r="20" spans="1:31" x14ac:dyDescent="0.25">
      <c r="B20" s="9" t="s">
        <v>29</v>
      </c>
      <c r="C20" s="3">
        <v>10</v>
      </c>
      <c r="D20" s="6" t="s">
        <v>13</v>
      </c>
      <c r="H20" s="36"/>
      <c r="I20" s="27"/>
      <c r="J20" s="27"/>
      <c r="K20" s="27"/>
      <c r="L20" s="28"/>
    </row>
    <row r="21" spans="1:31" x14ac:dyDescent="0.25">
      <c r="B21" s="9" t="s">
        <v>30</v>
      </c>
      <c r="C21" s="11">
        <v>203</v>
      </c>
      <c r="D21" s="6" t="s">
        <v>13</v>
      </c>
      <c r="H21" s="33"/>
      <c r="I21" s="38"/>
      <c r="J21" s="38"/>
      <c r="K21" s="38"/>
      <c r="L21" s="35"/>
    </row>
    <row r="22" spans="1:31" x14ac:dyDescent="0.25">
      <c r="B22" s="9" t="s">
        <v>31</v>
      </c>
      <c r="C22" s="3">
        <v>120</v>
      </c>
      <c r="D22" s="6" t="s">
        <v>32</v>
      </c>
    </row>
    <row r="23" spans="1:31" x14ac:dyDescent="0.25">
      <c r="B23" s="9" t="s">
        <v>33</v>
      </c>
      <c r="C23" s="3">
        <v>30</v>
      </c>
      <c r="D23" s="6" t="s">
        <v>32</v>
      </c>
    </row>
    <row r="25" spans="1:31" ht="30" x14ac:dyDescent="0.25">
      <c r="B25" s="12" t="s">
        <v>34</v>
      </c>
      <c r="C25" s="13" t="str">
        <f>[1]!PVT_encode_string(gamma_gas_,gamma_oil_,gamma_wat_,Rsb_,Rp_,Pb_,Tres_,Bob_,muob_)</f>
        <v>gamma_gas:0.800;gamma_oil:0.870;gamma_wat:1.000;rsb_m3m3:80.000;rp_m3m3:300.000;pb_atma:120.000;tres_C:100.000;bob_m3m3:1.200;muob_cP:1.000;PVTcorr:0;ksep_fr:0.000;p_ksep_atma:-1.000;t_ksep_C:-1.000;gas_only:False;</v>
      </c>
      <c r="D25" s="13"/>
      <c r="E25" s="13"/>
      <c r="F25" s="13"/>
      <c r="G25" s="13"/>
      <c r="H25" s="13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6"/>
    </row>
    <row r="27" spans="1:31" x14ac:dyDescent="0.25">
      <c r="B27" s="14" t="s">
        <v>35</v>
      </c>
      <c r="C27" s="15"/>
      <c r="D27" s="15"/>
      <c r="F27" s="14" t="s">
        <v>55</v>
      </c>
      <c r="G27" s="15"/>
      <c r="H27" s="15"/>
      <c r="K27" t="s">
        <v>57</v>
      </c>
      <c r="W27" t="s">
        <v>58</v>
      </c>
    </row>
    <row r="28" spans="1:31" ht="18" x14ac:dyDescent="0.35">
      <c r="B28" s="16" t="s">
        <v>36</v>
      </c>
      <c r="C28" s="17">
        <v>3500</v>
      </c>
      <c r="D28" s="18" t="s">
        <v>27</v>
      </c>
      <c r="F28" s="24"/>
      <c r="G28" s="23" t="s">
        <v>49</v>
      </c>
      <c r="H28" s="22">
        <v>0</v>
      </c>
      <c r="K28" s="36"/>
      <c r="L28" s="27"/>
      <c r="M28" s="27"/>
      <c r="N28" s="27"/>
      <c r="O28" s="27"/>
      <c r="P28" s="27"/>
      <c r="Q28" s="27"/>
      <c r="R28" s="27"/>
      <c r="S28" s="28"/>
      <c r="T28" s="15"/>
      <c r="U28" s="15"/>
      <c r="V28" s="15"/>
      <c r="W28" s="36"/>
      <c r="X28" s="27"/>
      <c r="Y28" s="27"/>
      <c r="Z28" s="27"/>
      <c r="AA28" s="27"/>
      <c r="AB28" s="27"/>
      <c r="AC28" s="27"/>
      <c r="AD28" s="27"/>
      <c r="AE28" s="28"/>
    </row>
    <row r="29" spans="1:31" ht="18" x14ac:dyDescent="0.35">
      <c r="B29" s="16" t="s">
        <v>37</v>
      </c>
      <c r="C29" s="17">
        <v>2500</v>
      </c>
      <c r="D29" s="18" t="s">
        <v>38</v>
      </c>
      <c r="F29" s="24"/>
      <c r="G29" s="23" t="s">
        <v>50</v>
      </c>
      <c r="H29" s="22">
        <v>2</v>
      </c>
      <c r="K29" s="29"/>
      <c r="L29" s="30"/>
      <c r="M29" s="30"/>
      <c r="N29" s="30"/>
      <c r="O29" s="30"/>
      <c r="P29" s="30"/>
      <c r="Q29" s="30"/>
      <c r="R29" s="30"/>
      <c r="S29" s="31"/>
      <c r="T29" s="15"/>
      <c r="U29" s="15"/>
      <c r="V29" s="15"/>
      <c r="W29" s="29"/>
      <c r="X29" s="30"/>
      <c r="Y29" s="30"/>
      <c r="Z29" s="30"/>
      <c r="AA29" s="30"/>
      <c r="AB29" s="30"/>
      <c r="AC29" s="30"/>
      <c r="AD29" s="30"/>
      <c r="AE29" s="31"/>
    </row>
    <row r="30" spans="1:31" ht="18" x14ac:dyDescent="0.35">
      <c r="B30" s="16" t="s">
        <v>39</v>
      </c>
      <c r="C30" s="17">
        <v>140</v>
      </c>
      <c r="D30" s="18" t="s">
        <v>28</v>
      </c>
      <c r="F30" s="24"/>
      <c r="G30" s="23" t="s">
        <v>47</v>
      </c>
      <c r="H30" s="22">
        <v>0</v>
      </c>
      <c r="K30" s="29"/>
      <c r="L30" s="30"/>
      <c r="M30" s="30"/>
      <c r="N30" s="30"/>
      <c r="O30" s="30"/>
      <c r="P30" s="30"/>
      <c r="Q30" s="30"/>
      <c r="R30" s="30"/>
      <c r="S30" s="31"/>
      <c r="T30" s="15" t="s">
        <v>54</v>
      </c>
      <c r="U30" s="15" t="s">
        <v>59</v>
      </c>
      <c r="V30" s="15" t="s">
        <v>60</v>
      </c>
      <c r="W30" s="29"/>
      <c r="X30" s="30"/>
      <c r="Y30" s="30"/>
      <c r="Z30" s="30"/>
      <c r="AA30" s="30"/>
      <c r="AB30" s="30"/>
      <c r="AC30" s="30"/>
      <c r="AD30" s="30"/>
      <c r="AE30" s="31"/>
    </row>
    <row r="31" spans="1:31" ht="18" x14ac:dyDescent="0.35">
      <c r="B31" s="16" t="s">
        <v>40</v>
      </c>
      <c r="C31" s="17">
        <v>65</v>
      </c>
      <c r="D31" s="18" t="s">
        <v>28</v>
      </c>
      <c r="F31" s="24"/>
      <c r="G31" s="23" t="s">
        <v>48</v>
      </c>
      <c r="H31" s="22">
        <v>0</v>
      </c>
      <c r="K31" s="29"/>
      <c r="L31" s="32"/>
      <c r="M31" s="32"/>
      <c r="N31" s="32"/>
      <c r="O31" s="32"/>
      <c r="P31" s="32"/>
      <c r="Q31" s="32"/>
      <c r="R31" s="32"/>
      <c r="S31" s="31"/>
      <c r="T31" s="37">
        <f>L31-M31</f>
        <v>0</v>
      </c>
      <c r="U31" s="15">
        <f>-S31/2</f>
        <v>0</v>
      </c>
      <c r="V31" s="15">
        <f>-U31</f>
        <v>0</v>
      </c>
      <c r="W31" s="29"/>
      <c r="X31" s="32"/>
      <c r="Y31" s="32"/>
      <c r="Z31" s="32"/>
      <c r="AA31" s="32"/>
      <c r="AB31" s="32"/>
      <c r="AC31" s="32"/>
      <c r="AD31" s="32"/>
      <c r="AE31" s="31"/>
    </row>
    <row r="32" spans="1:31" ht="18" x14ac:dyDescent="0.35">
      <c r="B32" s="16" t="s">
        <v>41</v>
      </c>
      <c r="C32" s="17">
        <v>12</v>
      </c>
      <c r="D32" s="18" t="s">
        <v>28</v>
      </c>
      <c r="G32" s="10"/>
      <c r="K32" s="29"/>
      <c r="L32" s="32"/>
      <c r="M32" s="32"/>
      <c r="N32" s="32"/>
      <c r="O32" s="32"/>
      <c r="P32" s="32"/>
      <c r="Q32" s="32"/>
      <c r="R32" s="32"/>
      <c r="S32" s="31"/>
      <c r="T32" s="37">
        <f>L32-M32</f>
        <v>0</v>
      </c>
      <c r="U32" s="15">
        <f>-S32/2</f>
        <v>0</v>
      </c>
      <c r="V32" s="15">
        <f t="shared" ref="V32:V50" si="0">-U32</f>
        <v>0</v>
      </c>
      <c r="W32" s="29"/>
      <c r="X32" s="32"/>
      <c r="Y32" s="32"/>
      <c r="Z32" s="32"/>
      <c r="AA32" s="32"/>
      <c r="AB32" s="32"/>
      <c r="AC32" s="32"/>
      <c r="AD32" s="32"/>
      <c r="AE32" s="31"/>
    </row>
    <row r="33" spans="2:31" x14ac:dyDescent="0.25">
      <c r="G33" s="10"/>
      <c r="K33" s="29"/>
      <c r="L33" s="32"/>
      <c r="M33" s="32"/>
      <c r="N33" s="32"/>
      <c r="O33" s="32"/>
      <c r="P33" s="32"/>
      <c r="Q33" s="32"/>
      <c r="R33" s="32"/>
      <c r="S33" s="31"/>
      <c r="T33" s="37">
        <f>L33-M33</f>
        <v>0</v>
      </c>
      <c r="U33" s="15">
        <f>-S33/2</f>
        <v>0</v>
      </c>
      <c r="V33" s="15">
        <f t="shared" si="0"/>
        <v>0</v>
      </c>
      <c r="W33" s="29"/>
      <c r="X33" s="32"/>
      <c r="Y33" s="32"/>
      <c r="Z33" s="32"/>
      <c r="AA33" s="32"/>
      <c r="AB33" s="32"/>
      <c r="AC33" s="32"/>
      <c r="AD33" s="32"/>
      <c r="AE33" s="31"/>
    </row>
    <row r="34" spans="2:31" x14ac:dyDescent="0.25">
      <c r="G34" s="10"/>
      <c r="K34" s="29"/>
      <c r="L34" s="32"/>
      <c r="M34" s="32"/>
      <c r="N34" s="32"/>
      <c r="O34" s="32"/>
      <c r="P34" s="32"/>
      <c r="Q34" s="32"/>
      <c r="R34" s="32"/>
      <c r="S34" s="31"/>
      <c r="T34" s="37">
        <f>L34-M34</f>
        <v>0</v>
      </c>
      <c r="U34" s="15">
        <f>-S34/2</f>
        <v>0</v>
      </c>
      <c r="V34" s="15">
        <f t="shared" si="0"/>
        <v>0</v>
      </c>
      <c r="W34" s="29"/>
      <c r="X34" s="32"/>
      <c r="Y34" s="32"/>
      <c r="Z34" s="32"/>
      <c r="AA34" s="32"/>
      <c r="AB34" s="32"/>
      <c r="AC34" s="32"/>
      <c r="AD34" s="32"/>
      <c r="AE34" s="31"/>
    </row>
    <row r="35" spans="2:31" x14ac:dyDescent="0.25">
      <c r="B35" s="15" t="s">
        <v>42</v>
      </c>
      <c r="C35" s="15"/>
      <c r="E35" t="s">
        <v>56</v>
      </c>
      <c r="G35" s="10"/>
      <c r="H35" t="s">
        <v>53</v>
      </c>
      <c r="I35" s="10"/>
      <c r="K35" s="29"/>
      <c r="L35" s="32"/>
      <c r="M35" s="32"/>
      <c r="N35" s="32"/>
      <c r="O35" s="32"/>
      <c r="P35" s="32"/>
      <c r="Q35" s="32"/>
      <c r="R35" s="32"/>
      <c r="S35" s="31"/>
      <c r="T35" s="37">
        <f>L35-M35</f>
        <v>0</v>
      </c>
      <c r="U35" s="15">
        <f>-S35/2</f>
        <v>0</v>
      </c>
      <c r="V35" s="15">
        <f t="shared" si="0"/>
        <v>0</v>
      </c>
      <c r="W35" s="29"/>
      <c r="X35" s="32"/>
      <c r="Y35" s="32"/>
      <c r="Z35" s="32"/>
      <c r="AA35" s="32"/>
      <c r="AB35" s="32"/>
      <c r="AC35" s="32"/>
      <c r="AD35" s="32"/>
      <c r="AE35" s="31"/>
    </row>
    <row r="36" spans="2:31" ht="18" x14ac:dyDescent="0.35">
      <c r="B36" s="18" t="s">
        <v>43</v>
      </c>
      <c r="C36" s="18" t="s">
        <v>44</v>
      </c>
      <c r="E36" s="18" t="s">
        <v>44</v>
      </c>
      <c r="F36" s="18" t="s">
        <v>45</v>
      </c>
      <c r="G36" s="10"/>
      <c r="H36" s="18" t="s">
        <v>43</v>
      </c>
      <c r="I36" s="16" t="s">
        <v>46</v>
      </c>
      <c r="K36" s="29"/>
      <c r="L36" s="32"/>
      <c r="M36" s="32"/>
      <c r="N36" s="32"/>
      <c r="O36" s="32"/>
      <c r="P36" s="32"/>
      <c r="Q36" s="32"/>
      <c r="R36" s="32"/>
      <c r="S36" s="31"/>
      <c r="T36" s="37">
        <f>L36-M36</f>
        <v>0</v>
      </c>
      <c r="U36" s="15">
        <f>-S36/2</f>
        <v>0</v>
      </c>
      <c r="V36" s="15">
        <f t="shared" si="0"/>
        <v>0</v>
      </c>
      <c r="W36" s="29"/>
      <c r="X36" s="32"/>
      <c r="Y36" s="32"/>
      <c r="Z36" s="32"/>
      <c r="AA36" s="32"/>
      <c r="AB36" s="32"/>
      <c r="AC36" s="32"/>
      <c r="AD36" s="32"/>
      <c r="AE36" s="31"/>
    </row>
    <row r="37" spans="2:31" x14ac:dyDescent="0.25">
      <c r="B37" s="18" t="s">
        <v>27</v>
      </c>
      <c r="C37" s="18" t="s">
        <v>27</v>
      </c>
      <c r="E37" s="18" t="s">
        <v>27</v>
      </c>
      <c r="F37" s="18" t="s">
        <v>38</v>
      </c>
      <c r="G37" s="10"/>
      <c r="H37" s="18" t="s">
        <v>27</v>
      </c>
      <c r="I37" s="18" t="s">
        <v>28</v>
      </c>
      <c r="K37" s="29"/>
      <c r="L37" s="32"/>
      <c r="M37" s="32"/>
      <c r="N37" s="32"/>
      <c r="O37" s="32"/>
      <c r="P37" s="32"/>
      <c r="Q37" s="32"/>
      <c r="R37" s="32"/>
      <c r="S37" s="31"/>
      <c r="T37" s="37">
        <f>L37-M37</f>
        <v>0</v>
      </c>
      <c r="U37" s="15">
        <f>-S37/2</f>
        <v>0</v>
      </c>
      <c r="V37" s="15">
        <f t="shared" si="0"/>
        <v>0</v>
      </c>
      <c r="W37" s="29"/>
      <c r="X37" s="32"/>
      <c r="Y37" s="32"/>
      <c r="Z37" s="32"/>
      <c r="AA37" s="32"/>
      <c r="AB37" s="32"/>
      <c r="AC37" s="32"/>
      <c r="AD37" s="32"/>
      <c r="AE37" s="31"/>
    </row>
    <row r="38" spans="2:31" x14ac:dyDescent="0.25">
      <c r="B38" s="17">
        <v>0</v>
      </c>
      <c r="C38" s="17">
        <v>0</v>
      </c>
      <c r="E38" s="19">
        <v>0</v>
      </c>
      <c r="F38" s="19">
        <v>20</v>
      </c>
      <c r="G38" s="10"/>
      <c r="H38" s="19">
        <v>0</v>
      </c>
      <c r="I38" s="20">
        <v>150</v>
      </c>
      <c r="K38" s="29"/>
      <c r="L38" s="32"/>
      <c r="M38" s="32"/>
      <c r="N38" s="32"/>
      <c r="O38" s="32"/>
      <c r="P38" s="32"/>
      <c r="Q38" s="32"/>
      <c r="R38" s="32"/>
      <c r="S38" s="31"/>
      <c r="T38" s="37">
        <f>L38-M38</f>
        <v>0</v>
      </c>
      <c r="U38" s="15">
        <f>-S38/2</f>
        <v>0</v>
      </c>
      <c r="V38" s="15">
        <f t="shared" si="0"/>
        <v>0</v>
      </c>
      <c r="W38" s="29"/>
      <c r="X38" s="32"/>
      <c r="Y38" s="32"/>
      <c r="Z38" s="32"/>
      <c r="AA38" s="32"/>
      <c r="AB38" s="32"/>
      <c r="AC38" s="32"/>
      <c r="AD38" s="32"/>
      <c r="AE38" s="31"/>
    </row>
    <row r="39" spans="2:31" x14ac:dyDescent="0.25">
      <c r="B39" s="17">
        <v>1000</v>
      </c>
      <c r="C39" s="17">
        <v>1000</v>
      </c>
      <c r="E39" s="19">
        <v>1500</v>
      </c>
      <c r="F39" s="19">
        <v>35</v>
      </c>
      <c r="G39" s="10"/>
      <c r="H39" s="19">
        <v>560</v>
      </c>
      <c r="I39" s="20">
        <v>125</v>
      </c>
      <c r="K39" s="29"/>
      <c r="L39" s="32"/>
      <c r="M39" s="32"/>
      <c r="N39" s="32"/>
      <c r="O39" s="32"/>
      <c r="P39" s="32"/>
      <c r="Q39" s="32"/>
      <c r="R39" s="32"/>
      <c r="S39" s="31"/>
      <c r="T39" s="37">
        <f>L39-M39</f>
        <v>0</v>
      </c>
      <c r="U39" s="15">
        <f>-S39/2</f>
        <v>0</v>
      </c>
      <c r="V39" s="15">
        <f t="shared" si="0"/>
        <v>0</v>
      </c>
      <c r="W39" s="29"/>
      <c r="X39" s="32"/>
      <c r="Y39" s="32"/>
      <c r="Z39" s="32"/>
      <c r="AA39" s="32"/>
      <c r="AB39" s="32"/>
      <c r="AC39" s="32"/>
      <c r="AD39" s="32"/>
      <c r="AE39" s="31"/>
    </row>
    <row r="40" spans="2:31" x14ac:dyDescent="0.25">
      <c r="B40" s="17">
        <v>1100</v>
      </c>
      <c r="C40" s="17">
        <v>1096</v>
      </c>
      <c r="E40" s="19">
        <v>2500</v>
      </c>
      <c r="F40" s="19">
        <v>90</v>
      </c>
      <c r="G40" s="10"/>
      <c r="H40" s="19">
        <v>3500</v>
      </c>
      <c r="I40" s="20">
        <v>125</v>
      </c>
      <c r="K40" s="29"/>
      <c r="L40" s="32"/>
      <c r="M40" s="32"/>
      <c r="N40" s="32"/>
      <c r="O40" s="32"/>
      <c r="P40" s="32"/>
      <c r="Q40" s="32"/>
      <c r="R40" s="32"/>
      <c r="S40" s="31"/>
      <c r="T40" s="37">
        <f>L40-M40</f>
        <v>0</v>
      </c>
      <c r="U40" s="15">
        <f>-S40/2</f>
        <v>0</v>
      </c>
      <c r="V40" s="15">
        <f t="shared" si="0"/>
        <v>0</v>
      </c>
      <c r="W40" s="29"/>
      <c r="X40" s="32"/>
      <c r="Y40" s="32"/>
      <c r="Z40" s="32"/>
      <c r="AA40" s="32"/>
      <c r="AB40" s="32"/>
      <c r="AC40" s="32"/>
      <c r="AD40" s="32"/>
      <c r="AE40" s="31"/>
    </row>
    <row r="41" spans="2:31" x14ac:dyDescent="0.25">
      <c r="B41" s="17">
        <v>1200</v>
      </c>
      <c r="C41" s="17">
        <v>1191</v>
      </c>
      <c r="E41" s="19"/>
      <c r="F41" s="19"/>
      <c r="G41" s="10"/>
      <c r="H41" s="19"/>
      <c r="I41" s="19"/>
      <c r="K41" s="29"/>
      <c r="L41" s="32"/>
      <c r="M41" s="32"/>
      <c r="N41" s="32"/>
      <c r="O41" s="32"/>
      <c r="P41" s="32"/>
      <c r="Q41" s="32"/>
      <c r="R41" s="32"/>
      <c r="S41" s="31"/>
      <c r="T41" s="37">
        <f>L41-M41</f>
        <v>0</v>
      </c>
      <c r="U41" s="15">
        <f>-S41/2</f>
        <v>0</v>
      </c>
      <c r="V41" s="15">
        <f t="shared" si="0"/>
        <v>0</v>
      </c>
      <c r="W41" s="29"/>
      <c r="X41" s="32"/>
      <c r="Y41" s="32"/>
      <c r="Z41" s="32"/>
      <c r="AA41" s="32"/>
      <c r="AB41" s="32"/>
      <c r="AC41" s="32"/>
      <c r="AD41" s="32"/>
      <c r="AE41" s="31"/>
    </row>
    <row r="42" spans="2:31" x14ac:dyDescent="0.25">
      <c r="B42" s="17">
        <v>1300</v>
      </c>
      <c r="C42" s="17">
        <v>1284</v>
      </c>
      <c r="E42" s="19"/>
      <c r="F42" s="19"/>
      <c r="G42" s="10"/>
      <c r="H42" s="19"/>
      <c r="I42" s="19"/>
      <c r="K42" s="29"/>
      <c r="L42" s="32"/>
      <c r="M42" s="32"/>
      <c r="N42" s="32"/>
      <c r="O42" s="32"/>
      <c r="P42" s="32"/>
      <c r="Q42" s="32"/>
      <c r="R42" s="32"/>
      <c r="S42" s="31"/>
      <c r="T42" s="37">
        <f>L42-M42</f>
        <v>0</v>
      </c>
      <c r="U42" s="15">
        <f>-S42/2</f>
        <v>0</v>
      </c>
      <c r="V42" s="15">
        <f t="shared" si="0"/>
        <v>0</v>
      </c>
      <c r="W42" s="29"/>
      <c r="X42" s="32"/>
      <c r="Y42" s="32"/>
      <c r="Z42" s="32"/>
      <c r="AA42" s="32"/>
      <c r="AB42" s="32"/>
      <c r="AC42" s="32"/>
      <c r="AD42" s="32"/>
      <c r="AE42" s="31"/>
    </row>
    <row r="43" spans="2:31" x14ac:dyDescent="0.25">
      <c r="B43" s="17">
        <v>1400</v>
      </c>
      <c r="C43" s="17">
        <v>1375</v>
      </c>
      <c r="E43" s="19"/>
      <c r="F43" s="19"/>
      <c r="G43" s="10"/>
      <c r="H43" s="19"/>
      <c r="I43" s="19"/>
      <c r="K43" s="29"/>
      <c r="L43" s="32"/>
      <c r="M43" s="32"/>
      <c r="N43" s="32"/>
      <c r="O43" s="32"/>
      <c r="P43" s="32"/>
      <c r="Q43" s="32"/>
      <c r="R43" s="32"/>
      <c r="S43" s="31"/>
      <c r="T43" s="37">
        <f>L43-M43</f>
        <v>0</v>
      </c>
      <c r="U43" s="15">
        <f>-S43/2</f>
        <v>0</v>
      </c>
      <c r="V43" s="15">
        <f t="shared" si="0"/>
        <v>0</v>
      </c>
      <c r="W43" s="29"/>
      <c r="X43" s="32"/>
      <c r="Y43" s="32"/>
      <c r="Z43" s="32"/>
      <c r="AA43" s="32"/>
      <c r="AB43" s="32"/>
      <c r="AC43" s="32"/>
      <c r="AD43" s="32"/>
      <c r="AE43" s="31"/>
    </row>
    <row r="44" spans="2:31" x14ac:dyDescent="0.25">
      <c r="B44" s="17">
        <v>1500</v>
      </c>
      <c r="C44" s="17">
        <v>1464</v>
      </c>
      <c r="E44" s="19"/>
      <c r="F44" s="19"/>
      <c r="G44" s="10"/>
      <c r="H44" s="19"/>
      <c r="I44" s="19"/>
      <c r="K44" s="29"/>
      <c r="L44" s="32"/>
      <c r="M44" s="32"/>
      <c r="N44" s="32"/>
      <c r="O44" s="32"/>
      <c r="P44" s="32"/>
      <c r="Q44" s="32"/>
      <c r="R44" s="32"/>
      <c r="S44" s="31"/>
      <c r="T44" s="37">
        <f>L44-M44</f>
        <v>0</v>
      </c>
      <c r="U44" s="15">
        <f>-S44/2</f>
        <v>0</v>
      </c>
      <c r="V44" s="15">
        <f t="shared" si="0"/>
        <v>0</v>
      </c>
      <c r="W44" s="29"/>
      <c r="X44" s="32"/>
      <c r="Y44" s="32"/>
      <c r="Z44" s="32"/>
      <c r="AA44" s="32"/>
      <c r="AB44" s="32"/>
      <c r="AC44" s="32"/>
      <c r="AD44" s="32"/>
      <c r="AE44" s="31"/>
    </row>
    <row r="45" spans="2:31" x14ac:dyDescent="0.25">
      <c r="B45" s="17">
        <v>1600</v>
      </c>
      <c r="C45" s="17">
        <v>1551</v>
      </c>
      <c r="E45" s="19"/>
      <c r="F45" s="19"/>
      <c r="G45" s="10"/>
      <c r="H45" s="19"/>
      <c r="I45" s="19"/>
      <c r="K45" s="29"/>
      <c r="L45" s="32"/>
      <c r="M45" s="32"/>
      <c r="N45" s="32"/>
      <c r="O45" s="32"/>
      <c r="P45" s="32"/>
      <c r="Q45" s="32"/>
      <c r="R45" s="32"/>
      <c r="S45" s="31"/>
      <c r="T45" s="37">
        <f>L45-M45</f>
        <v>0</v>
      </c>
      <c r="U45" s="15">
        <f>-S45/2</f>
        <v>0</v>
      </c>
      <c r="V45" s="15">
        <f t="shared" si="0"/>
        <v>0</v>
      </c>
      <c r="W45" s="29"/>
      <c r="X45" s="32"/>
      <c r="Y45" s="32"/>
      <c r="Z45" s="32"/>
      <c r="AA45" s="32"/>
      <c r="AB45" s="32"/>
      <c r="AC45" s="32"/>
      <c r="AD45" s="32"/>
      <c r="AE45" s="31"/>
    </row>
    <row r="46" spans="2:31" x14ac:dyDescent="0.25">
      <c r="B46" s="17">
        <v>1700</v>
      </c>
      <c r="C46" s="17">
        <v>1636</v>
      </c>
      <c r="E46" s="19"/>
      <c r="F46" s="19"/>
      <c r="G46" s="10"/>
      <c r="H46" s="19"/>
      <c r="I46" s="19"/>
      <c r="K46" s="29"/>
      <c r="L46" s="32"/>
      <c r="M46" s="32"/>
      <c r="N46" s="32"/>
      <c r="O46" s="32"/>
      <c r="P46" s="32"/>
      <c r="Q46" s="32"/>
      <c r="R46" s="32"/>
      <c r="S46" s="31"/>
      <c r="T46" s="37">
        <f>L46-M46</f>
        <v>0</v>
      </c>
      <c r="U46" s="15">
        <f>-S46/2</f>
        <v>0</v>
      </c>
      <c r="V46" s="15">
        <f t="shared" si="0"/>
        <v>0</v>
      </c>
      <c r="W46" s="29"/>
      <c r="X46" s="32"/>
      <c r="Y46" s="32"/>
      <c r="Z46" s="32"/>
      <c r="AA46" s="32"/>
      <c r="AB46" s="32"/>
      <c r="AC46" s="32"/>
      <c r="AD46" s="32"/>
      <c r="AE46" s="31"/>
    </row>
    <row r="47" spans="2:31" x14ac:dyDescent="0.25">
      <c r="B47" s="17">
        <v>1800</v>
      </c>
      <c r="C47" s="17">
        <v>1719</v>
      </c>
      <c r="E47" s="19"/>
      <c r="F47" s="19"/>
      <c r="G47" s="10"/>
      <c r="H47" s="19"/>
      <c r="I47" s="19"/>
      <c r="K47" s="29"/>
      <c r="L47" s="32"/>
      <c r="M47" s="32"/>
      <c r="N47" s="32"/>
      <c r="O47" s="32"/>
      <c r="P47" s="32"/>
      <c r="Q47" s="32"/>
      <c r="R47" s="32"/>
      <c r="S47" s="31"/>
      <c r="T47" s="37">
        <f>L47-M47</f>
        <v>0</v>
      </c>
      <c r="U47" s="15">
        <f>-S47/2</f>
        <v>0</v>
      </c>
      <c r="V47" s="15">
        <f t="shared" si="0"/>
        <v>0</v>
      </c>
      <c r="W47" s="29"/>
      <c r="X47" s="32"/>
      <c r="Y47" s="32"/>
      <c r="Z47" s="32"/>
      <c r="AA47" s="32"/>
      <c r="AB47" s="32"/>
      <c r="AC47" s="32"/>
      <c r="AD47" s="32"/>
      <c r="AE47" s="31"/>
    </row>
    <row r="48" spans="2:31" x14ac:dyDescent="0.25">
      <c r="B48" s="17">
        <v>1900</v>
      </c>
      <c r="C48" s="17">
        <v>1800</v>
      </c>
      <c r="E48" s="19"/>
      <c r="F48" s="19"/>
      <c r="G48" s="10"/>
      <c r="H48" s="19"/>
      <c r="I48" s="19"/>
      <c r="K48" s="29"/>
      <c r="L48" s="32"/>
      <c r="M48" s="32"/>
      <c r="N48" s="32"/>
      <c r="O48" s="32"/>
      <c r="P48" s="32"/>
      <c r="Q48" s="32"/>
      <c r="R48" s="32"/>
      <c r="S48" s="31"/>
      <c r="T48" s="37">
        <f>L48-M48</f>
        <v>0</v>
      </c>
      <c r="U48" s="15">
        <f>-S48/2</f>
        <v>0</v>
      </c>
      <c r="V48" s="15">
        <f t="shared" si="0"/>
        <v>0</v>
      </c>
      <c r="W48" s="29"/>
      <c r="X48" s="32"/>
      <c r="Y48" s="32"/>
      <c r="Z48" s="32"/>
      <c r="AA48" s="32"/>
      <c r="AB48" s="32"/>
      <c r="AC48" s="32"/>
      <c r="AD48" s="32"/>
      <c r="AE48" s="31"/>
    </row>
    <row r="49" spans="2:31" x14ac:dyDescent="0.25">
      <c r="B49" s="17">
        <v>2000</v>
      </c>
      <c r="C49" s="17">
        <v>1879</v>
      </c>
      <c r="E49" s="19"/>
      <c r="F49" s="19"/>
      <c r="G49" s="10"/>
      <c r="H49" s="19"/>
      <c r="I49" s="19"/>
      <c r="K49" s="29"/>
      <c r="L49" s="32"/>
      <c r="M49" s="32"/>
      <c r="N49" s="32"/>
      <c r="O49" s="32"/>
      <c r="P49" s="32"/>
      <c r="Q49" s="32"/>
      <c r="R49" s="32"/>
      <c r="S49" s="31"/>
      <c r="T49" s="37">
        <f>L49-M49</f>
        <v>0</v>
      </c>
      <c r="U49" s="15">
        <f>-S49/2</f>
        <v>0</v>
      </c>
      <c r="V49" s="15">
        <f t="shared" si="0"/>
        <v>0</v>
      </c>
      <c r="W49" s="29"/>
      <c r="X49" s="32"/>
      <c r="Y49" s="32"/>
      <c r="Z49" s="32"/>
      <c r="AA49" s="32"/>
      <c r="AB49" s="32"/>
      <c r="AC49" s="32"/>
      <c r="AD49" s="32"/>
      <c r="AE49" s="31"/>
    </row>
    <row r="50" spans="2:31" x14ac:dyDescent="0.25">
      <c r="B50" s="17">
        <v>2100</v>
      </c>
      <c r="C50" s="17">
        <v>1956</v>
      </c>
      <c r="E50" s="19"/>
      <c r="F50" s="19"/>
      <c r="G50" s="10"/>
      <c r="H50" s="19"/>
      <c r="I50" s="19"/>
      <c r="K50" s="33"/>
      <c r="L50" s="34"/>
      <c r="M50" s="34"/>
      <c r="N50" s="34"/>
      <c r="O50" s="34"/>
      <c r="P50" s="34"/>
      <c r="Q50" s="34"/>
      <c r="R50" s="34"/>
      <c r="S50" s="35"/>
      <c r="T50" s="37">
        <f>L50-M50</f>
        <v>0</v>
      </c>
      <c r="U50" s="15">
        <f>-S50/2</f>
        <v>0</v>
      </c>
      <c r="V50" s="15">
        <f t="shared" si="0"/>
        <v>0</v>
      </c>
      <c r="W50" s="33"/>
      <c r="X50" s="34"/>
      <c r="Y50" s="34"/>
      <c r="Z50" s="34"/>
      <c r="AA50" s="34"/>
      <c r="AB50" s="34"/>
      <c r="AC50" s="34"/>
      <c r="AD50" s="34"/>
      <c r="AE50" s="35"/>
    </row>
    <row r="51" spans="2:31" x14ac:dyDescent="0.25">
      <c r="B51" s="17">
        <v>2200</v>
      </c>
      <c r="C51" s="17">
        <v>2031</v>
      </c>
      <c r="E51" s="19"/>
      <c r="F51" s="19"/>
      <c r="G51" s="10"/>
      <c r="H51" s="19"/>
      <c r="I51" s="19"/>
    </row>
    <row r="52" spans="2:31" x14ac:dyDescent="0.25">
      <c r="B52" s="17">
        <v>2300</v>
      </c>
      <c r="C52" s="17">
        <v>2104</v>
      </c>
      <c r="E52" s="19"/>
      <c r="F52" s="19"/>
      <c r="G52" s="10"/>
      <c r="H52" s="19"/>
      <c r="I52" s="19"/>
    </row>
    <row r="53" spans="2:31" x14ac:dyDescent="0.25">
      <c r="B53" s="17">
        <v>2400</v>
      </c>
      <c r="C53" s="17">
        <v>2175</v>
      </c>
      <c r="E53" s="19"/>
      <c r="F53" s="19"/>
      <c r="G53" s="10"/>
      <c r="H53" s="19"/>
      <c r="I53" s="19"/>
    </row>
    <row r="54" spans="2:31" x14ac:dyDescent="0.25">
      <c r="B54" s="17">
        <v>2500</v>
      </c>
      <c r="C54" s="17">
        <v>2244</v>
      </c>
      <c r="E54" s="19"/>
      <c r="F54" s="19"/>
      <c r="G54" s="10"/>
      <c r="H54" s="19"/>
      <c r="I54" s="19"/>
    </row>
    <row r="55" spans="2:31" x14ac:dyDescent="0.25">
      <c r="B55" s="17">
        <v>2600</v>
      </c>
      <c r="C55" s="17">
        <v>2311</v>
      </c>
      <c r="E55" s="19"/>
      <c r="F55" s="19"/>
      <c r="G55" s="10"/>
      <c r="H55" s="19"/>
      <c r="I55" s="19"/>
    </row>
    <row r="56" spans="2:31" x14ac:dyDescent="0.25">
      <c r="B56" s="17">
        <v>2700</v>
      </c>
      <c r="C56" s="17">
        <v>2376</v>
      </c>
      <c r="E56" s="19"/>
      <c r="F56" s="19"/>
      <c r="G56" s="10"/>
      <c r="H56" s="19"/>
      <c r="I56" s="19"/>
    </row>
    <row r="57" spans="2:31" x14ac:dyDescent="0.25">
      <c r="B57" s="17">
        <v>2800</v>
      </c>
      <c r="C57" s="17">
        <v>2439</v>
      </c>
      <c r="E57" s="19"/>
      <c r="F57" s="19"/>
      <c r="G57" s="10"/>
      <c r="H57" s="19"/>
      <c r="I57" s="19"/>
    </row>
    <row r="58" spans="2:31" x14ac:dyDescent="0.25">
      <c r="B58" s="17">
        <v>3500</v>
      </c>
      <c r="C58" s="17">
        <v>2500</v>
      </c>
      <c r="G58" s="10"/>
    </row>
    <row r="59" spans="2:31" x14ac:dyDescent="0.25">
      <c r="B59" s="17"/>
      <c r="C59" s="17"/>
      <c r="G59" s="10"/>
      <c r="P59" s="21"/>
    </row>
    <row r="60" spans="2:31" x14ac:dyDescent="0.25">
      <c r="B60" s="17"/>
      <c r="C60" s="17"/>
      <c r="G60" s="1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23</vt:i4>
      </vt:variant>
    </vt:vector>
  </HeadingPairs>
  <TitlesOfParts>
    <vt:vector size="24" baseType="lpstr">
      <vt:lpstr>трубопровод</vt:lpstr>
      <vt:lpstr>трубопровод!Bob_</vt:lpstr>
      <vt:lpstr>calc_along_coord</vt:lpstr>
      <vt:lpstr>flow_along_coord</vt:lpstr>
      <vt:lpstr>fw_</vt:lpstr>
      <vt:lpstr>трубопровод!gamma_gas_</vt:lpstr>
      <vt:lpstr>трубопровод!gamma_oil_</vt:lpstr>
      <vt:lpstr>трубопровод!gamma_wat_</vt:lpstr>
      <vt:lpstr>hcor</vt:lpstr>
      <vt:lpstr>inclinometry</vt:lpstr>
      <vt:lpstr>трубопровод!muob_</vt:lpstr>
      <vt:lpstr>P0</vt:lpstr>
      <vt:lpstr>P1_</vt:lpstr>
      <vt:lpstr>трубопровод!Pb_</vt:lpstr>
      <vt:lpstr>PVTstr_</vt:lpstr>
      <vt:lpstr>Qgas_free</vt:lpstr>
      <vt:lpstr>qliq_</vt:lpstr>
      <vt:lpstr>трубопровод!Rp_</vt:lpstr>
      <vt:lpstr>трубопровод!Rsb_</vt:lpstr>
      <vt:lpstr>T0</vt:lpstr>
      <vt:lpstr>T1_</vt:lpstr>
      <vt:lpstr>temp_model</vt:lpstr>
      <vt:lpstr>tempm</vt:lpstr>
      <vt:lpstr>трубопровод!Tres_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Хабибуллин</dc:creator>
  <cp:lastModifiedBy>Ринат Хабибуллин</cp:lastModifiedBy>
  <dcterms:created xsi:type="dcterms:W3CDTF">2019-10-28T06:57:59Z</dcterms:created>
  <dcterms:modified xsi:type="dcterms:W3CDTF">2020-04-06T19:55:35Z</dcterms:modified>
</cp:coreProperties>
</file>