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Workbook________" defaultThemeVersion="166925"/>
  <mc:AlternateContent xmlns:mc="http://schemas.openxmlformats.org/markup-compatibility/2006">
    <mc:Choice Requires="x15">
      <x15ac:absPath xmlns:x15ac="http://schemas.microsoft.com/office/spreadsheetml/2010/11/ac" url="C:\rnt\unifloc_vba\exercises\excercises\"/>
    </mc:Choice>
  </mc:AlternateContent>
  <xr:revisionPtr revIDLastSave="0" documentId="13_ncr:1_{C0F6D3A4-8781-47F0-BD2B-324A616A5BE8}" xr6:coauthVersionLast="45" xr6:coauthVersionMax="45" xr10:uidLastSave="{00000000-0000-0000-0000-000000000000}"/>
  <bookViews>
    <workbookView xWindow="-98" yWindow="-98" windowWidth="20715" windowHeight="13276" xr2:uid="{CBB18379-7E76-40C7-BC74-A5CF898F6A9B}"/>
  </bookViews>
  <sheets>
    <sheet name="трубопровод" sheetId="1" r:id="rId1"/>
  </sheets>
  <externalReferences>
    <externalReference r:id="rId2"/>
  </externalReferences>
  <definedNames>
    <definedName name="Bob_" localSheetId="0">трубопровод!$C$14</definedName>
    <definedName name="fw_">трубопровод!$C$18</definedName>
    <definedName name="gamma_gas_" localSheetId="0">трубопровод!$C$9</definedName>
    <definedName name="gamma_oil_" localSheetId="0">трубопровод!$C$7</definedName>
    <definedName name="gamma_wat_" localSheetId="0">трубопровод!$C$8</definedName>
    <definedName name="hcor">трубопровод!$P$31</definedName>
    <definedName name="muob_" localSheetId="0">трубопровод!$C$15</definedName>
    <definedName name="Pb_" localSheetId="0">трубопровод!$C$12</definedName>
    <definedName name="Pcalc_">трубопровод!$C$23</definedName>
    <definedName name="PVTstr_">трубопровод!$C$28</definedName>
    <definedName name="qliq_">трубопровод!$C$17</definedName>
    <definedName name="Rp_" localSheetId="0">трубопровод!$C$11</definedName>
    <definedName name="Rsb_" localSheetId="0">трубопровод!$C$10</definedName>
    <definedName name="tempm">трубопровод!$P$30</definedName>
    <definedName name="Tres_" localSheetId="0">трубопровод!$C$13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1" l="1"/>
  <c r="E12" i="1"/>
  <c r="E11" i="1"/>
  <c r="E10" i="1"/>
  <c r="E9" i="1"/>
  <c r="E8" i="1"/>
  <c r="E7" i="1"/>
  <c r="C28" i="1"/>
  <c r="G1" i="1"/>
  <c r="V38" i="1" a="1"/>
  <c r="AA39" i="1" l="1"/>
  <c r="AE38" i="1"/>
  <c r="X38" i="1"/>
  <c r="V44" i="1"/>
  <c r="AE49" i="1"/>
  <c r="AC55" i="1"/>
  <c r="AA61" i="1"/>
  <c r="Y67" i="1"/>
  <c r="Y41" i="1"/>
  <c r="AE47" i="1"/>
  <c r="AD58" i="1"/>
  <c r="Z68" i="1"/>
  <c r="AF41" i="1"/>
  <c r="AD47" i="1"/>
  <c r="AB53" i="1"/>
  <c r="Z59" i="1"/>
  <c r="X65" i="1"/>
  <c r="X52" i="1"/>
  <c r="V66" i="1"/>
  <c r="Z41" i="1"/>
  <c r="X47" i="1"/>
  <c r="V53" i="1"/>
  <c r="AE58" i="1"/>
  <c r="AC64" i="1"/>
  <c r="V40" i="1"/>
  <c r="AE45" i="1"/>
  <c r="AC51" i="1"/>
  <c r="AA57" i="1"/>
  <c r="Y63" i="1"/>
  <c r="AE40" i="1"/>
  <c r="AC57" i="1"/>
  <c r="AC65" i="1"/>
  <c r="Y58" i="1"/>
  <c r="X51" i="1"/>
  <c r="W67" i="1"/>
  <c r="AE59" i="1"/>
  <c r="Y53" i="1"/>
  <c r="AD46" i="1"/>
  <c r="W62" i="1"/>
  <c r="AC52" i="1"/>
  <c r="AA68" i="1"/>
  <c r="AE64" i="1"/>
  <c r="AC49" i="1"/>
  <c r="Y60" i="1"/>
  <c r="AD64" i="1"/>
  <c r="W64" i="1"/>
  <c r="W46" i="1"/>
  <c r="Y66" i="1"/>
  <c r="Y45" i="1"/>
  <c r="X40" i="1"/>
  <c r="AB39" i="1"/>
  <c r="AF38" i="1"/>
  <c r="AD44" i="1"/>
  <c r="AB50" i="1"/>
  <c r="Z56" i="1"/>
  <c r="X62" i="1"/>
  <c r="V68" i="1"/>
  <c r="V42" i="1"/>
  <c r="Y49" i="1"/>
  <c r="X60" i="1"/>
  <c r="AC38" i="1"/>
  <c r="AC42" i="1"/>
  <c r="AA48" i="1"/>
  <c r="Y54" i="1"/>
  <c r="W60" i="1"/>
  <c r="AF65" i="1"/>
  <c r="Z54" i="1"/>
  <c r="AA67" i="1"/>
  <c r="W42" i="1"/>
  <c r="AF47" i="1"/>
  <c r="AD53" i="1"/>
  <c r="AB59" i="1"/>
  <c r="Z65" i="1"/>
  <c r="AD40" i="1"/>
  <c r="AB46" i="1"/>
  <c r="Z52" i="1"/>
  <c r="X58" i="1"/>
  <c r="V64" i="1"/>
  <c r="AD43" i="1"/>
  <c r="AD59" i="1"/>
  <c r="AD67" i="1"/>
  <c r="AF59" i="1"/>
  <c r="Z55" i="1"/>
  <c r="AA44" i="1"/>
  <c r="AB63" i="1"/>
  <c r="W59" i="1"/>
  <c r="AE48" i="1"/>
  <c r="X64" i="1"/>
  <c r="AD54" i="1"/>
  <c r="W40" i="1"/>
  <c r="AB68" i="1"/>
  <c r="AA55" i="1"/>
  <c r="AC66" i="1"/>
  <c r="W66" i="1"/>
  <c r="W53" i="1"/>
  <c r="V46" i="1"/>
  <c r="AB44" i="1"/>
  <c r="X61" i="1"/>
  <c r="X56" i="1"/>
  <c r="AA50" i="1"/>
  <c r="AE56" i="1"/>
  <c r="Z45" i="1"/>
  <c r="AE67" i="1"/>
  <c r="X48" i="1"/>
  <c r="V62" i="1"/>
  <c r="AB52" i="1"/>
  <c r="AA58" i="1"/>
  <c r="AB49" i="1"/>
  <c r="AF40" i="1"/>
  <c r="Y40" i="1"/>
  <c r="AC39" i="1"/>
  <c r="AA45" i="1"/>
  <c r="Y51" i="1"/>
  <c r="W57" i="1"/>
  <c r="AF62" i="1"/>
  <c r="AD68" i="1"/>
  <c r="AD42" i="1"/>
  <c r="V50" i="1"/>
  <c r="AC61" i="1"/>
  <c r="AB41" i="1"/>
  <c r="Z43" i="1"/>
  <c r="X49" i="1"/>
  <c r="V55" i="1"/>
  <c r="AE60" i="1"/>
  <c r="AB56" i="1"/>
  <c r="AF68" i="1"/>
  <c r="AE42" i="1"/>
  <c r="AC48" i="1"/>
  <c r="AA54" i="1"/>
  <c r="AA41" i="1"/>
  <c r="Y47" i="1"/>
  <c r="AF58" i="1"/>
  <c r="Z61" i="1"/>
  <c r="AF64" i="1"/>
  <c r="Z63" i="1"/>
  <c r="V43" i="1"/>
  <c r="Z47" i="1"/>
  <c r="Y68" i="1"/>
  <c r="AE51" i="1"/>
  <c r="AD51" i="1"/>
  <c r="Y56" i="1"/>
  <c r="W51" i="1"/>
  <c r="X43" i="1"/>
  <c r="AC41" i="1"/>
  <c r="V41" i="1"/>
  <c r="Z40" i="1"/>
  <c r="X46" i="1"/>
  <c r="V52" i="1"/>
  <c r="AE57" i="1"/>
  <c r="AC63" i="1"/>
  <c r="Z67" i="1"/>
  <c r="AA43" i="1"/>
  <c r="AA51" i="1"/>
  <c r="Z62" i="1"/>
  <c r="Y38" i="1"/>
  <c r="W44" i="1"/>
  <c r="AF49" i="1"/>
  <c r="AD55" i="1"/>
  <c r="AB61" i="1"/>
  <c r="W68" i="1"/>
  <c r="V58" i="1"/>
  <c r="AE55" i="1"/>
  <c r="AB43" i="1"/>
  <c r="Z49" i="1"/>
  <c r="X55" i="1"/>
  <c r="V61" i="1"/>
  <c r="AE66" i="1"/>
  <c r="X42" i="1"/>
  <c r="V48" i="1"/>
  <c r="AE53" i="1"/>
  <c r="AC59" i="1"/>
  <c r="AA65" i="1"/>
  <c r="W48" i="1"/>
  <c r="AA63" i="1"/>
  <c r="AC46" i="1"/>
  <c r="V67" i="1"/>
  <c r="AF67" i="1"/>
  <c r="W61" i="1"/>
  <c r="AC60" i="1"/>
  <c r="X59" i="1"/>
  <c r="AC62" i="1"/>
  <c r="V38" i="1"/>
  <c r="Z42" i="1"/>
  <c r="AD41" i="1"/>
  <c r="W41" i="1"/>
  <c r="AF46" i="1"/>
  <c r="AD52" i="1"/>
  <c r="AB58" i="1"/>
  <c r="Z64" i="1"/>
  <c r="AE68" i="1"/>
  <c r="X44" i="1"/>
  <c r="AF52" i="1"/>
  <c r="AE63" i="1"/>
  <c r="V39" i="1"/>
  <c r="AE44" i="1"/>
  <c r="AC50" i="1"/>
  <c r="AA56" i="1"/>
  <c r="Y62" i="1"/>
  <c r="W39" i="1"/>
  <c r="AA59" i="1"/>
  <c r="AA38" i="1"/>
  <c r="Y44" i="1"/>
  <c r="W50" i="1"/>
  <c r="AF55" i="1"/>
  <c r="AD61" i="1"/>
  <c r="AB67" i="1"/>
  <c r="AF42" i="1"/>
  <c r="AD48" i="1"/>
  <c r="AB54" i="1"/>
  <c r="Z60" i="1"/>
  <c r="X66" i="1"/>
  <c r="AD49" i="1"/>
  <c r="AB65" i="1"/>
  <c r="Y48" i="1"/>
  <c r="AE54" i="1"/>
  <c r="AF45" i="1"/>
  <c r="Y50" i="1"/>
  <c r="AD65" i="1"/>
  <c r="Z53" i="1"/>
  <c r="AC54" i="1"/>
  <c r="X45" i="1"/>
  <c r="AB60" i="1"/>
  <c r="V49" i="1"/>
  <c r="V57" i="1"/>
  <c r="W43" i="1"/>
  <c r="AA42" i="1"/>
  <c r="AE41" i="1"/>
  <c r="AC47" i="1"/>
  <c r="AA53" i="1"/>
  <c r="Y59" i="1"/>
  <c r="W65" i="1"/>
  <c r="Z38" i="1"/>
  <c r="AF44" i="1"/>
  <c r="AC53" i="1"/>
  <c r="Y65" i="1"/>
  <c r="AD39" i="1"/>
  <c r="AB45" i="1"/>
  <c r="Z51" i="1"/>
  <c r="X57" i="1"/>
  <c r="V63" i="1"/>
  <c r="Z46" i="1"/>
  <c r="AF60" i="1"/>
  <c r="X39" i="1"/>
  <c r="V45" i="1"/>
  <c r="AE50" i="1"/>
  <c r="AC56" i="1"/>
  <c r="AA62" i="1"/>
  <c r="AC43" i="1"/>
  <c r="AA49" i="1"/>
  <c r="Y55" i="1"/>
  <c r="AF66" i="1"/>
  <c r="X67" i="1"/>
  <c r="Z50" i="1"/>
  <c r="AF51" i="1"/>
  <c r="X53" i="1"/>
  <c r="AE46" i="1"/>
  <c r="AE62" i="1"/>
  <c r="AE43" i="1"/>
  <c r="AB42" i="1"/>
  <c r="Z48" i="1"/>
  <c r="X54" i="1"/>
  <c r="V60" i="1"/>
  <c r="AE65" i="1"/>
  <c r="AE39" i="1"/>
  <c r="AC45" i="1"/>
  <c r="AD38" i="1"/>
  <c r="AB40" i="1"/>
  <c r="Y46" i="1"/>
  <c r="AB48" i="1"/>
  <c r="AB51" i="1"/>
  <c r="Z44" i="1"/>
  <c r="AC67" i="1"/>
  <c r="AA66" i="1"/>
  <c r="V65" i="1"/>
  <c r="AF56" i="1"/>
  <c r="W47" i="1"/>
  <c r="AD50" i="1"/>
  <c r="Y52" i="1"/>
  <c r="Z39" i="1"/>
  <c r="Y42" i="1"/>
  <c r="AC44" i="1"/>
  <c r="Z57" i="1"/>
  <c r="X50" i="1"/>
  <c r="AB57" i="1"/>
  <c r="AC68" i="1"/>
  <c r="Y57" i="1"/>
  <c r="AE52" i="1"/>
  <c r="AB64" i="1"/>
  <c r="AB55" i="1"/>
  <c r="X63" i="1"/>
  <c r="AF48" i="1"/>
  <c r="X68" i="1"/>
  <c r="W56" i="1"/>
  <c r="AA40" i="1"/>
  <c r="Y39" i="1"/>
  <c r="W38" i="1"/>
  <c r="V47" i="1"/>
  <c r="W45" i="1"/>
  <c r="V59" i="1"/>
  <c r="Z58" i="1"/>
  <c r="Y61" i="1"/>
  <c r="AB47" i="1"/>
  <c r="V56" i="1"/>
  <c r="AC58" i="1"/>
  <c r="AD56" i="1"/>
  <c r="AD60" i="1"/>
  <c r="AD45" i="1"/>
  <c r="Y64" i="1"/>
  <c r="AA46" i="1"/>
  <c r="W54" i="1"/>
  <c r="AF43" i="1"/>
  <c r="W55" i="1"/>
  <c r="W52" i="1"/>
  <c r="W63" i="1"/>
  <c r="AF53" i="1"/>
  <c r="W58" i="1"/>
  <c r="AA60" i="1"/>
  <c r="AD57" i="1"/>
  <c r="AF54" i="1"/>
  <c r="AF61" i="1"/>
  <c r="AD63" i="1"/>
  <c r="AE61" i="1"/>
  <c r="X41" i="1"/>
  <c r="AA47" i="1"/>
  <c r="Y43" i="1"/>
  <c r="AF50" i="1"/>
  <c r="AF63" i="1"/>
  <c r="AD62" i="1"/>
  <c r="AA64" i="1"/>
  <c r="W49" i="1"/>
  <c r="AD66" i="1"/>
  <c r="AF57" i="1"/>
  <c r="AF39" i="1"/>
  <c r="V54" i="1"/>
  <c r="AC40" i="1"/>
  <c r="V51" i="1"/>
  <c r="AB38" i="1"/>
  <c r="AA52" i="1"/>
  <c r="AB66" i="1"/>
  <c r="AB62" i="1"/>
  <c r="Z6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Ринат Хабибуллин</author>
  </authors>
  <commentList>
    <comment ref="C33" authorId="0" shapeId="0" xr:uid="{44AE8509-0B52-4BC2-A5CB-CB3070EAE53A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скважины до перфорации</t>
        </r>
      </text>
    </comment>
    <comment ref="C34" authorId="0" shapeId="0" xr:uid="{0F3B3B83-C48B-4D68-8FE3-EB7C08D33FE5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спуска НКТ
</t>
        </r>
      </text>
    </comment>
  </commentList>
</comments>
</file>

<file path=xl/sharedStrings.xml><?xml version="1.0" encoding="utf-8"?>
<sst xmlns="http://schemas.openxmlformats.org/spreadsheetml/2006/main" count="83" uniqueCount="60">
  <si>
    <t>Упражнения по работе с макросами Unifloc VBA</t>
  </si>
  <si>
    <t>версия</t>
  </si>
  <si>
    <t>Расчет свойств многофазного потока в трубе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</si>
  <si>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</si>
  <si>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</si>
  <si>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</si>
  <si>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</si>
  <si>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</si>
  <si>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</si>
  <si>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</si>
  <si>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</si>
  <si>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</si>
  <si>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</si>
  <si>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</si>
  <si>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</si>
  <si>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</si>
  <si>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</si>
  <si>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</si>
  <si>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</si>
  <si>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</si>
  <si>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</si>
  <si>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Параметры потока флюида</t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</si>
  <si>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</si>
  <si>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1"/>
        <color theme="1"/>
        <rFont val="Calibri"/>
        <family val="2"/>
        <scheme val="minor"/>
      </rPr>
      <t>/сут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</si>
  <si>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</si>
  <si>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</si>
  <si>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t>Параметры трубы</t>
  </si>
  <si>
    <t>L</t>
  </si>
  <si>
    <t>м</t>
  </si>
  <si>
    <t>Корреляция</t>
  </si>
  <si>
    <t>ID</t>
  </si>
  <si>
    <t>мм</t>
  </si>
  <si>
    <t>θ</t>
  </si>
  <si>
    <t>°</t>
  </si>
  <si>
    <t>P0</t>
  </si>
  <si>
    <t>P1</t>
  </si>
  <si>
    <t>T0</t>
  </si>
  <si>
    <t>°C</t>
  </si>
  <si>
    <t>T1</t>
  </si>
  <si>
    <t>PVT строка</t>
  </si>
  <si>
    <t>Конструкция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</si>
  <si>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perf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</si>
  <si>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</si>
  <si>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scheme val="minor"/>
      </rPr>
      <t>С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</si>
  <si>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cas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</si>
  <si>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</si>
  <si>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choke</t>
    </r>
  </si>
  <si>
    <t xml:space="preserve">Инклинометрия </t>
  </si>
  <si>
    <t>Температура породы</t>
  </si>
  <si>
    <t>Колонна</t>
  </si>
  <si>
    <t>НКТ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</si>
  <si>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mes</t>
    </r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</si>
  <si>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vert</t>
    </r>
  </si>
  <si>
    <t>T</t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</si>
  <si>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cas 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</si>
  <si>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tub </t>
    </r>
  </si>
  <si>
    <t>calc_along_coord</t>
  </si>
  <si>
    <t>flow_along_coord</t>
  </si>
  <si>
    <t>hcor</t>
  </si>
  <si>
    <t>temp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</si>
</sst>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/>
    <xf numFmtId="0" fontId="9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трубопровод!$Y$40</c:f>
              <c:strCache>
                <c:ptCount val="1"/>
                <c:pt idx="0">
                  <c:v>p,atma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трубопровод!$Y$41:$Y$60</c:f>
              <c:numCache>
                <c:formatCode>0</c:formatCode>
                <c:ptCount val="20"/>
                <c:pt idx="0">
                  <c:v>17.632808919549035</c:v>
                </c:pt>
                <c:pt idx="1">
                  <c:v>19.817135009555987</c:v>
                </c:pt>
                <c:pt idx="2">
                  <c:v>22.139084729658084</c:v>
                </c:pt>
                <c:pt idx="3">
                  <c:v>24.600034638943608</c:v>
                </c:pt>
                <c:pt idx="4">
                  <c:v>27.2173410905</c:v>
                </c:pt>
                <c:pt idx="5">
                  <c:v>30.041364579530949</c:v>
                </c:pt>
                <c:pt idx="6">
                  <c:v>33.009933129264013</c:v>
                </c:pt>
                <c:pt idx="7">
                  <c:v>36.123482606838401</c:v>
                </c:pt>
                <c:pt idx="8">
                  <c:v>39.414858506981318</c:v>
                </c:pt>
                <c:pt idx="9">
                  <c:v>42.900059756512633</c:v>
                </c:pt>
                <c:pt idx="10">
                  <c:v>46.529803153616584</c:v>
                </c:pt>
                <c:pt idx="11">
                  <c:v>50.303398708095813</c:v>
                </c:pt>
                <c:pt idx="12">
                  <c:v>54.266679670779155</c:v>
                </c:pt>
                <c:pt idx="13">
                  <c:v>58.988691866288988</c:v>
                </c:pt>
                <c:pt idx="14">
                  <c:v>64.065311468489838</c:v>
                </c:pt>
                <c:pt idx="15">
                  <c:v>69.336281991919961</c:v>
                </c:pt>
                <c:pt idx="16">
                  <c:v>74.574015572957052</c:v>
                </c:pt>
                <c:pt idx="17">
                  <c:v>79.755921742187581</c:v>
                </c:pt>
                <c:pt idx="18">
                  <c:v>84.895741117431442</c:v>
                </c:pt>
                <c:pt idx="19">
                  <c:v>90</c:v>
                </c:pt>
              </c:numCache>
            </c:numRef>
          </c:xVal>
          <c:yVal>
            <c:numRef>
              <c:f>трубопровод!$W$41:$W$60</c:f>
              <c:numCache>
                <c:formatCode>0</c:formatCode>
                <c:ptCount val="20"/>
                <c:pt idx="0">
                  <c:v>0</c:v>
                </c:pt>
                <c:pt idx="1">
                  <c:v>73.684210526315795</c:v>
                </c:pt>
                <c:pt idx="2">
                  <c:v>147.36842105263159</c:v>
                </c:pt>
                <c:pt idx="3">
                  <c:v>221.0526315789474</c:v>
                </c:pt>
                <c:pt idx="4">
                  <c:v>294.73684210526318</c:v>
                </c:pt>
                <c:pt idx="5">
                  <c:v>368.42105263157896</c:v>
                </c:pt>
                <c:pt idx="6">
                  <c:v>442.1052631578948</c:v>
                </c:pt>
                <c:pt idx="7">
                  <c:v>515.78947368421052</c:v>
                </c:pt>
                <c:pt idx="8">
                  <c:v>589.47368421052636</c:v>
                </c:pt>
                <c:pt idx="9">
                  <c:v>663.1578947368422</c:v>
                </c:pt>
                <c:pt idx="10">
                  <c:v>736.84210526315792</c:v>
                </c:pt>
                <c:pt idx="11">
                  <c:v>810.52631578947376</c:v>
                </c:pt>
                <c:pt idx="12">
                  <c:v>884.21052631578959</c:v>
                </c:pt>
                <c:pt idx="13">
                  <c:v>957.89473684210532</c:v>
                </c:pt>
                <c:pt idx="14">
                  <c:v>1031.578947368421</c:v>
                </c:pt>
                <c:pt idx="15">
                  <c:v>1105.2631578947369</c:v>
                </c:pt>
                <c:pt idx="16">
                  <c:v>1178.9473684210527</c:v>
                </c:pt>
                <c:pt idx="17">
                  <c:v>1252.6315789473686</c:v>
                </c:pt>
                <c:pt idx="18">
                  <c:v>1326.3157894736844</c:v>
                </c:pt>
                <c:pt idx="19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A0-46E9-A060-DFBDAC028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трубопровод!$Z$41:$Z$60</c:f>
              <c:numCache>
                <c:formatCode>0</c:formatCode>
                <c:ptCount val="20"/>
                <c:pt idx="0">
                  <c:v>21.504551809806248</c:v>
                </c:pt>
                <c:pt idx="1">
                  <c:v>22.243982806275294</c:v>
                </c:pt>
                <c:pt idx="2">
                  <c:v>22.982533619631564</c:v>
                </c:pt>
                <c:pt idx="3">
                  <c:v>23.720193522389931</c:v>
                </c:pt>
                <c:pt idx="4">
                  <c:v>24.456848625199061</c:v>
                </c:pt>
                <c:pt idx="5">
                  <c:v>25.192247361436301</c:v>
                </c:pt>
                <c:pt idx="6">
                  <c:v>25.926892064198316</c:v>
                </c:pt>
                <c:pt idx="7">
                  <c:v>26.660901182639282</c:v>
                </c:pt>
                <c:pt idx="8">
                  <c:v>27.394387647441519</c:v>
                </c:pt>
                <c:pt idx="9">
                  <c:v>28.128270849853966</c:v>
                </c:pt>
                <c:pt idx="10">
                  <c:v>28.863854423848689</c:v>
                </c:pt>
                <c:pt idx="11">
                  <c:v>29.602614036332209</c:v>
                </c:pt>
                <c:pt idx="12">
                  <c:v>30.350624387865071</c:v>
                </c:pt>
                <c:pt idx="13">
                  <c:v>31.108340507211327</c:v>
                </c:pt>
                <c:pt idx="14">
                  <c:v>31.908883297360468</c:v>
                </c:pt>
                <c:pt idx="15">
                  <c:v>32.785766088091044</c:v>
                </c:pt>
                <c:pt idx="16">
                  <c:v>33.958621737278314</c:v>
                </c:pt>
                <c:pt idx="17">
                  <c:v>35.819731046532453</c:v>
                </c:pt>
                <c:pt idx="18">
                  <c:v>38.984417453209602</c:v>
                </c:pt>
                <c:pt idx="19">
                  <c:v>44</c:v>
                </c:pt>
              </c:numCache>
            </c:numRef>
          </c:xVal>
          <c:yVal>
            <c:numRef>
              <c:f>трубопровод!$W$41:$W$60</c:f>
              <c:numCache>
                <c:formatCode>0</c:formatCode>
                <c:ptCount val="20"/>
                <c:pt idx="0">
                  <c:v>0</c:v>
                </c:pt>
                <c:pt idx="1">
                  <c:v>73.684210526315795</c:v>
                </c:pt>
                <c:pt idx="2">
                  <c:v>147.36842105263159</c:v>
                </c:pt>
                <c:pt idx="3">
                  <c:v>221.0526315789474</c:v>
                </c:pt>
                <c:pt idx="4">
                  <c:v>294.73684210526318</c:v>
                </c:pt>
                <c:pt idx="5">
                  <c:v>368.42105263157896</c:v>
                </c:pt>
                <c:pt idx="6">
                  <c:v>442.1052631578948</c:v>
                </c:pt>
                <c:pt idx="7">
                  <c:v>515.78947368421052</c:v>
                </c:pt>
                <c:pt idx="8">
                  <c:v>589.47368421052636</c:v>
                </c:pt>
                <c:pt idx="9">
                  <c:v>663.1578947368422</c:v>
                </c:pt>
                <c:pt idx="10">
                  <c:v>736.84210526315792</c:v>
                </c:pt>
                <c:pt idx="11">
                  <c:v>810.52631578947376</c:v>
                </c:pt>
                <c:pt idx="12">
                  <c:v>884.21052631578959</c:v>
                </c:pt>
                <c:pt idx="13">
                  <c:v>957.89473684210532</c:v>
                </c:pt>
                <c:pt idx="14">
                  <c:v>1031.578947368421</c:v>
                </c:pt>
                <c:pt idx="15">
                  <c:v>1105.2631578947369</c:v>
                </c:pt>
                <c:pt idx="16">
                  <c:v>1178.9473684210527</c:v>
                </c:pt>
                <c:pt idx="17">
                  <c:v>1252.6315789473686</c:v>
                </c:pt>
                <c:pt idx="18">
                  <c:v>1326.3157894736844</c:v>
                </c:pt>
                <c:pt idx="19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66-4508-AEB7-624473C67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трубопровод!$AA$41:$AA$60</c:f>
              <c:numCache>
                <c:formatCode>General</c:formatCode>
                <c:ptCount val="20"/>
                <c:pt idx="0">
                  <c:v>0.31781214365257437</c:v>
                </c:pt>
                <c:pt idx="1">
                  <c:v>0.34266324527328501</c:v>
                </c:pt>
                <c:pt idx="2">
                  <c:v>0.36796994668856231</c:v>
                </c:pt>
                <c:pt idx="3">
                  <c:v>0.39371672761542237</c:v>
                </c:pt>
                <c:pt idx="4">
                  <c:v>0.41993092982878527</c:v>
                </c:pt>
                <c:pt idx="5">
                  <c:v>0.44668919279880809</c:v>
                </c:pt>
                <c:pt idx="6">
                  <c:v>0.47377772319985634</c:v>
                </c:pt>
                <c:pt idx="7">
                  <c:v>0.50117085226574887</c:v>
                </c:pt>
                <c:pt idx="8">
                  <c:v>0.52888769744286512</c:v>
                </c:pt>
                <c:pt idx="9">
                  <c:v>0.55686923981617598</c:v>
                </c:pt>
                <c:pt idx="10">
                  <c:v>0.58499268084762002</c:v>
                </c:pt>
                <c:pt idx="11">
                  <c:v>0.61322383130405644</c:v>
                </c:pt>
                <c:pt idx="12">
                  <c:v>0.64151454355784154</c:v>
                </c:pt>
                <c:pt idx="13">
                  <c:v>0.79544791510646329</c:v>
                </c:pt>
                <c:pt idx="14">
                  <c:v>0.90709439935437863</c:v>
                </c:pt>
                <c:pt idx="15">
                  <c:v>0.91667801430037621</c:v>
                </c:pt>
                <c:pt idx="16">
                  <c:v>0.92636415820018136</c:v>
                </c:pt>
                <c:pt idx="17">
                  <c:v>0.93444042342744571</c:v>
                </c:pt>
                <c:pt idx="18">
                  <c:v>0.94009143990044941</c:v>
                </c:pt>
                <c:pt idx="19">
                  <c:v>0.94253612126001329</c:v>
                </c:pt>
              </c:numCache>
            </c:numRef>
          </c:xVal>
          <c:yVal>
            <c:numRef>
              <c:f>трубопровод!$W$41:$W$60</c:f>
              <c:numCache>
                <c:formatCode>0</c:formatCode>
                <c:ptCount val="20"/>
                <c:pt idx="0">
                  <c:v>0</c:v>
                </c:pt>
                <c:pt idx="1">
                  <c:v>73.684210526315795</c:v>
                </c:pt>
                <c:pt idx="2">
                  <c:v>147.36842105263159</c:v>
                </c:pt>
                <c:pt idx="3">
                  <c:v>221.0526315789474</c:v>
                </c:pt>
                <c:pt idx="4">
                  <c:v>294.73684210526318</c:v>
                </c:pt>
                <c:pt idx="5">
                  <c:v>368.42105263157896</c:v>
                </c:pt>
                <c:pt idx="6">
                  <c:v>442.1052631578948</c:v>
                </c:pt>
                <c:pt idx="7">
                  <c:v>515.78947368421052</c:v>
                </c:pt>
                <c:pt idx="8">
                  <c:v>589.47368421052636</c:v>
                </c:pt>
                <c:pt idx="9">
                  <c:v>663.1578947368422</c:v>
                </c:pt>
                <c:pt idx="10">
                  <c:v>736.84210526315792</c:v>
                </c:pt>
                <c:pt idx="11">
                  <c:v>810.52631578947376</c:v>
                </c:pt>
                <c:pt idx="12">
                  <c:v>884.21052631578959</c:v>
                </c:pt>
                <c:pt idx="13">
                  <c:v>957.89473684210532</c:v>
                </c:pt>
                <c:pt idx="14">
                  <c:v>1031.578947368421</c:v>
                </c:pt>
                <c:pt idx="15">
                  <c:v>1105.2631578947369</c:v>
                </c:pt>
                <c:pt idx="16">
                  <c:v>1178.9473684210527</c:v>
                </c:pt>
                <c:pt idx="17">
                  <c:v>1252.6315789473686</c:v>
                </c:pt>
                <c:pt idx="18">
                  <c:v>1326.3157894736844</c:v>
                </c:pt>
                <c:pt idx="19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35-4D7E-9495-C460A2025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4</xdr:row>
      <xdr:rowOff>128587</xdr:rowOff>
    </xdr:from>
    <xdr:to>
      <xdr:col>16</xdr:col>
      <xdr:colOff>57150</xdr:colOff>
      <xdr:row>26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6BE7FC-2772-4B92-A692-DABB407B5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114300</xdr:colOff>
      <xdr:row>4</xdr:row>
      <xdr:rowOff>123825</xdr:rowOff>
    </xdr:from>
    <xdr:to>
      <xdr:col>21</xdr:col>
      <xdr:colOff>142875</xdr:colOff>
      <xdr:row>26</xdr:row>
      <xdr:rowOff>119063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0BAD61F-89B9-43F6-8541-5C0C22EC0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247650</xdr:colOff>
      <xdr:row>4</xdr:row>
      <xdr:rowOff>114300</xdr:rowOff>
    </xdr:from>
    <xdr:to>
      <xdr:col>26</xdr:col>
      <xdr:colOff>276225</xdr:colOff>
      <xdr:row>26</xdr:row>
      <xdr:rowOff>109538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C5D5AFD-A925-4C26-A4B1-D86DB35052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p_pipelin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C6B1-D08D-4B8C-90EB-0A5185B9FB63}">
  <sheetPr codeName="Worksheet____1"/>
  <dimension ref="A1:AF68"/>
  <sheetViews>
    <sheetView tabSelected="1" topLeftCell="A20" zoomScale="70" zoomScaleNormal="70" workbookViewId="0">
      <selection activeCell="Q46" sqref="Q46"/>
    </sheetView>
  </sheetViews>
  <sheetFormatPr defaultRowHeight="14.25" x14ac:dyDescent="0.45"/>
  <cols>
    <col min="15" max="15" width="10.73046875" bestFit="1" customWidth="1"/>
  </cols>
  <sheetData>
    <row r="1" spans="1:7" x14ac:dyDescent="0.45">
      <c r="A1" s="1" t="s">
        <v>0</v>
      </c>
      <c r="F1" t="s">
        <v>1</v>
      </c>
      <c r="G1" t="str">
        <f>[1]!getUFVersion()</f>
        <v>7.12</v>
      </c>
    </row>
    <row r="2" spans="1:7" x14ac:dyDescent="0.45">
      <c r="A2" t="s">
        <v>2</v>
      </c>
    </row>
    <row r="6" spans="1:7" x14ac:dyDescent="0.45">
      <c r="A6" s="1" t="s">
        <v>3</v>
      </c>
    </row>
    <row r="7" spans="1:7" ht="16.5" x14ac:dyDescent="0.55000000000000004">
      <c r="B7" s="2" t="s">
        <v>4</v>
      </c>
      <c r="C7" s="3">
        <v>0.87</v>
      </c>
      <c r="D7" s="4"/>
      <c r="E7" s="5">
        <f>gamma_oil_*1000</f>
        <v>870</v>
      </c>
      <c r="F7" s="6" t="s">
        <v>5</v>
      </c>
    </row>
    <row r="8" spans="1:7" ht="16.5" x14ac:dyDescent="0.55000000000000004">
      <c r="B8" s="6" t="s">
        <v>6</v>
      </c>
      <c r="C8" s="3">
        <v>1</v>
      </c>
      <c r="D8" s="4"/>
      <c r="E8" s="5">
        <f>gamma_wat_*1000</f>
        <v>1000</v>
      </c>
      <c r="F8" s="6" t="s">
        <v>5</v>
      </c>
    </row>
    <row r="9" spans="1:7" ht="16.5" x14ac:dyDescent="0.55000000000000004">
      <c r="B9" s="6" t="s">
        <v>7</v>
      </c>
      <c r="C9" s="3">
        <v>0.8</v>
      </c>
      <c r="D9" s="4"/>
      <c r="E9" s="5">
        <f>gamma_gas_*1.22</f>
        <v>0.97599999999999998</v>
      </c>
      <c r="F9" s="6" t="s">
        <v>5</v>
      </c>
    </row>
    <row r="10" spans="1:7" ht="16.5" x14ac:dyDescent="0.55000000000000004">
      <c r="B10" s="7" t="s">
        <v>8</v>
      </c>
      <c r="C10" s="3">
        <v>80</v>
      </c>
      <c r="D10" s="6" t="s">
        <v>9</v>
      </c>
      <c r="E10" s="8">
        <f>Rsb_/gamma_oil_</f>
        <v>91.954022988505741</v>
      </c>
      <c r="F10" s="6" t="s">
        <v>10</v>
      </c>
    </row>
    <row r="11" spans="1:7" ht="16.5" x14ac:dyDescent="0.55000000000000004">
      <c r="B11" s="7" t="s">
        <v>11</v>
      </c>
      <c r="C11" s="3">
        <v>300</v>
      </c>
      <c r="D11" s="6" t="s">
        <v>9</v>
      </c>
      <c r="E11" s="8">
        <f>Rsb_/gamma_oil_</f>
        <v>91.954022988505741</v>
      </c>
      <c r="F11" s="6" t="s">
        <v>10</v>
      </c>
    </row>
    <row r="12" spans="1:7" ht="15.75" x14ac:dyDescent="0.55000000000000004">
      <c r="B12" s="6" t="s">
        <v>12</v>
      </c>
      <c r="C12" s="3">
        <v>120</v>
      </c>
      <c r="D12" s="4" t="s">
        <v>13</v>
      </c>
      <c r="E12" s="8">
        <f>Pb_*1.01325</f>
        <v>121.59</v>
      </c>
      <c r="F12" s="4" t="s">
        <v>14</v>
      </c>
    </row>
    <row r="13" spans="1:7" ht="15.75" x14ac:dyDescent="0.55000000000000004">
      <c r="B13" s="6" t="s">
        <v>15</v>
      </c>
      <c r="C13" s="3">
        <v>100</v>
      </c>
      <c r="D13" s="4" t="s">
        <v>16</v>
      </c>
      <c r="E13" s="8">
        <f>Tres_*9/5+32</f>
        <v>212</v>
      </c>
      <c r="F13" s="4" t="s">
        <v>17</v>
      </c>
    </row>
    <row r="14" spans="1:7" ht="16.5" x14ac:dyDescent="0.55000000000000004">
      <c r="B14" s="7" t="s">
        <v>18</v>
      </c>
      <c r="C14" s="3">
        <v>1.2</v>
      </c>
      <c r="D14" s="6" t="s">
        <v>9</v>
      </c>
    </row>
    <row r="15" spans="1:7" ht="15.75" x14ac:dyDescent="0.55000000000000004">
      <c r="B15" s="9" t="s">
        <v>19</v>
      </c>
      <c r="C15" s="3">
        <v>1</v>
      </c>
      <c r="D15" s="4" t="s">
        <v>20</v>
      </c>
    </row>
    <row r="16" spans="1:7" x14ac:dyDescent="0.45">
      <c r="A16" s="1" t="s">
        <v>21</v>
      </c>
    </row>
    <row r="17" spans="1:16" ht="15.4" x14ac:dyDescent="0.5">
      <c r="B17" s="9" t="s">
        <v>22</v>
      </c>
      <c r="C17" s="3">
        <v>20</v>
      </c>
      <c r="D17" s="6" t="s">
        <v>23</v>
      </c>
    </row>
    <row r="18" spans="1:16" ht="15" x14ac:dyDescent="0.5">
      <c r="B18" s="9" t="s">
        <v>24</v>
      </c>
      <c r="C18" s="3">
        <v>0</v>
      </c>
      <c r="D18" s="4" t="s">
        <v>25</v>
      </c>
    </row>
    <row r="19" spans="1:16" x14ac:dyDescent="0.45">
      <c r="A19" t="s">
        <v>26</v>
      </c>
      <c r="B19" s="10"/>
    </row>
    <row r="20" spans="1:16" ht="28.5" x14ac:dyDescent="0.45">
      <c r="B20" s="9" t="s">
        <v>27</v>
      </c>
      <c r="C20" s="3">
        <v>2000</v>
      </c>
      <c r="D20" s="6" t="s">
        <v>28</v>
      </c>
      <c r="G20" s="9" t="s">
        <v>29</v>
      </c>
      <c r="H20" s="3">
        <v>1</v>
      </c>
    </row>
    <row r="21" spans="1:16" x14ac:dyDescent="0.45">
      <c r="B21" s="9" t="s">
        <v>30</v>
      </c>
      <c r="C21" s="3">
        <v>62</v>
      </c>
      <c r="D21" s="6" t="s">
        <v>31</v>
      </c>
    </row>
    <row r="22" spans="1:16" x14ac:dyDescent="0.45">
      <c r="B22" s="9" t="s">
        <v>32</v>
      </c>
      <c r="C22" s="3">
        <v>90</v>
      </c>
      <c r="D22" s="6" t="s">
        <v>33</v>
      </c>
    </row>
    <row r="23" spans="1:16" x14ac:dyDescent="0.45">
      <c r="B23" s="9" t="s">
        <v>34</v>
      </c>
      <c r="C23" s="3">
        <v>90</v>
      </c>
      <c r="D23" s="6" t="s">
        <v>13</v>
      </c>
    </row>
    <row r="24" spans="1:16" x14ac:dyDescent="0.45">
      <c r="B24" s="9" t="s">
        <v>35</v>
      </c>
      <c r="C24" s="11">
        <v>170</v>
      </c>
      <c r="D24" s="6" t="s">
        <v>13</v>
      </c>
    </row>
    <row r="25" spans="1:16" x14ac:dyDescent="0.45">
      <c r="B25" s="9" t="s">
        <v>36</v>
      </c>
      <c r="C25" s="3">
        <v>44</v>
      </c>
      <c r="D25" s="6" t="s">
        <v>37</v>
      </c>
    </row>
    <row r="26" spans="1:16" x14ac:dyDescent="0.45">
      <c r="B26" s="9" t="s">
        <v>38</v>
      </c>
      <c r="C26" s="3">
        <v>30</v>
      </c>
      <c r="D26" s="6" t="s">
        <v>37</v>
      </c>
    </row>
    <row r="28" spans="1:16" ht="28.5" x14ac:dyDescent="0.45">
      <c r="B28" s="12" t="s">
        <v>39</v>
      </c>
      <c r="C28" s="13" t="str">
        <f>[1]!PVT_encode_string(gamma_gas_,gamma_oil_,gamma_wat_,Rsb_,Rp_,Pb_,Tres_,Bob_,muob_)</f>
        <v>gamma_gas:0,800;gamma_oil:0,870;gamma_wat:1,000;rsb_m3m3:80,000;rp_m3m3:300,000;pb_atma:120,000;tres_C:100,000;bob_m3m3:1,200;muob_cP:1,000;PVTcorr:0;ksep_fr:0,000;p_ksep_atma:-1,000;t_ksep_C:-1,000;gas_only:False;</v>
      </c>
      <c r="D28" s="13"/>
      <c r="E28" s="13"/>
      <c r="F28" s="13"/>
      <c r="G28" s="13"/>
      <c r="H28" s="13"/>
    </row>
    <row r="30" spans="1:16" x14ac:dyDescent="0.45">
      <c r="O30" s="9" t="s">
        <v>59</v>
      </c>
      <c r="P30" s="3">
        <v>2</v>
      </c>
    </row>
    <row r="31" spans="1:16" x14ac:dyDescent="0.45">
      <c r="O31" s="9" t="s">
        <v>58</v>
      </c>
      <c r="P31" s="3">
        <v>0</v>
      </c>
    </row>
    <row r="32" spans="1:16" x14ac:dyDescent="0.45">
      <c r="B32" s="14" t="s">
        <v>40</v>
      </c>
      <c r="C32" s="15"/>
      <c r="D32" s="15"/>
      <c r="G32" s="10"/>
    </row>
    <row r="33" spans="2:32" ht="29.25" x14ac:dyDescent="0.55000000000000004">
      <c r="B33" s="16" t="s">
        <v>41</v>
      </c>
      <c r="C33" s="17">
        <v>3500</v>
      </c>
      <c r="D33" s="18" t="s">
        <v>28</v>
      </c>
      <c r="G33" s="10"/>
      <c r="O33" s="9" t="s">
        <v>56</v>
      </c>
      <c r="P33" s="3">
        <v>0</v>
      </c>
    </row>
    <row r="34" spans="2:32" ht="29.25" x14ac:dyDescent="0.55000000000000004">
      <c r="B34" s="16" t="s">
        <v>42</v>
      </c>
      <c r="C34" s="17">
        <v>2500</v>
      </c>
      <c r="D34" s="18" t="s">
        <v>43</v>
      </c>
      <c r="G34" s="10"/>
      <c r="O34" s="9" t="s">
        <v>57</v>
      </c>
      <c r="P34" s="3">
        <v>0</v>
      </c>
    </row>
    <row r="35" spans="2:32" ht="15.75" x14ac:dyDescent="0.55000000000000004">
      <c r="B35" s="16" t="s">
        <v>44</v>
      </c>
      <c r="C35" s="17">
        <v>140</v>
      </c>
      <c r="D35" s="18" t="s">
        <v>31</v>
      </c>
      <c r="G35" s="10"/>
    </row>
    <row r="36" spans="2:32" ht="15.75" x14ac:dyDescent="0.55000000000000004">
      <c r="B36" s="16" t="s">
        <v>45</v>
      </c>
      <c r="C36" s="17">
        <v>65</v>
      </c>
      <c r="D36" s="18" t="s">
        <v>31</v>
      </c>
      <c r="G36" s="10"/>
    </row>
    <row r="37" spans="2:32" ht="15.75" x14ac:dyDescent="0.55000000000000004">
      <c r="B37" s="16" t="s">
        <v>46</v>
      </c>
      <c r="C37" s="17">
        <v>12</v>
      </c>
      <c r="D37" s="18" t="s">
        <v>31</v>
      </c>
      <c r="G37" s="10"/>
    </row>
    <row r="38" spans="2:32" x14ac:dyDescent="0.45">
      <c r="G38" s="10"/>
      <c r="V38" s="21">
        <f t="array" ref="V38:AF68">[1]!MF_p_pipeline_atma(qliq_,fw_,B43:C48,Pcalc_,C25,P33,P34,PVTstr_,,hcor,E43:F45,tempm)</f>
        <v>17.632808919549035</v>
      </c>
      <c r="W38" s="21">
        <v>21.504551809806248</v>
      </c>
      <c r="X38">
        <v>0</v>
      </c>
      <c r="Y38">
        <v>0</v>
      </c>
      <c r="Z38">
        <v>0</v>
      </c>
      <c r="AA38">
        <v>0</v>
      </c>
      <c r="AB38">
        <v>0</v>
      </c>
      <c r="AC38" t="e">
        <v>#N/A</v>
      </c>
      <c r="AD38" t="e">
        <v>#N/A</v>
      </c>
      <c r="AE38" t="e">
        <v>#N/A</v>
      </c>
      <c r="AF38" t="e">
        <v>#N/A</v>
      </c>
    </row>
    <row r="39" spans="2:32" x14ac:dyDescent="0.45">
      <c r="G39" s="10"/>
      <c r="V39" t="str">
        <v>p_result_atma</v>
      </c>
      <c r="W39" t="str">
        <v>t_result_C</v>
      </c>
      <c r="X39">
        <v>0</v>
      </c>
      <c r="Y39">
        <v>0</v>
      </c>
      <c r="Z39">
        <v>0</v>
      </c>
      <c r="AA39">
        <v>0</v>
      </c>
      <c r="AB39">
        <v>0</v>
      </c>
      <c r="AC39" t="e">
        <v>#N/A</v>
      </c>
      <c r="AD39" t="e">
        <v>#N/A</v>
      </c>
      <c r="AE39" t="e">
        <v>#N/A</v>
      </c>
      <c r="AF39" t="e">
        <v>#N/A</v>
      </c>
    </row>
    <row r="40" spans="2:32" x14ac:dyDescent="0.45">
      <c r="B40" s="15" t="s">
        <v>47</v>
      </c>
      <c r="C40" s="15"/>
      <c r="E40" t="s">
        <v>48</v>
      </c>
      <c r="G40" s="10"/>
      <c r="H40" t="s">
        <v>49</v>
      </c>
      <c r="I40" s="10"/>
      <c r="J40" t="s">
        <v>50</v>
      </c>
      <c r="V40" t="str">
        <v>num</v>
      </c>
      <c r="W40" t="str">
        <v>h,m</v>
      </c>
      <c r="X40" t="str">
        <v>hvert,m</v>
      </c>
      <c r="Y40" t="str">
        <v>p,atma</v>
      </c>
      <c r="Z40" t="str">
        <v>t,C</v>
      </c>
      <c r="AA40" t="str">
        <v>Hl</v>
      </c>
      <c r="AB40" t="str">
        <v>fpat</v>
      </c>
      <c r="AC40" t="e">
        <v>#N/A</v>
      </c>
      <c r="AD40" t="e">
        <v>#N/A</v>
      </c>
      <c r="AE40" t="e">
        <v>#N/A</v>
      </c>
      <c r="AF40" t="e">
        <v>#N/A</v>
      </c>
    </row>
    <row r="41" spans="2:32" ht="15.75" x14ac:dyDescent="0.55000000000000004">
      <c r="B41" s="18" t="s">
        <v>51</v>
      </c>
      <c r="C41" s="18" t="s">
        <v>52</v>
      </c>
      <c r="E41" s="18" t="s">
        <v>52</v>
      </c>
      <c r="F41" s="18" t="s">
        <v>53</v>
      </c>
      <c r="G41" s="10"/>
      <c r="H41" s="18" t="s">
        <v>51</v>
      </c>
      <c r="I41" s="16" t="s">
        <v>54</v>
      </c>
      <c r="J41" s="18" t="s">
        <v>51</v>
      </c>
      <c r="K41" s="16" t="s">
        <v>55</v>
      </c>
      <c r="V41">
        <v>1</v>
      </c>
      <c r="W41" s="21">
        <v>0</v>
      </c>
      <c r="X41" s="21">
        <v>0</v>
      </c>
      <c r="Y41" s="21">
        <v>17.632808919549035</v>
      </c>
      <c r="Z41" s="21">
        <v>21.504551809806248</v>
      </c>
      <c r="AA41">
        <v>0.31781214365257437</v>
      </c>
      <c r="AB41">
        <v>3</v>
      </c>
      <c r="AC41" t="e">
        <v>#N/A</v>
      </c>
      <c r="AD41" t="e">
        <v>#N/A</v>
      </c>
      <c r="AE41" t="e">
        <v>#N/A</v>
      </c>
      <c r="AF41" t="e">
        <v>#N/A</v>
      </c>
    </row>
    <row r="42" spans="2:32" x14ac:dyDescent="0.45">
      <c r="B42" s="18" t="s">
        <v>28</v>
      </c>
      <c r="C42" s="18" t="s">
        <v>28</v>
      </c>
      <c r="E42" s="18" t="s">
        <v>28</v>
      </c>
      <c r="F42" s="18" t="s">
        <v>43</v>
      </c>
      <c r="G42" s="10"/>
      <c r="H42" s="18" t="s">
        <v>28</v>
      </c>
      <c r="I42" s="18" t="s">
        <v>31</v>
      </c>
      <c r="J42" s="18" t="s">
        <v>28</v>
      </c>
      <c r="K42" s="18" t="s">
        <v>31</v>
      </c>
      <c r="V42">
        <v>2</v>
      </c>
      <c r="W42" s="21">
        <v>73.684210526315795</v>
      </c>
      <c r="X42" s="21">
        <v>73.684210526315795</v>
      </c>
      <c r="Y42" s="21">
        <v>19.817135009555987</v>
      </c>
      <c r="Z42" s="21">
        <v>22.243982806275294</v>
      </c>
      <c r="AA42">
        <v>0.34266324527328501</v>
      </c>
      <c r="AB42">
        <v>3</v>
      </c>
      <c r="AC42" t="e">
        <v>#N/A</v>
      </c>
      <c r="AD42" t="e">
        <v>#N/A</v>
      </c>
      <c r="AE42" t="e">
        <v>#N/A</v>
      </c>
      <c r="AF42" t="e">
        <v>#N/A</v>
      </c>
    </row>
    <row r="43" spans="2:32" x14ac:dyDescent="0.45">
      <c r="B43" s="17">
        <v>0</v>
      </c>
      <c r="C43" s="17">
        <v>0</v>
      </c>
      <c r="E43" s="19">
        <v>0</v>
      </c>
      <c r="F43" s="19">
        <v>20</v>
      </c>
      <c r="G43" s="10"/>
      <c r="H43" s="19">
        <v>0</v>
      </c>
      <c r="I43" s="20">
        <v>150</v>
      </c>
      <c r="J43" s="19">
        <v>0</v>
      </c>
      <c r="K43" s="20">
        <v>72</v>
      </c>
      <c r="V43">
        <v>3</v>
      </c>
      <c r="W43" s="21">
        <v>147.36842105263159</v>
      </c>
      <c r="X43" s="21">
        <v>147.36842105263159</v>
      </c>
      <c r="Y43" s="21">
        <v>22.139084729658084</v>
      </c>
      <c r="Z43" s="21">
        <v>22.982533619631564</v>
      </c>
      <c r="AA43">
        <v>0.36796994668856231</v>
      </c>
      <c r="AB43">
        <v>3</v>
      </c>
      <c r="AC43" t="e">
        <v>#N/A</v>
      </c>
      <c r="AD43" t="e">
        <v>#N/A</v>
      </c>
      <c r="AE43" t="e">
        <v>#N/A</v>
      </c>
      <c r="AF43" t="e">
        <v>#N/A</v>
      </c>
    </row>
    <row r="44" spans="2:32" x14ac:dyDescent="0.45">
      <c r="B44" s="17">
        <v>1000</v>
      </c>
      <c r="C44" s="17">
        <v>1000</v>
      </c>
      <c r="E44" s="19">
        <v>1500</v>
      </c>
      <c r="F44" s="19">
        <v>35</v>
      </c>
      <c r="G44" s="10"/>
      <c r="H44" s="19">
        <v>500</v>
      </c>
      <c r="I44" s="20">
        <v>125</v>
      </c>
      <c r="J44" s="19">
        <v>500</v>
      </c>
      <c r="K44" s="20">
        <v>60</v>
      </c>
      <c r="V44">
        <v>4</v>
      </c>
      <c r="W44" s="21">
        <v>221.0526315789474</v>
      </c>
      <c r="X44" s="21">
        <v>221.0526315789474</v>
      </c>
      <c r="Y44" s="21">
        <v>24.600034638943608</v>
      </c>
      <c r="Z44" s="21">
        <v>23.720193522389931</v>
      </c>
      <c r="AA44">
        <v>0.39371672761542237</v>
      </c>
      <c r="AB44">
        <v>3</v>
      </c>
      <c r="AC44" t="e">
        <v>#N/A</v>
      </c>
      <c r="AD44" t="e">
        <v>#N/A</v>
      </c>
      <c r="AE44" t="e">
        <v>#N/A</v>
      </c>
      <c r="AF44" t="e">
        <v>#N/A</v>
      </c>
    </row>
    <row r="45" spans="2:32" x14ac:dyDescent="0.45">
      <c r="B45" s="17">
        <v>1100</v>
      </c>
      <c r="C45" s="17">
        <v>1096</v>
      </c>
      <c r="E45" s="19">
        <v>2500</v>
      </c>
      <c r="F45" s="19">
        <v>90</v>
      </c>
      <c r="G45" s="10"/>
      <c r="H45" s="19">
        <v>3500</v>
      </c>
      <c r="I45" s="20">
        <v>125</v>
      </c>
      <c r="J45" s="19">
        <v>2500</v>
      </c>
      <c r="K45" s="20">
        <v>60</v>
      </c>
      <c r="V45">
        <v>5</v>
      </c>
      <c r="W45" s="21">
        <v>294.73684210526318</v>
      </c>
      <c r="X45" s="21">
        <v>294.73684210526318</v>
      </c>
      <c r="Y45" s="21">
        <v>27.2173410905</v>
      </c>
      <c r="Z45" s="21">
        <v>24.456848625199061</v>
      </c>
      <c r="AA45">
        <v>0.41993092982878527</v>
      </c>
      <c r="AB45">
        <v>3</v>
      </c>
      <c r="AC45" t="e">
        <v>#N/A</v>
      </c>
      <c r="AD45" t="e">
        <v>#N/A</v>
      </c>
      <c r="AE45" t="e">
        <v>#N/A</v>
      </c>
      <c r="AF45" t="e">
        <v>#N/A</v>
      </c>
    </row>
    <row r="46" spans="2:32" x14ac:dyDescent="0.45">
      <c r="B46" s="17">
        <v>1200</v>
      </c>
      <c r="C46" s="17">
        <v>1191</v>
      </c>
      <c r="E46" s="19"/>
      <c r="F46" s="19"/>
      <c r="G46" s="10"/>
      <c r="H46" s="19"/>
      <c r="I46" s="19"/>
      <c r="J46" s="19"/>
      <c r="K46" s="19"/>
      <c r="V46">
        <v>6</v>
      </c>
      <c r="W46" s="21">
        <v>368.42105263157896</v>
      </c>
      <c r="X46" s="21">
        <v>368.42105263157896</v>
      </c>
      <c r="Y46" s="21">
        <v>30.041364579530949</v>
      </c>
      <c r="Z46" s="21">
        <v>25.192247361436301</v>
      </c>
      <c r="AA46">
        <v>0.44668919279880809</v>
      </c>
      <c r="AB46">
        <v>3</v>
      </c>
      <c r="AC46" t="e">
        <v>#N/A</v>
      </c>
      <c r="AD46" t="e">
        <v>#N/A</v>
      </c>
      <c r="AE46" t="e">
        <v>#N/A</v>
      </c>
      <c r="AF46" t="e">
        <v>#N/A</v>
      </c>
    </row>
    <row r="47" spans="2:32" x14ac:dyDescent="0.45">
      <c r="B47" s="17">
        <v>1300</v>
      </c>
      <c r="C47" s="17">
        <v>1284</v>
      </c>
      <c r="E47" s="19"/>
      <c r="F47" s="19"/>
      <c r="G47" s="10"/>
      <c r="H47" s="19"/>
      <c r="I47" s="19"/>
      <c r="J47" s="19"/>
      <c r="K47" s="19"/>
      <c r="V47">
        <v>7</v>
      </c>
      <c r="W47" s="21">
        <v>442.1052631578948</v>
      </c>
      <c r="X47" s="21">
        <v>442.1052631578948</v>
      </c>
      <c r="Y47" s="21">
        <v>33.009933129264013</v>
      </c>
      <c r="Z47" s="21">
        <v>25.926892064198316</v>
      </c>
      <c r="AA47">
        <v>0.47377772319985634</v>
      </c>
      <c r="AB47">
        <v>3</v>
      </c>
      <c r="AC47" t="e">
        <v>#N/A</v>
      </c>
      <c r="AD47" t="e">
        <v>#N/A</v>
      </c>
      <c r="AE47" t="e">
        <v>#N/A</v>
      </c>
      <c r="AF47" t="e">
        <v>#N/A</v>
      </c>
    </row>
    <row r="48" spans="2:32" x14ac:dyDescent="0.45">
      <c r="B48" s="17">
        <v>1400</v>
      </c>
      <c r="C48" s="17">
        <v>1375</v>
      </c>
      <c r="E48" s="19"/>
      <c r="F48" s="19"/>
      <c r="G48" s="10"/>
      <c r="H48" s="19"/>
      <c r="I48" s="19"/>
      <c r="J48" s="19"/>
      <c r="K48" s="19"/>
      <c r="V48">
        <v>8</v>
      </c>
      <c r="W48" s="21">
        <v>515.78947368421052</v>
      </c>
      <c r="X48" s="21">
        <v>515.78947368421052</v>
      </c>
      <c r="Y48" s="21">
        <v>36.123482606838401</v>
      </c>
      <c r="Z48" s="21">
        <v>26.660901182639282</v>
      </c>
      <c r="AA48">
        <v>0.50117085226574887</v>
      </c>
      <c r="AB48">
        <v>3</v>
      </c>
      <c r="AC48" t="e">
        <v>#N/A</v>
      </c>
      <c r="AD48" t="e">
        <v>#N/A</v>
      </c>
      <c r="AE48" t="e">
        <v>#N/A</v>
      </c>
      <c r="AF48" t="e">
        <v>#N/A</v>
      </c>
    </row>
    <row r="49" spans="2:32" x14ac:dyDescent="0.45">
      <c r="B49" s="17">
        <v>1500</v>
      </c>
      <c r="C49" s="17">
        <v>1464</v>
      </c>
      <c r="E49" s="19"/>
      <c r="F49" s="19"/>
      <c r="G49" s="10"/>
      <c r="H49" s="19"/>
      <c r="I49" s="19"/>
      <c r="J49" s="19"/>
      <c r="K49" s="19"/>
      <c r="V49">
        <v>9</v>
      </c>
      <c r="W49" s="21">
        <v>589.47368421052636</v>
      </c>
      <c r="X49" s="21">
        <v>589.47368421052636</v>
      </c>
      <c r="Y49" s="21">
        <v>39.414858506981318</v>
      </c>
      <c r="Z49" s="21">
        <v>27.394387647441519</v>
      </c>
      <c r="AA49">
        <v>0.52888769744286512</v>
      </c>
      <c r="AB49">
        <v>3</v>
      </c>
      <c r="AC49" t="e">
        <v>#N/A</v>
      </c>
      <c r="AD49" t="e">
        <v>#N/A</v>
      </c>
      <c r="AE49" t="e">
        <v>#N/A</v>
      </c>
      <c r="AF49" t="e">
        <v>#N/A</v>
      </c>
    </row>
    <row r="50" spans="2:32" x14ac:dyDescent="0.45">
      <c r="B50" s="17">
        <v>1600</v>
      </c>
      <c r="C50" s="17">
        <v>1551</v>
      </c>
      <c r="E50" s="19"/>
      <c r="F50" s="19"/>
      <c r="G50" s="10"/>
      <c r="H50" s="19"/>
      <c r="I50" s="19"/>
      <c r="J50" s="19"/>
      <c r="K50" s="19"/>
      <c r="V50">
        <v>10</v>
      </c>
      <c r="W50" s="21">
        <v>663.1578947368422</v>
      </c>
      <c r="X50" s="21">
        <v>663.1578947368422</v>
      </c>
      <c r="Y50" s="21">
        <v>42.900059756512633</v>
      </c>
      <c r="Z50" s="21">
        <v>28.128270849853966</v>
      </c>
      <c r="AA50">
        <v>0.55686923981617598</v>
      </c>
      <c r="AB50">
        <v>3</v>
      </c>
      <c r="AC50" t="e">
        <v>#N/A</v>
      </c>
      <c r="AD50" t="e">
        <v>#N/A</v>
      </c>
      <c r="AE50" t="e">
        <v>#N/A</v>
      </c>
      <c r="AF50" t="e">
        <v>#N/A</v>
      </c>
    </row>
    <row r="51" spans="2:32" x14ac:dyDescent="0.45">
      <c r="B51" s="17">
        <v>1700</v>
      </c>
      <c r="C51" s="17">
        <v>1636</v>
      </c>
      <c r="E51" s="19"/>
      <c r="F51" s="19"/>
      <c r="G51" s="10"/>
      <c r="H51" s="19"/>
      <c r="I51" s="19"/>
      <c r="J51" s="19"/>
      <c r="K51" s="19"/>
      <c r="V51">
        <v>11</v>
      </c>
      <c r="W51" s="21">
        <v>736.84210526315792</v>
      </c>
      <c r="X51" s="21">
        <v>736.84210526315792</v>
      </c>
      <c r="Y51" s="21">
        <v>46.529803153616584</v>
      </c>
      <c r="Z51" s="21">
        <v>28.863854423848689</v>
      </c>
      <c r="AA51">
        <v>0.58499268084762002</v>
      </c>
      <c r="AB51">
        <v>3</v>
      </c>
      <c r="AC51" t="e">
        <v>#N/A</v>
      </c>
      <c r="AD51" t="e">
        <v>#N/A</v>
      </c>
      <c r="AE51" t="e">
        <v>#N/A</v>
      </c>
      <c r="AF51" t="e">
        <v>#N/A</v>
      </c>
    </row>
    <row r="52" spans="2:32" x14ac:dyDescent="0.45">
      <c r="B52" s="17">
        <v>1800</v>
      </c>
      <c r="C52" s="17">
        <v>1719</v>
      </c>
      <c r="E52" s="19"/>
      <c r="F52" s="19"/>
      <c r="G52" s="10"/>
      <c r="H52" s="19"/>
      <c r="I52" s="19"/>
      <c r="J52" s="19"/>
      <c r="K52" s="19"/>
      <c r="V52">
        <v>12</v>
      </c>
      <c r="W52" s="21">
        <v>810.52631578947376</v>
      </c>
      <c r="X52" s="21">
        <v>810.52631578947376</v>
      </c>
      <c r="Y52" s="21">
        <v>50.303398708095813</v>
      </c>
      <c r="Z52" s="21">
        <v>29.602614036332209</v>
      </c>
      <c r="AA52">
        <v>0.61322383130405644</v>
      </c>
      <c r="AB52">
        <v>3</v>
      </c>
      <c r="AC52" t="e">
        <v>#N/A</v>
      </c>
      <c r="AD52" t="e">
        <v>#N/A</v>
      </c>
      <c r="AE52" t="e">
        <v>#N/A</v>
      </c>
      <c r="AF52" t="e">
        <v>#N/A</v>
      </c>
    </row>
    <row r="53" spans="2:32" x14ac:dyDescent="0.45">
      <c r="B53" s="17">
        <v>1900</v>
      </c>
      <c r="C53" s="17">
        <v>1800</v>
      </c>
      <c r="E53" s="19"/>
      <c r="F53" s="19"/>
      <c r="G53" s="10"/>
      <c r="H53" s="19"/>
      <c r="I53" s="19"/>
      <c r="J53" s="19"/>
      <c r="K53" s="19"/>
      <c r="V53">
        <v>13</v>
      </c>
      <c r="W53" s="21">
        <v>884.21052631578959</v>
      </c>
      <c r="X53" s="21">
        <v>884.21052631578959</v>
      </c>
      <c r="Y53" s="21">
        <v>54.266679670779155</v>
      </c>
      <c r="Z53" s="21">
        <v>30.350624387865071</v>
      </c>
      <c r="AA53">
        <v>0.64151454355784154</v>
      </c>
      <c r="AB53">
        <v>3</v>
      </c>
      <c r="AC53" t="e">
        <v>#N/A</v>
      </c>
      <c r="AD53" t="e">
        <v>#N/A</v>
      </c>
      <c r="AE53" t="e">
        <v>#N/A</v>
      </c>
      <c r="AF53" t="e">
        <v>#N/A</v>
      </c>
    </row>
    <row r="54" spans="2:32" x14ac:dyDescent="0.45">
      <c r="B54" s="17">
        <v>2000</v>
      </c>
      <c r="C54" s="17">
        <v>1879</v>
      </c>
      <c r="E54" s="19"/>
      <c r="F54" s="19"/>
      <c r="G54" s="10"/>
      <c r="H54" s="19"/>
      <c r="I54" s="19"/>
      <c r="J54" s="19"/>
      <c r="K54" s="19"/>
      <c r="V54">
        <v>14</v>
      </c>
      <c r="W54" s="21">
        <v>957.89473684210532</v>
      </c>
      <c r="X54" s="21">
        <v>957.89473684210532</v>
      </c>
      <c r="Y54" s="21">
        <v>58.988691866288988</v>
      </c>
      <c r="Z54" s="21">
        <v>31.108340507211327</v>
      </c>
      <c r="AA54">
        <v>0.79544791510646329</v>
      </c>
      <c r="AB54">
        <v>3</v>
      </c>
      <c r="AC54" t="e">
        <v>#N/A</v>
      </c>
      <c r="AD54" t="e">
        <v>#N/A</v>
      </c>
      <c r="AE54" t="e">
        <v>#N/A</v>
      </c>
      <c r="AF54" t="e">
        <v>#N/A</v>
      </c>
    </row>
    <row r="55" spans="2:32" x14ac:dyDescent="0.45">
      <c r="B55" s="17">
        <v>2100</v>
      </c>
      <c r="C55" s="17">
        <v>1956</v>
      </c>
      <c r="E55" s="19"/>
      <c r="F55" s="19"/>
      <c r="G55" s="10"/>
      <c r="H55" s="19"/>
      <c r="I55" s="19"/>
      <c r="J55" s="19"/>
      <c r="K55" s="19"/>
      <c r="V55">
        <v>15</v>
      </c>
      <c r="W55" s="21">
        <v>1031.578947368421</v>
      </c>
      <c r="X55" s="21">
        <v>1030.3157894736842</v>
      </c>
      <c r="Y55" s="21">
        <v>64.065311468489838</v>
      </c>
      <c r="Z55" s="21">
        <v>31.908883297360468</v>
      </c>
      <c r="AA55">
        <v>0.90709439935437863</v>
      </c>
      <c r="AB55">
        <v>3</v>
      </c>
      <c r="AC55" t="e">
        <v>#N/A</v>
      </c>
      <c r="AD55" t="e">
        <v>#N/A</v>
      </c>
      <c r="AE55" t="e">
        <v>#N/A</v>
      </c>
      <c r="AF55" t="e">
        <v>#N/A</v>
      </c>
    </row>
    <row r="56" spans="2:32" x14ac:dyDescent="0.45">
      <c r="B56" s="17">
        <v>2200</v>
      </c>
      <c r="C56" s="17">
        <v>2031</v>
      </c>
      <c r="E56" s="19"/>
      <c r="F56" s="19"/>
      <c r="G56" s="10"/>
      <c r="H56" s="19"/>
      <c r="I56" s="19"/>
      <c r="J56" s="19"/>
      <c r="K56" s="19"/>
      <c r="V56">
        <v>16</v>
      </c>
      <c r="W56" s="21">
        <v>1105.2631578947369</v>
      </c>
      <c r="X56" s="21">
        <v>1101</v>
      </c>
      <c r="Y56" s="21">
        <v>69.336281991919961</v>
      </c>
      <c r="Z56" s="21">
        <v>32.785766088091044</v>
      </c>
      <c r="AA56">
        <v>0.91667801430037621</v>
      </c>
      <c r="AB56">
        <v>3</v>
      </c>
      <c r="AC56" t="e">
        <v>#N/A</v>
      </c>
      <c r="AD56" t="e">
        <v>#N/A</v>
      </c>
      <c r="AE56" t="e">
        <v>#N/A</v>
      </c>
      <c r="AF56" t="e">
        <v>#N/A</v>
      </c>
    </row>
    <row r="57" spans="2:32" x14ac:dyDescent="0.45">
      <c r="B57" s="17">
        <v>2300</v>
      </c>
      <c r="C57" s="17">
        <v>2104</v>
      </c>
      <c r="E57" s="19"/>
      <c r="F57" s="19"/>
      <c r="G57" s="10"/>
      <c r="H57" s="19"/>
      <c r="I57" s="19"/>
      <c r="J57" s="19"/>
      <c r="K57" s="19"/>
      <c r="V57">
        <v>17</v>
      </c>
      <c r="W57" s="21">
        <v>1178.9473684210527</v>
      </c>
      <c r="X57" s="21">
        <v>1171</v>
      </c>
      <c r="Y57" s="21">
        <v>74.574015572957052</v>
      </c>
      <c r="Z57" s="21">
        <v>33.958621737278314</v>
      </c>
      <c r="AA57">
        <v>0.92636415820018136</v>
      </c>
      <c r="AB57">
        <v>3</v>
      </c>
      <c r="AC57" t="e">
        <v>#N/A</v>
      </c>
      <c r="AD57" t="e">
        <v>#N/A</v>
      </c>
      <c r="AE57" t="e">
        <v>#N/A</v>
      </c>
      <c r="AF57" t="e">
        <v>#N/A</v>
      </c>
    </row>
    <row r="58" spans="2:32" x14ac:dyDescent="0.45">
      <c r="B58" s="17">
        <v>2400</v>
      </c>
      <c r="C58" s="17">
        <v>2175</v>
      </c>
      <c r="E58" s="19"/>
      <c r="F58" s="19"/>
      <c r="G58" s="10"/>
      <c r="H58" s="19"/>
      <c r="I58" s="19"/>
      <c r="J58" s="19"/>
      <c r="K58" s="19"/>
      <c r="V58">
        <v>18</v>
      </c>
      <c r="W58" s="21">
        <v>1252.6315789473686</v>
      </c>
      <c r="X58" s="21">
        <v>1239.9473684210527</v>
      </c>
      <c r="Y58" s="21">
        <v>79.755921742187581</v>
      </c>
      <c r="Z58" s="21">
        <v>35.819731046532453</v>
      </c>
      <c r="AA58">
        <v>0.93444042342744571</v>
      </c>
      <c r="AB58">
        <v>3</v>
      </c>
      <c r="AC58" t="e">
        <v>#N/A</v>
      </c>
      <c r="AD58" t="e">
        <v>#N/A</v>
      </c>
      <c r="AE58" t="e">
        <v>#N/A</v>
      </c>
      <c r="AF58" t="e">
        <v>#N/A</v>
      </c>
    </row>
    <row r="59" spans="2:32" x14ac:dyDescent="0.45">
      <c r="B59" s="17">
        <v>2500</v>
      </c>
      <c r="C59" s="17">
        <v>2244</v>
      </c>
      <c r="E59" s="19"/>
      <c r="F59" s="19"/>
      <c r="G59" s="10"/>
      <c r="H59" s="19"/>
      <c r="I59" s="19"/>
      <c r="J59" s="19"/>
      <c r="K59" s="19"/>
      <c r="V59">
        <v>19</v>
      </c>
      <c r="W59" s="21">
        <v>1326.3157894736844</v>
      </c>
      <c r="X59" s="21">
        <v>1307.9473684210527</v>
      </c>
      <c r="Y59" s="21">
        <v>84.895741117431442</v>
      </c>
      <c r="Z59" s="21">
        <v>38.984417453209602</v>
      </c>
      <c r="AA59">
        <v>0.94009143990044941</v>
      </c>
      <c r="AB59">
        <v>3</v>
      </c>
      <c r="AC59" t="e">
        <v>#N/A</v>
      </c>
      <c r="AD59" t="e">
        <v>#N/A</v>
      </c>
      <c r="AE59" t="e">
        <v>#N/A</v>
      </c>
      <c r="AF59" t="e">
        <v>#N/A</v>
      </c>
    </row>
    <row r="60" spans="2:32" x14ac:dyDescent="0.45">
      <c r="B60" s="17">
        <v>2600</v>
      </c>
      <c r="C60" s="17">
        <v>2311</v>
      </c>
      <c r="E60" s="19"/>
      <c r="F60" s="19"/>
      <c r="G60" s="10"/>
      <c r="H60" s="19"/>
      <c r="I60" s="19"/>
      <c r="J60" s="19"/>
      <c r="K60" s="19"/>
      <c r="V60">
        <v>20</v>
      </c>
      <c r="W60" s="21">
        <v>1400</v>
      </c>
      <c r="X60" s="21">
        <v>1375</v>
      </c>
      <c r="Y60" s="21">
        <v>90</v>
      </c>
      <c r="Z60" s="21">
        <v>44</v>
      </c>
      <c r="AA60">
        <v>0.94253612126001329</v>
      </c>
      <c r="AB60">
        <v>3</v>
      </c>
      <c r="AC60" t="e">
        <v>#N/A</v>
      </c>
      <c r="AD60" t="e">
        <v>#N/A</v>
      </c>
      <c r="AE60" t="e">
        <v>#N/A</v>
      </c>
      <c r="AF60" t="e">
        <v>#N/A</v>
      </c>
    </row>
    <row r="61" spans="2:32" x14ac:dyDescent="0.45">
      <c r="B61" s="17">
        <v>2700</v>
      </c>
      <c r="C61" s="17">
        <v>2376</v>
      </c>
      <c r="E61" s="19"/>
      <c r="F61" s="19"/>
      <c r="G61" s="10"/>
      <c r="H61" s="19"/>
      <c r="I61" s="19"/>
      <c r="J61" s="19"/>
      <c r="K61" s="19"/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</row>
    <row r="62" spans="2:32" x14ac:dyDescent="0.45">
      <c r="B62" s="17">
        <v>2800</v>
      </c>
      <c r="C62" s="17">
        <v>2439</v>
      </c>
      <c r="E62" s="19"/>
      <c r="F62" s="19"/>
      <c r="G62" s="10"/>
      <c r="H62" s="19"/>
      <c r="I62" s="19"/>
      <c r="J62" s="19"/>
      <c r="K62" s="19"/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</row>
    <row r="63" spans="2:32" x14ac:dyDescent="0.45">
      <c r="B63" s="17">
        <v>3500</v>
      </c>
      <c r="C63" s="17">
        <v>2500</v>
      </c>
      <c r="G63" s="10"/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</row>
    <row r="64" spans="2:32" x14ac:dyDescent="0.45">
      <c r="B64" s="19"/>
      <c r="C64" s="19"/>
      <c r="G64" s="10"/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</row>
    <row r="65" spans="2:32" x14ac:dyDescent="0.45">
      <c r="B65" s="19"/>
      <c r="C65" s="19"/>
      <c r="G65" s="10"/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</row>
    <row r="66" spans="2:32" x14ac:dyDescent="0.45"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</row>
    <row r="67" spans="2:32" x14ac:dyDescent="0.45"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</row>
    <row r="68" spans="2:32" x14ac:dyDescent="0.45"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15</vt:i4>
      </vt:variant>
    </vt:vector>
  </HeadingPairs>
  <TitlesOfParts>
    <vt:vector size="16" baseType="lpstr">
      <vt:lpstr>трубопровод</vt:lpstr>
      <vt:lpstr>трубопровод!Bob_</vt:lpstr>
      <vt:lpstr>fw_</vt:lpstr>
      <vt:lpstr>трубопровод!gamma_gas_</vt:lpstr>
      <vt:lpstr>трубопровод!gamma_oil_</vt:lpstr>
      <vt:lpstr>трубопровод!gamma_wat_</vt:lpstr>
      <vt:lpstr>hcor</vt:lpstr>
      <vt:lpstr>трубопровод!muob_</vt:lpstr>
      <vt:lpstr>трубопровод!Pb_</vt:lpstr>
      <vt:lpstr>Pcalc_</vt:lpstr>
      <vt:lpstr>PVTstr_</vt:lpstr>
      <vt:lpstr>qliq_</vt:lpstr>
      <vt:lpstr>трубопровод!Rp_</vt:lpstr>
      <vt:lpstr>трубопровод!Rsb_</vt:lpstr>
      <vt:lpstr>tempm</vt:lpstr>
      <vt:lpstr>трубопровод!Tres_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2019-10-28T06:57:59Z</dcterms:created>
  <dcterms:modified xsi:type="dcterms:W3CDTF">2019-11-12T06:20:04Z</dcterms:modified>
</cp:coreProperties>
</file>