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Упражнение MF 1 " sheetId="118" r:id="rId2"/>
  </sheets>
  <externalReferences>
    <externalReference r:id="rId3"/>
    <externalReference r:id="rId4"/>
  </externalReference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1_">#REF!</definedName>
    <definedName name="betta_gas2_" localSheetId="1">'Упражнение MF 1 '!$K$25</definedName>
    <definedName name="betta_gas2_">#REF!</definedName>
    <definedName name="betta_gas3_" localSheetId="1">'Упражнение MF 1 '!$L$25</definedName>
    <definedName name="betta_gas3_">#REF!</definedName>
    <definedName name="Bob_" localSheetId="1">'Упражнение MF 1 '!$C$14</definedName>
    <definedName name="d_choke">'Упражнение MF 1 '!$C$21</definedName>
    <definedName name="d_pipe">'Упражнение MF 1 '!$C$20</definedName>
    <definedName name="fw_" localSheetId="1">'Упражнение MF 1 '!$C$17</definedName>
    <definedName name="fw_">#REF!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gamma_wat_">#REF!</definedName>
    <definedName name="muob_" localSheetId="1">'Упражнение MF 1 '!$C$15</definedName>
    <definedName name="muob_">#REF!</definedName>
    <definedName name="Pb_" localSheetId="1">'Упражнение MF 1 '!$C$12</definedName>
    <definedName name="Q_" localSheetId="1">'Упражнение MF 1 '!#REF!</definedName>
    <definedName name="Q_">#REF!</definedName>
    <definedName name="Rp_" localSheetId="1">'Упражнение MF 1 '!$C$11</definedName>
    <definedName name="Rsb_" localSheetId="1">'Упражнение MF 1 '!$C$10</definedName>
    <definedName name="T_choke">'Упражнение MF 1 '!$C$18</definedName>
    <definedName name="T_upchoke">'Упражнение MF 1 '!$C$18</definedName>
    <definedName name="Tres_" localSheetId="1">'Упражнение MF 1 '!$C$13</definedName>
  </definedNames>
  <calcPr calcId="145621"/>
</workbook>
</file>

<file path=xl/calcChain.xml><?xml version="1.0" encoding="utf-8"?>
<calcChain xmlns="http://schemas.openxmlformats.org/spreadsheetml/2006/main">
  <c r="N33" i="118" l="1"/>
  <c r="N32" i="118"/>
  <c r="N31" i="118"/>
  <c r="N30" i="118"/>
  <c r="N29" i="118"/>
  <c r="N28" i="118"/>
  <c r="C28" i="118"/>
  <c r="M33" i="118"/>
  <c r="M32" i="118"/>
  <c r="M31" i="118"/>
  <c r="M30" i="118"/>
  <c r="M29" i="118"/>
  <c r="M28" i="118"/>
  <c r="D33" i="118"/>
  <c r="E33" i="118"/>
  <c r="I33" i="118"/>
  <c r="J33" i="118"/>
  <c r="F33" i="118"/>
  <c r="G33" i="118"/>
  <c r="K33" i="118"/>
  <c r="H33" i="118"/>
  <c r="L33" i="118"/>
  <c r="C33" i="118"/>
  <c r="H31" i="118"/>
  <c r="H32" i="118"/>
  <c r="D32" i="118"/>
  <c r="E32" i="118"/>
  <c r="I32" i="118"/>
  <c r="J32" i="118"/>
  <c r="F32" i="118"/>
  <c r="G32" i="118"/>
  <c r="K32" i="118"/>
  <c r="L32" i="118"/>
  <c r="C32" i="118"/>
  <c r="D31" i="118"/>
  <c r="E31" i="118"/>
  <c r="I31" i="118"/>
  <c r="J31" i="118"/>
  <c r="F31" i="118"/>
  <c r="G31" i="118"/>
  <c r="K31" i="118"/>
  <c r="L31" i="118"/>
  <c r="C31" i="118"/>
  <c r="E29" i="118"/>
  <c r="E30" i="118"/>
  <c r="D28" i="118"/>
  <c r="L28" i="118"/>
  <c r="E28" i="118"/>
  <c r="I28" i="118"/>
  <c r="J28" i="118"/>
  <c r="F28" i="118"/>
  <c r="G28" i="118"/>
  <c r="K28" i="118"/>
  <c r="H28" i="118"/>
  <c r="D29" i="118"/>
  <c r="I29" i="118"/>
  <c r="J29" i="118"/>
  <c r="F29" i="118"/>
  <c r="G29" i="118"/>
  <c r="K29" i="118"/>
  <c r="H29" i="118"/>
  <c r="L29" i="118"/>
  <c r="D30" i="118"/>
  <c r="I30" i="118"/>
  <c r="J30" i="118"/>
  <c r="F30" i="118"/>
  <c r="G30" i="118"/>
  <c r="K30" i="118"/>
  <c r="H30" i="118"/>
  <c r="L30" i="118"/>
  <c r="C30" i="118"/>
  <c r="C29" i="118"/>
  <c r="C96" i="118" l="1"/>
  <c r="D96" i="118"/>
  <c r="C97" i="118"/>
  <c r="D97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E97" i="118"/>
  <c r="G97" i="118"/>
  <c r="H97" i="118"/>
  <c r="F97" i="118"/>
  <c r="C98" i="118" l="1"/>
  <c r="D98" i="118"/>
  <c r="E13" i="118"/>
  <c r="E12" i="118"/>
  <c r="E11" i="118"/>
  <c r="E10" i="118"/>
  <c r="E9" i="118"/>
  <c r="E7" i="118"/>
  <c r="H98" i="118"/>
  <c r="G98" i="118"/>
  <c r="F98" i="118"/>
  <c r="E98" i="118"/>
  <c r="D99" i="118" l="1"/>
  <c r="G99" i="118"/>
  <c r="H99" i="118"/>
  <c r="F99" i="118"/>
  <c r="E99" i="118"/>
  <c r="D100" i="118" l="1"/>
  <c r="H100" i="118"/>
  <c r="G100" i="118"/>
  <c r="F100" i="118"/>
  <c r="E100" i="118"/>
  <c r="D101" i="118" l="1"/>
  <c r="G101" i="118"/>
  <c r="H101" i="118"/>
  <c r="E101" i="118"/>
  <c r="F101" i="118"/>
  <c r="D102" i="118" l="1"/>
  <c r="H102" i="118"/>
  <c r="G102" i="118"/>
  <c r="E102" i="118"/>
  <c r="F102" i="118"/>
  <c r="D103" i="118" l="1"/>
  <c r="H103" i="118"/>
  <c r="G103" i="118"/>
  <c r="E103" i="118"/>
  <c r="F103" i="118"/>
  <c r="D104" i="118" l="1"/>
  <c r="G104" i="118"/>
  <c r="H104" i="118"/>
  <c r="E104" i="118"/>
  <c r="F104" i="118"/>
  <c r="D105" i="118" l="1"/>
  <c r="H105" i="118"/>
  <c r="G105" i="118"/>
  <c r="F105" i="118"/>
  <c r="E105" i="118"/>
  <c r="D106" i="118" l="1"/>
  <c r="G106" i="118"/>
  <c r="H106" i="118"/>
  <c r="F106" i="118"/>
  <c r="E106" i="118"/>
  <c r="D107" i="118" l="1"/>
  <c r="H107" i="118"/>
  <c r="G107" i="118"/>
  <c r="E107" i="118"/>
  <c r="F107" i="118"/>
  <c r="D108" i="118" l="1"/>
  <c r="G108" i="118"/>
  <c r="H108" i="118"/>
  <c r="E108" i="118"/>
  <c r="F108" i="118"/>
  <c r="D109" i="118" l="1"/>
  <c r="G109" i="118"/>
  <c r="H109" i="118"/>
  <c r="F109" i="118"/>
  <c r="E109" i="118"/>
  <c r="D110" i="118" l="1"/>
  <c r="G110" i="118"/>
  <c r="H110" i="118"/>
  <c r="F110" i="118"/>
  <c r="E110" i="118"/>
  <c r="D111" i="118" l="1"/>
  <c r="G111" i="118"/>
  <c r="H111" i="118"/>
  <c r="F111" i="118"/>
  <c r="E111" i="118"/>
  <c r="D112" i="118" l="1"/>
  <c r="H112" i="118"/>
  <c r="G112" i="118"/>
  <c r="E112" i="118"/>
  <c r="F112" i="118"/>
  <c r="D113" i="118" l="1"/>
  <c r="G113" i="118"/>
  <c r="H113" i="118"/>
  <c r="E113" i="118"/>
  <c r="F113" i="118"/>
  <c r="D114" i="118" l="1"/>
  <c r="H114" i="118"/>
  <c r="G114" i="118"/>
  <c r="F114" i="118"/>
  <c r="E114" i="118"/>
  <c r="D115" i="118" l="1"/>
  <c r="H115" i="118"/>
  <c r="G115" i="118"/>
  <c r="F115" i="118"/>
  <c r="E115" i="118"/>
  <c r="D116" i="118" l="1"/>
  <c r="H116" i="118"/>
  <c r="G116" i="118"/>
  <c r="E116" i="118"/>
  <c r="F116" i="118"/>
  <c r="D117" i="118" l="1"/>
  <c r="G117" i="118"/>
  <c r="H117" i="118"/>
  <c r="E117" i="118"/>
  <c r="F117" i="118"/>
  <c r="D118" i="118" l="1"/>
  <c r="G118" i="118"/>
  <c r="H118" i="118"/>
  <c r="E118" i="118"/>
  <c r="F118" i="118"/>
  <c r="D119" i="118" l="1"/>
  <c r="H119" i="118"/>
  <c r="G119" i="118"/>
  <c r="E119" i="118"/>
  <c r="F119" i="118"/>
  <c r="D120" i="118" l="1"/>
  <c r="G120" i="118"/>
  <c r="H120" i="118"/>
  <c r="F120" i="118"/>
  <c r="E120" i="118"/>
  <c r="D121" i="118" l="1"/>
  <c r="H121" i="118"/>
  <c r="G121" i="118"/>
  <c r="E121" i="118"/>
  <c r="F121" i="118"/>
  <c r="D122" i="118" l="1"/>
  <c r="G122" i="118"/>
  <c r="H122" i="118"/>
  <c r="E122" i="118"/>
  <c r="F122" i="118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<sst xmlns="http://schemas.openxmlformats.org/spreadsheetml/2006/main" count="2598" uniqueCount="164">
  <si>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</si>
  <si>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</si>
  <si>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</si>
  <si>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</si>
  <si>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</si>
  <si>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</si>
  <si>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</si>
  <si>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</si>
  <si>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</si>
  <si>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</si>
  <si>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</si>
  <si>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</si>
  <si>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</si>
  <si>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</si>
  <si>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</si>
  <si>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</si>
  <si>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</si>
  <si>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</si>
  <si>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</si>
  <si>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</si>
  <si>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</si>
  <si>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</si>
  <si>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</si>
  <si>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</si>
  <si>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</si>
  <si>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</si>
  <si>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</si>
  <si>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</si>
  <si>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</si>
  <si>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</si>
  <si>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</si>
  <si>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</si>
  <si>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</si>
  <si>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</si>
  <si>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</si>
  <si>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</si>
  <si>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</si>
  <si>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</si>
  <si>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</si>
  <si>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</si>
  <si>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</si>
  <si>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</si>
  <si>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</si>
  <si>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</si>
  <si>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</si>
  <si>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</si>
  <si>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</si>
  <si>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</si>
  <si>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</si>
  <si>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</si>
  <si>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</si>
  <si>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</si>
  <si>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</si>
  <si>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</si>
  <si>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</si>
  <si>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</si>
  <si>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</si>
  <si>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</si>
  <si>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</si>
  <si>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</si>
  <si>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</si>
  <si>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</si>
  <si>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</si>
  <si>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</si>
  <si>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</si>
  <si>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</si>
  <si>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</si>
  <si>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</si>
  <si>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</si>
  <si>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</si>
  <si>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</si>
  <si>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</si>
  <si>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</si>
  <si>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</si>
  <si>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</si>
  <si>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</si>
  <si>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</si>
  <si>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</si>
  <si>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</si>
  <si>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</si>
  <si>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</si>
  <si>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</si>
  <si>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</si>
  <si>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</si>
  <si>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</si>
  <si>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</si>
  <si>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</si>
  <si>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</si>
  <si>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</si>
  <si>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</si>
  <si>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</si>
  <si>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</si>
  <si>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</si>
  <si>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</si>
  <si>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</si>
  <si>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</si>
  <si>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</si>
  <si>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</si>
  <si>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</si>
  <si>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</si>
  <si>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</si>
  <si>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</si>
  <si>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</si>
  <si>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</si>
  <si>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</si>
  <si>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</si>
  <si>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</si>
  <si>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</si>
  <si>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</si>
  <si>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</si>
  <si>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</si>
  <si>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</si>
  <si>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</si>
  <si>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</si>
  <si>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</si>
  <si>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</si>
  <si>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</si>
  <si>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</si>
  <si>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</si>
  <si>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</si>
  <si>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</si>
  <si>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</si>
  <si>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</si>
  <si>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</si>
  <si>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</si>
  <si>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</si>
  <si>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</si>
  <si>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</si>
  <si>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</si>
  <si>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</si>
  <si>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</si>
  <si>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</si>
  <si>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</si>
  <si>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</si>
  <si>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</si>
  <si>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</si>
  <si>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</si>
  <si>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</si>
  <si>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</si>
  <si>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</si>
  <si>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</si>
  <si>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,</t>
  </si>
  <si>
    <t>Удельная плотность воды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</si>
  <si>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</si>
  <si>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</si>
  <si>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</si>
  <si>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</si>
  <si>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</si>
  <si>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</si>
  <si>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</si>
  <si>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</si>
  <si>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</si>
  <si>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</si>
  <si>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</si>
  <si>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</si>
  <si>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 xml:space="preserve">Упражнение </t>
  </si>
  <si>
    <t xml:space="preserve">графики для расчета потока через ограничение - штуцер </t>
  </si>
  <si>
    <t>Конструкция</t>
  </si>
  <si>
    <t>мм</t>
  </si>
  <si>
    <t>Диаметр трубы</t>
  </si>
  <si>
    <t>Диаметр штуцера</t>
  </si>
  <si>
    <t xml:space="preserve">Температура на входе </t>
  </si>
  <si>
    <t>Рвых</t>
  </si>
  <si>
    <t>Расчет характеристики штуцера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</si>
</sst>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3" borderId="2" xfId="0" applyFill="1" applyBorder="1"/>
    <xf numFmtId="0" fontId="0" fillId="4" borderId="2" xfId="0" applyFill="1" applyBorder="1"/>
    <xf numFmtId="0" fontId="15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на входе от дебита пр разных давлениях на выходе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'Упражнение MF 1 '!$B$28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'!$C$28:$N$28</c:f>
              <c:numCache>
                <c:formatCode>General</c:formatCode>
                <c:ptCount val="12"/>
                <c:pt idx="0">
                  <c:v>1</c:v>
                </c:pt>
                <c:pt idx="1">
                  <c:v>1.0107753906250001</c:v>
                </c:pt>
                <c:pt idx="2">
                  <c:v>2.3109023437499996</c:v>
                </c:pt>
                <c:pt idx="3">
                  <c:v>4.6061640624999995</c:v>
                </c:pt>
                <c:pt idx="4">
                  <c:v>6.8662343749999994</c:v>
                </c:pt>
                <c:pt idx="5">
                  <c:v>9.1028437499999981</c:v>
                </c:pt>
                <c:pt idx="6">
                  <c:v>11.323812499999999</c:v>
                </c:pt>
                <c:pt idx="7">
                  <c:v>21.928156250000001</c:v>
                </c:pt>
                <c:pt idx="8">
                  <c:v>31.781749999999995</c:v>
                </c:pt>
                <c:pt idx="9">
                  <c:v>40.915875</c:v>
                </c:pt>
                <c:pt idx="10">
                  <c:v>56.931874999999991</c:v>
                </c:pt>
                <c:pt idx="11">
                  <c:v>70.069999999999993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'Упражнение MF 1 '!$B$29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'!$C$29:$O$29</c:f>
              <c:numCache>
                <c:formatCode>General</c:formatCode>
                <c:ptCount val="13"/>
                <c:pt idx="0">
                  <c:v>10</c:v>
                </c:pt>
                <c:pt idx="1">
                  <c:v>10.001010894775391</c:v>
                </c:pt>
                <c:pt idx="2">
                  <c:v>10.10162353515625</c:v>
                </c:pt>
                <c:pt idx="3">
                  <c:v>10.41015625</c:v>
                </c:pt>
                <c:pt idx="4">
                  <c:v>10.93994140625</c:v>
                </c:pt>
                <c:pt idx="5">
                  <c:v>11.708984375</c:v>
                </c:pt>
                <c:pt idx="6">
                  <c:v>12.75390625</c:v>
                </c:pt>
                <c:pt idx="7">
                  <c:v>21.9140625</c:v>
                </c:pt>
                <c:pt idx="8">
                  <c:v>31.796875</c:v>
                </c:pt>
                <c:pt idx="9">
                  <c:v>40.8984375</c:v>
                </c:pt>
                <c:pt idx="10">
                  <c:v>56.953125</c:v>
                </c:pt>
                <c:pt idx="11">
                  <c:v>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'Упражнение MF 1 '!$B$30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'!$C$30:$O$30</c:f>
              <c:numCache>
                <c:formatCode>General</c:formatCode>
                <c:ptCount val="13"/>
                <c:pt idx="0">
                  <c:v>20</c:v>
                </c:pt>
                <c:pt idx="1">
                  <c:v>20.000522136688232</c:v>
                </c:pt>
                <c:pt idx="2">
                  <c:v>20.052337646484375</c:v>
                </c:pt>
                <c:pt idx="3">
                  <c:v>20.2099609375</c:v>
                </c:pt>
                <c:pt idx="4">
                  <c:v>20.472412109375</c:v>
                </c:pt>
                <c:pt idx="5">
                  <c:v>20.84228515625</c:v>
                </c:pt>
                <c:pt idx="6">
                  <c:v>21.3232421875</c:v>
                </c:pt>
                <c:pt idx="7">
                  <c:v>25.390625</c:v>
                </c:pt>
                <c:pt idx="8">
                  <c:v>32.2265625</c:v>
                </c:pt>
                <c:pt idx="9">
                  <c:v>40.8984375</c:v>
                </c:pt>
                <c:pt idx="10">
                  <c:v>56.953125</c:v>
                </c:pt>
                <c:pt idx="11">
                  <c:v>70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'Упражнение MF 1 '!$B$31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'!$C$31:$O$31</c:f>
              <c:numCache>
                <c:formatCode>General</c:formatCode>
                <c:ptCount val="13"/>
                <c:pt idx="0">
                  <c:v>30</c:v>
                </c:pt>
                <c:pt idx="1">
                  <c:v>30.000359416007996</c:v>
                </c:pt>
                <c:pt idx="2">
                  <c:v>30.035934448242187</c:v>
                </c:pt>
                <c:pt idx="3">
                  <c:v>30.14373779296875</c:v>
                </c:pt>
                <c:pt idx="4">
                  <c:v>30.32318115234375</c:v>
                </c:pt>
                <c:pt idx="5">
                  <c:v>30.574951171875</c:v>
                </c:pt>
                <c:pt idx="6">
                  <c:v>30.897216796875</c:v>
                </c:pt>
                <c:pt idx="7">
                  <c:v>33.5888671875</c:v>
                </c:pt>
                <c:pt idx="8">
                  <c:v>37.96875</c:v>
                </c:pt>
                <c:pt idx="9">
                  <c:v>43.76953125</c:v>
                </c:pt>
                <c:pt idx="10">
                  <c:v>57.3046875</c:v>
                </c:pt>
                <c:pt idx="11">
                  <c:v>70.13671875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5"/>
          <c:order val="4"/>
          <c:tx>
            <c:strRef>
              <c:f>'Упражнение MF 1 '!$B$32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'!$C$32:$N$32</c:f>
              <c:numCache>
                <c:formatCode>General</c:formatCode>
                <c:ptCount val="12"/>
                <c:pt idx="0">
                  <c:v>40</c:v>
                </c:pt>
                <c:pt idx="1">
                  <c:v>40.000277757644653</c:v>
                </c:pt>
                <c:pt idx="2">
                  <c:v>40.02777099609375</c:v>
                </c:pt>
                <c:pt idx="3">
                  <c:v>40.111083984375</c:v>
                </c:pt>
                <c:pt idx="4">
                  <c:v>40.2490234375</c:v>
                </c:pt>
                <c:pt idx="5">
                  <c:v>40.443115234375</c:v>
                </c:pt>
                <c:pt idx="6">
                  <c:v>40.69091796875</c:v>
                </c:pt>
                <c:pt idx="7">
                  <c:v>42.744140625</c:v>
                </c:pt>
                <c:pt idx="8">
                  <c:v>46.07421875</c:v>
                </c:pt>
                <c:pt idx="9">
                  <c:v>50.46875</c:v>
                </c:pt>
                <c:pt idx="10">
                  <c:v>61.40625</c:v>
                </c:pt>
                <c:pt idx="11">
                  <c:v>72.890625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'Упражнение MF 1 '!$B$33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'!$C$33:$N$33</c:f>
              <c:numCache>
                <c:formatCode>General</c:formatCode>
                <c:ptCount val="12"/>
                <c:pt idx="0">
                  <c:v>50</c:v>
                </c:pt>
                <c:pt idx="1">
                  <c:v>50.000228732824326</c:v>
                </c:pt>
                <c:pt idx="2">
                  <c:v>50.02288818359375</c:v>
                </c:pt>
                <c:pt idx="3">
                  <c:v>50.091552734375</c:v>
                </c:pt>
                <c:pt idx="4">
                  <c:v>50.205230712890625</c:v>
                </c:pt>
                <c:pt idx="5">
                  <c:v>50.36468505859375</c:v>
                </c:pt>
                <c:pt idx="6">
                  <c:v>50.5706787109375</c:v>
                </c:pt>
                <c:pt idx="7">
                  <c:v>52.25830078125</c:v>
                </c:pt>
                <c:pt idx="8">
                  <c:v>54.98046875</c:v>
                </c:pt>
                <c:pt idx="9">
                  <c:v>58.642578125</c:v>
                </c:pt>
                <c:pt idx="10">
                  <c:v>67.87109375</c:v>
                </c:pt>
                <c:pt idx="11">
                  <c:v>78.125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39136"/>
        <c:axId val="374139712"/>
      </c:scatterChart>
      <c:valAx>
        <c:axId val="3741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39712"/>
        <c:crosses val="autoZero"/>
        <c:crossBetween val="midCat"/>
      </c:valAx>
      <c:valAx>
        <c:axId val="3741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3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'!$F$97:$F$122</c:f>
              <c:numCache>
                <c:formatCode>0.000</c:formatCode>
                <c:ptCount val="26"/>
                <c:pt idx="0">
                  <c:v>0</c:v>
                </c:pt>
                <c:pt idx="1">
                  <c:v>9.3139420942307018E-3</c:v>
                </c:pt>
                <c:pt idx="2">
                  <c:v>9.8526012994838846E-3</c:v>
                </c:pt>
                <c:pt idx="3">
                  <c:v>1.0490535801804698E-2</c:v>
                </c:pt>
                <c:pt idx="4">
                  <c:v>1.1140853475986418E-2</c:v>
                </c:pt>
                <c:pt idx="5">
                  <c:v>1.1791685824778641E-2</c:v>
                </c:pt>
                <c:pt idx="6">
                  <c:v>1.2435522618384447E-2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'!$G$97:$G$122</c:f>
              <c:numCache>
                <c:formatCode>0.000</c:formatCode>
                <c:ptCount val="26"/>
                <c:pt idx="0">
                  <c:v>0</c:v>
                </c:pt>
                <c:pt idx="1">
                  <c:v>67.291231107724741</c:v>
                </c:pt>
                <c:pt idx="2">
                  <c:v>11.965742431844655</c:v>
                </c:pt>
                <c:pt idx="3">
                  <c:v>4.7923196010235731</c:v>
                </c:pt>
                <c:pt idx="4">
                  <c:v>2.9130434063108512</c:v>
                </c:pt>
                <c:pt idx="5">
                  <c:v>2.1436288276955966</c:v>
                </c:pt>
                <c:pt idx="6">
                  <c:v>1.7463399141538523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'Упражнение MF 1 '!$H$96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'!$H$97:$H$122</c:f>
              <c:numCache>
                <c:formatCode>0.000</c:formatCode>
                <c:ptCount val="26"/>
                <c:pt idx="0">
                  <c:v>0</c:v>
                </c:pt>
                <c:pt idx="1">
                  <c:v>2.1584046466517792</c:v>
                </c:pt>
                <c:pt idx="2">
                  <c:v>1.3924144540204759</c:v>
                </c:pt>
                <c:pt idx="3">
                  <c:v>0.9898091559953196</c:v>
                </c:pt>
                <c:pt idx="4">
                  <c:v>0.76435838351563079</c:v>
                </c:pt>
                <c:pt idx="5">
                  <c:v>0.62107903418862132</c:v>
                </c:pt>
                <c:pt idx="6">
                  <c:v>0.52237000664921329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'Упражнение MF 1 '!$E$96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'!$E$97:$E$122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2016"/>
        <c:axId val="374143744"/>
      </c:scatterChart>
      <c:valAx>
        <c:axId val="3741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43744"/>
        <c:crosses val="autoZero"/>
        <c:crossBetween val="midCat"/>
      </c:valAx>
      <c:valAx>
        <c:axId val="374143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4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F109B335-5863-42DF-A738-DA903EBBFBA5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8</xdr:col>
      <xdr:colOff>560293</xdr:colOff>
      <xdr:row>0</xdr:row>
      <xdr:rowOff>44824</xdr:rowOff>
    </xdr:from>
    <xdr:to>
      <xdr:col>15</xdr:col>
      <xdr:colOff>127769</xdr:colOff>
      <xdr:row>21</xdr:row>
      <xdr:rowOff>143295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34F3E9F0-B10E-405C-89EB-9B70EF8B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8;&#1056;&#1052;_&#1052;&#1086;&#1076;&#1091;&#1083;&#1100;%20&#1091;&#1095;&#1077;&#1090;&#1072;%20&#1096;&#1090;&#1091;&#1094;&#1077;&#1088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dPChoke_atm"/>
      <definedName name="MF_Mumix_cP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перепада давления"/>
      <sheetName val="Лист1"/>
    </sheetNames>
    <sheetDataSet>
      <sheetData sheetId="0"/>
      <sheetData sheetId="1">
        <row r="23">
          <cell r="D23">
            <v>0</v>
          </cell>
          <cell r="E23">
            <v>1</v>
          </cell>
          <cell r="F23">
            <v>10</v>
          </cell>
          <cell r="G23">
            <v>20</v>
          </cell>
          <cell r="H23">
            <v>30</v>
          </cell>
          <cell r="I23">
            <v>40</v>
          </cell>
          <cell r="J23">
            <v>50</v>
          </cell>
          <cell r="K23">
            <v>100</v>
          </cell>
          <cell r="L23">
            <v>150</v>
          </cell>
          <cell r="M23">
            <v>200</v>
          </cell>
          <cell r="N23">
            <v>250</v>
          </cell>
          <cell r="O23">
            <v>300</v>
          </cell>
          <cell r="P23">
            <v>350</v>
          </cell>
        </row>
        <row r="40">
          <cell r="D40">
            <v>1.0000000149011612</v>
          </cell>
          <cell r="E40">
            <v>1.00811767578125</v>
          </cell>
          <cell r="F40">
            <v>2.11328125</v>
          </cell>
          <cell r="G40">
            <v>4.21875</v>
          </cell>
          <cell r="H40">
            <v>6.296875</v>
          </cell>
          <cell r="I40">
            <v>8.359375</v>
          </cell>
          <cell r="J40">
            <v>10.40625</v>
          </cell>
          <cell r="K40">
            <v>20.375</v>
          </cell>
          <cell r="L40">
            <v>29.8125</v>
          </cell>
          <cell r="M40">
            <v>38.875</v>
          </cell>
          <cell r="N40">
            <v>47.4375</v>
          </cell>
          <cell r="O40">
            <v>55.625</v>
          </cell>
          <cell r="P40">
            <v>63.5</v>
          </cell>
        </row>
        <row r="41">
          <cell r="D41">
            <v>2.0000000298023224</v>
          </cell>
          <cell r="E41">
            <v>2.004058837890625</v>
          </cell>
          <cell r="F41">
            <v>2.44921875</v>
          </cell>
          <cell r="G41">
            <v>4.21875</v>
          </cell>
          <cell r="H41">
            <v>6.296875</v>
          </cell>
          <cell r="I41">
            <v>8.359375</v>
          </cell>
          <cell r="J41">
            <v>10.40625</v>
          </cell>
          <cell r="K41">
            <v>20.375</v>
          </cell>
          <cell r="L41">
            <v>29.8125</v>
          </cell>
          <cell r="M41">
            <v>38.875</v>
          </cell>
          <cell r="N41">
            <v>47.4375</v>
          </cell>
          <cell r="O41">
            <v>55.625</v>
          </cell>
          <cell r="P41">
            <v>63.5</v>
          </cell>
        </row>
        <row r="42">
          <cell r="D42">
            <v>5.000000074505806</v>
          </cell>
          <cell r="E42">
            <v>5.0016307830810547</v>
          </cell>
          <cell r="F42">
            <v>5.1654052734375</v>
          </cell>
          <cell r="G42">
            <v>5.693359375</v>
          </cell>
          <cell r="H42">
            <v>6.689453125</v>
          </cell>
          <cell r="I42">
            <v>8.359375</v>
          </cell>
          <cell r="J42">
            <v>10.41015625</v>
          </cell>
          <cell r="K42">
            <v>20.3515625</v>
          </cell>
          <cell r="L42">
            <v>29.84375</v>
          </cell>
          <cell r="M42">
            <v>38.828125</v>
          </cell>
          <cell r="N42">
            <v>47.421875</v>
          </cell>
          <cell r="O42">
            <v>55.625</v>
          </cell>
          <cell r="P42">
            <v>63.59375</v>
          </cell>
        </row>
        <row r="43">
          <cell r="D43">
            <v>10.000000149011612</v>
          </cell>
          <cell r="E43">
            <v>10.000820159912109</v>
          </cell>
          <cell r="F43">
            <v>10.0823974609375</v>
          </cell>
          <cell r="G43">
            <v>10.33203125</v>
          </cell>
          <cell r="H43">
            <v>10.76171875</v>
          </cell>
          <cell r="I43">
            <v>11.38671875</v>
          </cell>
          <cell r="J43">
            <v>12.2265625</v>
          </cell>
          <cell r="K43">
            <v>20.3515625</v>
          </cell>
          <cell r="L43">
            <v>29.84375</v>
          </cell>
          <cell r="M43">
            <v>38.828125</v>
          </cell>
          <cell r="N43">
            <v>47.421875</v>
          </cell>
          <cell r="O43">
            <v>55.625</v>
          </cell>
          <cell r="P43">
            <v>63.59375</v>
          </cell>
        </row>
        <row r="44">
          <cell r="D44">
            <v>15.000000223517418</v>
          </cell>
          <cell r="E44">
            <v>15.000550746917725</v>
          </cell>
          <cell r="F44">
            <v>15.055160522460937</v>
          </cell>
          <cell r="G44">
            <v>15.2215576171875</v>
          </cell>
          <cell r="H44">
            <v>15.501708984375</v>
          </cell>
          <cell r="I44">
            <v>15.897216796875</v>
          </cell>
          <cell r="J44">
            <v>16.4208984375</v>
          </cell>
          <cell r="K44">
            <v>21.181640625</v>
          </cell>
          <cell r="L44">
            <v>29.82421875</v>
          </cell>
          <cell r="M44">
            <v>38.84765625</v>
          </cell>
          <cell r="N44">
            <v>47.4609375</v>
          </cell>
          <cell r="O44">
            <v>55.6640625</v>
          </cell>
          <cell r="P44">
            <v>63.515625</v>
          </cell>
        </row>
        <row r="45">
          <cell r="D45">
            <v>20.000000298023224</v>
          </cell>
          <cell r="E45">
            <v>20.000414848327637</v>
          </cell>
          <cell r="F45">
            <v>20.04150390625</v>
          </cell>
          <cell r="G45">
            <v>20.166015625</v>
          </cell>
          <cell r="H45">
            <v>20.374755859375</v>
          </cell>
          <cell r="I45">
            <v>20.6689453125</v>
          </cell>
          <cell r="J45">
            <v>21.05224609375</v>
          </cell>
          <cell r="K45">
            <v>24.375</v>
          </cell>
          <cell r="L45">
            <v>30.3515625</v>
          </cell>
          <cell r="M45">
            <v>38.828125</v>
          </cell>
          <cell r="N45">
            <v>47.421875</v>
          </cell>
          <cell r="O45">
            <v>55.625</v>
          </cell>
          <cell r="P45">
            <v>63.59375</v>
          </cell>
        </row>
        <row r="46">
          <cell r="D46">
            <v>25.00000037252903</v>
          </cell>
          <cell r="E46">
            <v>25.000333786010742</v>
          </cell>
          <cell r="F46">
            <v>25.033378601074219</v>
          </cell>
          <cell r="G46">
            <v>25.133514404296875</v>
          </cell>
          <cell r="H46">
            <v>25.30059814453125</v>
          </cell>
          <cell r="I46">
            <v>25.53558349609375</v>
          </cell>
          <cell r="J46">
            <v>25.8392333984375</v>
          </cell>
          <cell r="K46">
            <v>28.41796875</v>
          </cell>
          <cell r="L46">
            <v>32.91015625</v>
          </cell>
          <cell r="M46">
            <v>39.35546875</v>
          </cell>
          <cell r="N46">
            <v>47.4609375</v>
          </cell>
          <cell r="O46">
            <v>55.6640625</v>
          </cell>
          <cell r="P46">
            <v>63.57421875</v>
          </cell>
        </row>
        <row r="47">
          <cell r="D47">
            <v>30.000000447034836</v>
          </cell>
          <cell r="E47">
            <v>30.000278949737549</v>
          </cell>
          <cell r="F47">
            <v>30.027923583984375</v>
          </cell>
          <cell r="G47">
            <v>30.1116943359375</v>
          </cell>
          <cell r="H47">
            <v>30.25177001953125</v>
          </cell>
          <cell r="I47">
            <v>30.4486083984375</v>
          </cell>
          <cell r="J47">
            <v>30.7012939453125</v>
          </cell>
          <cell r="K47">
            <v>32.8271484375</v>
          </cell>
          <cell r="L47">
            <v>36.4453125</v>
          </cell>
          <cell r="M47">
            <v>41.572265625</v>
          </cell>
          <cell r="N47">
            <v>48.046875</v>
          </cell>
          <cell r="O47">
            <v>55.6640625</v>
          </cell>
          <cell r="P47">
            <v>63.515625</v>
          </cell>
        </row>
        <row r="48">
          <cell r="D48">
            <v>35.000000521540642</v>
          </cell>
          <cell r="E48">
            <v>35.000240951776505</v>
          </cell>
          <cell r="F48">
            <v>35.024032592773437</v>
          </cell>
          <cell r="G48">
            <v>35.09613037109375</v>
          </cell>
          <cell r="H48">
            <v>35.216827392578125</v>
          </cell>
          <cell r="I48">
            <v>35.385589599609375</v>
          </cell>
          <cell r="J48">
            <v>35.6024169921875</v>
          </cell>
          <cell r="K48">
            <v>37.418212890625</v>
          </cell>
          <cell r="L48">
            <v>40.46875</v>
          </cell>
          <cell r="M48">
            <v>44.775390625</v>
          </cell>
          <cell r="N48">
            <v>50.17578125</v>
          </cell>
          <cell r="O48">
            <v>56.6015625</v>
          </cell>
          <cell r="P48">
            <v>63.7109375</v>
          </cell>
        </row>
        <row r="49">
          <cell r="D49">
            <v>40.000000596046448</v>
          </cell>
          <cell r="E49">
            <v>40.0002121925354</v>
          </cell>
          <cell r="F49">
            <v>40.021209716796875</v>
          </cell>
          <cell r="G49">
            <v>40.0848388671875</v>
          </cell>
          <cell r="H49">
            <v>40.1904296875</v>
          </cell>
          <cell r="I49">
            <v>40.33935546875</v>
          </cell>
          <cell r="J49">
            <v>40.52978515625</v>
          </cell>
          <cell r="K49">
            <v>42.119140625</v>
          </cell>
          <cell r="L49">
            <v>44.78515625</v>
          </cell>
          <cell r="M49">
            <v>48.4765625</v>
          </cell>
          <cell r="N49">
            <v>53.1640625</v>
          </cell>
          <cell r="O49">
            <v>58.671875</v>
          </cell>
          <cell r="P49">
            <v>64.921875</v>
          </cell>
        </row>
        <row r="50">
          <cell r="D50">
            <v>45.000000670552254</v>
          </cell>
          <cell r="E50">
            <v>45.000189766287804</v>
          </cell>
          <cell r="F50">
            <v>45.01896858215332</v>
          </cell>
          <cell r="G50">
            <v>45.075874328613281</v>
          </cell>
          <cell r="H50">
            <v>45.1702880859375</v>
          </cell>
          <cell r="I50">
            <v>45.303497314453125</v>
          </cell>
          <cell r="J50">
            <v>45.473785400390625</v>
          </cell>
          <cell r="K50">
            <v>46.8951416015625</v>
          </cell>
          <cell r="L50">
            <v>49.2626953125</v>
          </cell>
          <cell r="M50">
            <v>52.53662109375</v>
          </cell>
          <cell r="N50">
            <v>56.689453125</v>
          </cell>
          <cell r="O50">
            <v>61.611328125</v>
          </cell>
          <cell r="P50">
            <v>67.1484375</v>
          </cell>
        </row>
        <row r="51">
          <cell r="D51">
            <v>50.00000074505806</v>
          </cell>
          <cell r="E51">
            <v>50.000172108411789</v>
          </cell>
          <cell r="F51">
            <v>50.017166137695313</v>
          </cell>
          <cell r="G51">
            <v>50.06866455078125</v>
          </cell>
          <cell r="H51">
            <v>50.154876708984375</v>
          </cell>
          <cell r="I51">
            <v>50.274658203125</v>
          </cell>
          <cell r="J51">
            <v>50.42877197265625</v>
          </cell>
          <cell r="K51">
            <v>51.715087890625</v>
          </cell>
          <cell r="L51">
            <v>53.84521484375</v>
          </cell>
          <cell r="M51">
            <v>56.79931640625</v>
          </cell>
          <cell r="N51">
            <v>60.546875</v>
          </cell>
          <cell r="O51">
            <v>64.94140625</v>
          </cell>
          <cell r="P51">
            <v>70.01953125</v>
          </cell>
        </row>
        <row r="52">
          <cell r="D52">
            <v>55.000000819563866</v>
          </cell>
          <cell r="E52">
            <v>55.000157356262207</v>
          </cell>
          <cell r="F52">
            <v>55.015735626220703</v>
          </cell>
          <cell r="G52">
            <v>55.062942504882813</v>
          </cell>
          <cell r="H52">
            <v>55.141830444335938</v>
          </cell>
          <cell r="I52">
            <v>55.25177001953125</v>
          </cell>
          <cell r="J52">
            <v>55.39276123046875</v>
          </cell>
          <cell r="K52">
            <v>56.571044921875</v>
          </cell>
          <cell r="L52">
            <v>58.51806640625</v>
          </cell>
          <cell r="M52">
            <v>61.23046875</v>
          </cell>
          <cell r="N52">
            <v>64.6142578125</v>
          </cell>
          <cell r="O52">
            <v>68.6962890625</v>
          </cell>
          <cell r="P52">
            <v>73.3154296875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 t="s">
        <v>2</v>
      </c>
      <c r="M2" s="22"/>
      <c r="N2" s="22"/>
      <c r="O2" s="22"/>
      <c r="V2" s="23" t="s">
        <v>3</v>
      </c>
      <c r="W2" s="23"/>
      <c r="X2" s="23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O122"/>
  <sheetViews>
    <sheetView tabSelected="1" topLeftCell="A4" zoomScale="85" zoomScaleNormal="85" workbookViewId="0">
      <selection activeCell="G2" sqref="G2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143</v>
      </c>
    </row>
    <row r="3" spans="1:6" x14ac:dyDescent="0.2">
      <c r="B3" t="s">
        <v>163</v>
      </c>
    </row>
    <row r="6" spans="1:6" x14ac:dyDescent="0.2">
      <c r="A6" s="6" t="s">
        <v>128</v>
      </c>
    </row>
    <row r="7" spans="1:6" outlineLevel="1" x14ac:dyDescent="0.2">
      <c r="B7" s="7" t="s">
        <v>129</v>
      </c>
      <c r="C7" s="8">
        <v>0.86</v>
      </c>
      <c r="D7" s="7"/>
      <c r="E7" s="9">
        <f>gamma_oil_*1000</f>
        <v>860</v>
      </c>
      <c r="F7" s="10" t="s">
        <v>130</v>
      </c>
    </row>
    <row r="8" spans="1:6" outlineLevel="1" x14ac:dyDescent="0.2">
      <c r="B8" s="7" t="s">
        <v>142</v>
      </c>
      <c r="C8" s="8">
        <v>1</v>
      </c>
      <c r="D8" s="7"/>
      <c r="E8" s="9"/>
      <c r="F8" s="10"/>
    </row>
    <row r="9" spans="1:6" outlineLevel="1" x14ac:dyDescent="0.2">
      <c r="B9" s="7" t="s">
        <v>131</v>
      </c>
      <c r="C9" s="8">
        <v>0.8</v>
      </c>
      <c r="D9" s="7"/>
      <c r="E9" s="9">
        <f>gamma_gas_*1.22</f>
        <v>0.97599999999999998</v>
      </c>
      <c r="F9" s="10" t="s">
        <v>130</v>
      </c>
    </row>
    <row r="10" spans="1:6" ht="25.5" outlineLevel="1" x14ac:dyDescent="0.2">
      <c r="B10" s="11" t="s">
        <v>132</v>
      </c>
      <c r="C10" s="8">
        <v>80</v>
      </c>
      <c r="D10" s="7" t="s">
        <v>133</v>
      </c>
      <c r="E10" s="12">
        <f>Rsb_/gamma_oil_</f>
        <v>93.023255813953483</v>
      </c>
      <c r="F10" s="10" t="s">
        <v>134</v>
      </c>
    </row>
    <row r="11" spans="1:6" outlineLevel="1" x14ac:dyDescent="0.2">
      <c r="B11" s="11" t="s">
        <v>135</v>
      </c>
      <c r="C11" s="8">
        <v>80</v>
      </c>
      <c r="D11" s="7" t="s">
        <v>133</v>
      </c>
      <c r="E11" s="12">
        <f>Rsb_/gamma_oil_</f>
        <v>93.023255813953483</v>
      </c>
      <c r="F11" s="10" t="s">
        <v>134</v>
      </c>
    </row>
    <row r="12" spans="1:6" ht="25.5" outlineLevel="1" x14ac:dyDescent="0.2">
      <c r="B12" s="11" t="s">
        <v>136</v>
      </c>
      <c r="C12" s="8">
        <v>120</v>
      </c>
      <c r="D12" s="7" t="s">
        <v>146</v>
      </c>
      <c r="E12" s="12">
        <f>Pb_*1.01325</f>
        <v>121.59</v>
      </c>
      <c r="F12" s="10" t="s">
        <v>147</v>
      </c>
    </row>
    <row r="13" spans="1:6" outlineLevel="1" x14ac:dyDescent="0.2">
      <c r="B13" s="7" t="s">
        <v>137</v>
      </c>
      <c r="C13" s="8">
        <v>100</v>
      </c>
      <c r="D13" s="7" t="s">
        <v>138</v>
      </c>
      <c r="E13" s="12">
        <f>Tres_*9/5+32</f>
        <v>212</v>
      </c>
      <c r="F13" s="10" t="s">
        <v>148</v>
      </c>
    </row>
    <row r="14" spans="1:6" ht="38.25" outlineLevel="1" x14ac:dyDescent="0.2">
      <c r="B14" s="11" t="s">
        <v>139</v>
      </c>
      <c r="C14" s="8">
        <v>1.2</v>
      </c>
      <c r="D14" s="7" t="s">
        <v>133</v>
      </c>
    </row>
    <row r="15" spans="1:6" ht="25.5" outlineLevel="1" x14ac:dyDescent="0.2">
      <c r="B15" s="15" t="s">
        <v>144</v>
      </c>
      <c r="C15" s="8">
        <v>1</v>
      </c>
      <c r="D15" s="16" t="s">
        <v>145</v>
      </c>
    </row>
    <row r="16" spans="1:6" x14ac:dyDescent="0.2">
      <c r="A16" s="6" t="s">
        <v>151</v>
      </c>
      <c r="C16" s="25"/>
    </row>
    <row r="17" spans="1:15" x14ac:dyDescent="0.2">
      <c r="B17" s="7" t="s">
        <v>0</v>
      </c>
      <c r="C17" s="8">
        <v>20</v>
      </c>
      <c r="D17" s="7" t="s">
        <v>140</v>
      </c>
    </row>
    <row r="18" spans="1:15" x14ac:dyDescent="0.2">
      <c r="B18" s="16" t="s">
        <v>161</v>
      </c>
      <c r="C18" s="8">
        <v>30</v>
      </c>
      <c r="D18" s="16" t="s">
        <v>138</v>
      </c>
    </row>
    <row r="19" spans="1:15" x14ac:dyDescent="0.2">
      <c r="A19" s="6" t="s">
        <v>157</v>
      </c>
      <c r="B19" s="24"/>
      <c r="C19" s="25"/>
      <c r="D19" s="24"/>
    </row>
    <row r="20" spans="1:15" x14ac:dyDescent="0.2">
      <c r="B20" s="15" t="s">
        <v>159</v>
      </c>
      <c r="C20" s="8">
        <v>70</v>
      </c>
      <c r="D20" s="7" t="s">
        <v>158</v>
      </c>
    </row>
    <row r="21" spans="1:15" x14ac:dyDescent="0.2">
      <c r="B21" s="7" t="s">
        <v>160</v>
      </c>
      <c r="C21" s="8">
        <v>10</v>
      </c>
      <c r="D21" s="7" t="s">
        <v>158</v>
      </c>
    </row>
    <row r="22" spans="1:15" x14ac:dyDescent="0.2">
      <c r="A22" t="s">
        <v>155</v>
      </c>
    </row>
    <row r="23" spans="1:15" outlineLevel="1" x14ac:dyDescent="0.2"/>
    <row r="24" spans="1:15" outlineLevel="1" x14ac:dyDescent="0.2">
      <c r="C24" t="s">
        <v>156</v>
      </c>
    </row>
    <row r="25" spans="1:15" outlineLevel="1" x14ac:dyDescent="0.2">
      <c r="J25" s="13"/>
      <c r="K25" s="13"/>
      <c r="L25" s="13"/>
    </row>
    <row r="26" spans="1:15" ht="32.1" customHeight="1" outlineLevel="1" x14ac:dyDescent="0.25">
      <c r="C26" s="38" t="s">
        <v>149</v>
      </c>
      <c r="D26" s="38"/>
      <c r="E26" s="26"/>
      <c r="F26" s="27"/>
      <c r="G26" s="28"/>
      <c r="I26" s="32"/>
      <c r="J26" s="33"/>
      <c r="K26" s="33"/>
      <c r="L26" s="33"/>
    </row>
    <row r="27" spans="1:15" outlineLevel="1" x14ac:dyDescent="0.2">
      <c r="B27" s="18" t="s">
        <v>162</v>
      </c>
      <c r="C27" s="34">
        <v>0</v>
      </c>
      <c r="D27" s="34">
        <v>1</v>
      </c>
      <c r="E27" s="35">
        <v>10</v>
      </c>
      <c r="F27" s="36">
        <v>20</v>
      </c>
      <c r="G27" s="37">
        <v>30</v>
      </c>
      <c r="H27" s="18">
        <v>40</v>
      </c>
      <c r="I27" s="34">
        <v>50</v>
      </c>
      <c r="J27" s="18">
        <v>100</v>
      </c>
      <c r="K27" s="18">
        <v>150</v>
      </c>
      <c r="L27" s="18">
        <v>200</v>
      </c>
      <c r="M27" s="18">
        <v>300</v>
      </c>
      <c r="N27" s="18">
        <v>400</v>
      </c>
    </row>
    <row r="28" spans="1:15" outlineLevel="1" x14ac:dyDescent="0.2">
      <c r="B28" s="18">
        <v>1</v>
      </c>
      <c r="C28" s="31">
        <f>[1]!MF_dPChoke_atm(d_pipe,d_choke,,$B$28,C27,fw_,T_choke,0,gamma_gas_,gamma_oil_,gamma_wat_,Rsb_,Rp_,Pb_,Tres_,Bob_,muob_)</f>
        <v>1</v>
      </c>
      <c r="D28" s="31">
        <f>[1]!MF_dPChoke_atm(d_pipe,d_choke,,$B$28+0.001,D27,fw_,T_choke,0,gamma_gas_,gamma_oil_,gamma_wat_,Rsb_,Rp_,Pb_,Tres_,Bob_,muob_)</f>
        <v>1.0107753906250001</v>
      </c>
      <c r="E28" s="31">
        <f>[1]!MF_dPChoke_atm(d_pipe,d_choke,,$B$28+0.001,E27,fw_,T_choke,0,gamma_gas_,gamma_oil_,gamma_wat_,Rsb_,Rp_,Pb_,Tres_,Bob_,muob_)</f>
        <v>2.3109023437499996</v>
      </c>
      <c r="F28" s="31">
        <f>[1]!MF_dPChoke_atm(d_pipe,d_choke,,$B$28+0.001,F27,fw_,T_choke,0,gamma_gas_,gamma_oil_,gamma_wat_,Rsb_,Rp_,Pb_,Tres_,Bob_,muob_)</f>
        <v>4.6061640624999995</v>
      </c>
      <c r="G28" s="31">
        <f>[1]!MF_dPChoke_atm(d_pipe,d_choke,,$B$28+0.001,G27,fw_,T_choke,0,gamma_gas_,gamma_oil_,gamma_wat_,Rsb_,Rp_,Pb_,Tres_,Bob_,muob_)</f>
        <v>6.8662343749999994</v>
      </c>
      <c r="H28" s="31">
        <f>[1]!MF_dPChoke_atm(d_pipe,d_choke,,$B$28+0.001,H27,fw_,T_choke,0,gamma_gas_,gamma_oil_,gamma_wat_,Rsb_,Rp_,Pb_,Tres_,Bob_,muob_)</f>
        <v>9.1028437499999981</v>
      </c>
      <c r="I28" s="31">
        <f>[1]!MF_dPChoke_atm(d_pipe,d_choke,,$B$28+0.001,I27,fw_,T_choke,0,gamma_gas_,gamma_oil_,gamma_wat_,Rsb_,Rp_,Pb_,Tres_,Bob_,muob_)</f>
        <v>11.323812499999999</v>
      </c>
      <c r="J28" s="31">
        <f>[1]!MF_dPChoke_atm(d_pipe,d_choke,,$B$28+0.001,J27,fw_,T_choke,0,gamma_gas_,gamma_oil_,gamma_wat_,Rsb_,Rp_,Pb_,Tres_,Bob_,muob_)</f>
        <v>21.928156250000001</v>
      </c>
      <c r="K28" s="31">
        <f>[1]!MF_dPChoke_atm(d_pipe,d_choke,,$B$28+0.001,K27,fw_,T_choke,0,gamma_gas_,gamma_oil_,gamma_wat_,Rsb_,Rp_,Pb_,Tres_,Bob_,muob_)</f>
        <v>31.781749999999995</v>
      </c>
      <c r="L28" s="31">
        <f>[1]!MF_dPChoke_atm(d_pipe,d_choke,,$B$28+0.001,L27,fw_,T_choke,0,gamma_gas_,gamma_oil_,gamma_wat_,Rsb_,Rp_,Pb_,Tres_,Bob_,muob_)</f>
        <v>40.915875</v>
      </c>
      <c r="M28" s="31">
        <f>[1]!MF_dPChoke_atm(d_pipe,d_choke,,$B$28+0.001,M27,fw_,T_choke,0,gamma_gas_,gamma_oil_,gamma_wat_,Rsb_,Rp_,Pb_,Tres_,Bob_,muob_)</f>
        <v>56.931874999999991</v>
      </c>
      <c r="N28" s="31">
        <f>[1]!MF_dPChoke_atm(d_pipe,d_choke,,$B$28+0.001,N27,fw_,T_choke,0,gamma_gas_,gamma_oil_,gamma_wat_,Rsb_,Rp_,Pb_,Tres_,Bob_,muob_)</f>
        <v>70.069999999999993</v>
      </c>
      <c r="O28" s="25"/>
    </row>
    <row r="29" spans="1:15" outlineLevel="1" x14ac:dyDescent="0.2">
      <c r="B29" s="18">
        <v>10</v>
      </c>
      <c r="C29" s="31">
        <f>[1]!MF_dPChoke_atm(d_pipe,d_choke,,$B$29,C27,fw_,T_choke,0,gamma_gas_,gamma_oil_,gamma_wat_,Rsb_,Rp_,Pb_,Tres_,Bob_,muob_)</f>
        <v>10</v>
      </c>
      <c r="D29" s="31">
        <f>[1]!MF_dPChoke_atm(d_pipe,d_choke,,$B$29,D27,fw_,T_choke,0,gamma_gas_,gamma_oil_,gamma_wat_,Rsb_,Rp_,Pb_,Tres_,Bob_,muob_)</f>
        <v>10.001010894775391</v>
      </c>
      <c r="E29" s="31">
        <f>[1]!MF_dPChoke_atm(d_pipe,d_choke,,$B$29,E27,fw_,T_choke,0,gamma_gas_,gamma_oil_,gamma_wat_,Rsb_,Rp_,Pb_,Tres_,Bob_,muob_)</f>
        <v>10.10162353515625</v>
      </c>
      <c r="F29" s="31">
        <f>[1]!MF_dPChoke_atm(d_pipe,d_choke,,$B$29,F27,fw_,T_choke,0,gamma_gas_,gamma_oil_,gamma_wat_,Rsb_,Rp_,Pb_,Tres_,Bob_,muob_)</f>
        <v>10.41015625</v>
      </c>
      <c r="G29" s="31">
        <f>[1]!MF_dPChoke_atm(d_pipe,d_choke,,$B$29,G27,fw_,T_choke,0,gamma_gas_,gamma_oil_,gamma_wat_,Rsb_,Rp_,Pb_,Tres_,Bob_,muob_)</f>
        <v>10.93994140625</v>
      </c>
      <c r="H29" s="31">
        <f>[1]!MF_dPChoke_atm(d_pipe,d_choke,,$B$29,H27,fw_,T_choke,0,gamma_gas_,gamma_oil_,gamma_wat_,Rsb_,Rp_,Pb_,Tres_,Bob_,muob_)</f>
        <v>11.708984375</v>
      </c>
      <c r="I29" s="31">
        <f>[1]!MF_dPChoke_atm(d_pipe,d_choke,,$B$29,I27,fw_,T_choke,0,gamma_gas_,gamma_oil_,gamma_wat_,Rsb_,Rp_,Pb_,Tres_,Bob_,muob_)</f>
        <v>12.75390625</v>
      </c>
      <c r="J29" s="31">
        <f>[1]!MF_dPChoke_atm(d_pipe,d_choke,,$B$29,J27,fw_,T_choke,0,gamma_gas_,gamma_oil_,gamma_wat_,Rsb_,Rp_,Pb_,Tres_,Bob_,muob_)</f>
        <v>21.9140625</v>
      </c>
      <c r="K29" s="31">
        <f>[1]!MF_dPChoke_atm(d_pipe,d_choke,,$B$29,K27,fw_,T_choke,0,gamma_gas_,gamma_oil_,gamma_wat_,Rsb_,Rp_,Pb_,Tres_,Bob_,muob_)</f>
        <v>31.796875</v>
      </c>
      <c r="L29" s="31">
        <f>[1]!MF_dPChoke_atm(d_pipe,d_choke,,$B$29,L27,fw_,T_choke,0,gamma_gas_,gamma_oil_,gamma_wat_,Rsb_,Rp_,Pb_,Tres_,Bob_,muob_)</f>
        <v>40.8984375</v>
      </c>
      <c r="M29" s="31">
        <f>[1]!MF_dPChoke_atm(d_pipe,d_choke,,$B$29,M27,fw_,T_choke,0,gamma_gas_,gamma_oil_,gamma_wat_,Rsb_,Rp_,Pb_,Tres_,Bob_,muob_)</f>
        <v>56.953125</v>
      </c>
      <c r="N29" s="31">
        <f>[1]!MF_dPChoke_atm(d_pipe,d_choke,,$B$29,N27,fw_,T_choke,0,gamma_gas_,gamma_oil_,gamma_wat_,Rsb_,Rp_,Pb_,Tres_,Bob_,muob_)</f>
        <v>70</v>
      </c>
      <c r="O29" s="25"/>
    </row>
    <row r="30" spans="1:15" outlineLevel="1" x14ac:dyDescent="0.2">
      <c r="B30" s="18">
        <v>20</v>
      </c>
      <c r="C30" s="31">
        <f>[1]!MF_dPChoke_atm(d_pipe,d_choke,,$B$30,C27,fw_,T_choke,0,gamma_gas_,gamma_oil_,gamma_wat_,Rsb_,Rp_,Pb_,Tres_,Bob_,muob_)</f>
        <v>20</v>
      </c>
      <c r="D30" s="31">
        <f>[1]!MF_dPChoke_atm(d_pipe,d_choke,,$B$30,D27,fw_,T_choke,0,gamma_gas_,gamma_oil_,gamma_wat_,Rsb_,Rp_,Pb_,Tres_,Bob_,muob_)</f>
        <v>20.000522136688232</v>
      </c>
      <c r="E30" s="31">
        <f>[1]!MF_dPChoke_atm(d_pipe,d_choke,,$B$30,E27,fw_,T_choke,0,gamma_gas_,gamma_oil_,gamma_wat_,Rsb_,Rp_,Pb_,Tres_,Bob_,muob_)</f>
        <v>20.052337646484375</v>
      </c>
      <c r="F30" s="31">
        <f>[1]!MF_dPChoke_atm(d_pipe,d_choke,,$B$30,F27,fw_,T_choke,0,gamma_gas_,gamma_oil_,gamma_wat_,Rsb_,Rp_,Pb_,Tres_,Bob_,muob_)</f>
        <v>20.2099609375</v>
      </c>
      <c r="G30" s="31">
        <f>[1]!MF_dPChoke_atm(d_pipe,d_choke,,$B$30,G27,fw_,T_choke,0,gamma_gas_,gamma_oil_,gamma_wat_,Rsb_,Rp_,Pb_,Tres_,Bob_,muob_)</f>
        <v>20.472412109375</v>
      </c>
      <c r="H30" s="31">
        <f>[1]!MF_dPChoke_atm(d_pipe,d_choke,,$B$30,H27,fw_,T_choke,0,gamma_gas_,gamma_oil_,gamma_wat_,Rsb_,Rp_,Pb_,Tres_,Bob_,muob_)</f>
        <v>20.84228515625</v>
      </c>
      <c r="I30" s="31">
        <f>[1]!MF_dPChoke_atm(d_pipe,d_choke,,$B$30,I27,fw_,T_choke,0,gamma_gas_,gamma_oil_,gamma_wat_,Rsb_,Rp_,Pb_,Tres_,Bob_,muob_)</f>
        <v>21.3232421875</v>
      </c>
      <c r="J30" s="31">
        <f>[1]!MF_dPChoke_atm(d_pipe,d_choke,,$B$30,J27,fw_,T_choke,0,gamma_gas_,gamma_oil_,gamma_wat_,Rsb_,Rp_,Pb_,Tres_,Bob_,muob_)</f>
        <v>25.390625</v>
      </c>
      <c r="K30" s="31">
        <f>[1]!MF_dPChoke_atm(d_pipe,d_choke,,$B$30,K27,fw_,T_choke,0,gamma_gas_,gamma_oil_,gamma_wat_,Rsb_,Rp_,Pb_,Tres_,Bob_,muob_)</f>
        <v>32.2265625</v>
      </c>
      <c r="L30" s="31">
        <f>[1]!MF_dPChoke_atm(d_pipe,d_choke,,$B$30,L27,fw_,T_choke,0,gamma_gas_,gamma_oil_,gamma_wat_,Rsb_,Rp_,Pb_,Tres_,Bob_,muob_)</f>
        <v>40.8984375</v>
      </c>
      <c r="M30" s="31">
        <f>[1]!MF_dPChoke_atm(d_pipe,d_choke,,$B$30,M27,fw_,T_choke,0,gamma_gas_,gamma_oil_,gamma_wat_,Rsb_,Rp_,Pb_,Tres_,Bob_,muob_)</f>
        <v>56.953125</v>
      </c>
      <c r="N30" s="31">
        <f>[1]!MF_dPChoke_atm(d_pipe,d_choke,,$B$30,N27,fw_,T_choke,0,gamma_gas_,gamma_oil_,gamma_wat_,Rsb_,Rp_,Pb_,Tres_,Bob_,muob_)</f>
        <v>70</v>
      </c>
      <c r="O30" s="25"/>
    </row>
    <row r="31" spans="1:15" outlineLevel="1" x14ac:dyDescent="0.2">
      <c r="B31" s="18">
        <v>30</v>
      </c>
      <c r="C31" s="31">
        <f>[1]!MF_dPChoke_atm(d_pipe,d_choke,,$B$31,C27,fw_,T_choke,0,gamma_gas_,gamma_oil_,gamma_wat_,Rsb_,Rp_,Pb_,Tres_,Bob_,muob_)</f>
        <v>30</v>
      </c>
      <c r="D31" s="31">
        <f>[1]!MF_dPChoke_atm(d_pipe,d_choke,,$B$31,D27,fw_,T_choke,0,gamma_gas_,gamma_oil_,gamma_wat_,Rsb_,Rp_,Pb_,Tres_,Bob_,muob_)</f>
        <v>30.000359416007996</v>
      </c>
      <c r="E31" s="31">
        <f>[1]!MF_dPChoke_atm(d_pipe,d_choke,,$B$31,E27,fw_,T_choke,0,gamma_gas_,gamma_oil_,gamma_wat_,Rsb_,Rp_,Pb_,Tres_,Bob_,muob_)</f>
        <v>30.035934448242187</v>
      </c>
      <c r="F31" s="31">
        <f>[1]!MF_dPChoke_atm(d_pipe,d_choke,,$B$31,F27,fw_,T_choke,0,gamma_gas_,gamma_oil_,gamma_wat_,Rsb_,Rp_,Pb_,Tres_,Bob_,muob_)</f>
        <v>30.14373779296875</v>
      </c>
      <c r="G31" s="31">
        <f>[1]!MF_dPChoke_atm(d_pipe,d_choke,,$B$31,G27,fw_,T_choke,0,gamma_gas_,gamma_oil_,gamma_wat_,Rsb_,Rp_,Pb_,Tres_,Bob_,muob_)</f>
        <v>30.32318115234375</v>
      </c>
      <c r="H31" s="31">
        <f>[1]!MF_dPChoke_atm(d_pipe,d_choke,,$B$31,H27,fw_,T_choke,0,gamma_gas_,gamma_oil_,gamma_wat_,Rsb_,Rp_,Pb_,Tres_,Bob_,muob_)</f>
        <v>30.574951171875</v>
      </c>
      <c r="I31" s="31">
        <f>[1]!MF_dPChoke_atm(d_pipe,d_choke,,$B$31,I27,fw_,T_choke,0,gamma_gas_,gamma_oil_,gamma_wat_,Rsb_,Rp_,Pb_,Tres_,Bob_,muob_)</f>
        <v>30.897216796875</v>
      </c>
      <c r="J31" s="31">
        <f>[1]!MF_dPChoke_atm(d_pipe,d_choke,,$B$31,J27,fw_,T_choke,0,gamma_gas_,gamma_oil_,gamma_wat_,Rsb_,Rp_,Pb_,Tres_,Bob_,muob_)</f>
        <v>33.5888671875</v>
      </c>
      <c r="K31" s="31">
        <f>[1]!MF_dPChoke_atm(d_pipe,d_choke,,$B$31,K27,fw_,T_choke,0,gamma_gas_,gamma_oil_,gamma_wat_,Rsb_,Rp_,Pb_,Tres_,Bob_,muob_)</f>
        <v>37.96875</v>
      </c>
      <c r="L31" s="31">
        <f>[1]!MF_dPChoke_atm(d_pipe,d_choke,,$B$31,L27,fw_,T_choke,0,gamma_gas_,gamma_oil_,gamma_wat_,Rsb_,Rp_,Pb_,Tres_,Bob_,muob_)</f>
        <v>43.76953125</v>
      </c>
      <c r="M31" s="31">
        <f>[1]!MF_dPChoke_atm(d_pipe,d_choke,,$B$31,M27,fw_,T_choke,0,gamma_gas_,gamma_oil_,gamma_wat_,Rsb_,Rp_,Pb_,Tres_,Bob_,muob_)</f>
        <v>57.3046875</v>
      </c>
      <c r="N31" s="31">
        <f>[1]!MF_dPChoke_atm(d_pipe,d_choke,,$B$31,N27,fw_,T_choke,0,gamma_gas_,gamma_oil_,gamma_wat_,Rsb_,Rp_,Pb_,Tres_,Bob_,muob_)</f>
        <v>70.13671875</v>
      </c>
      <c r="O31" s="25"/>
    </row>
    <row r="32" spans="1:15" outlineLevel="1" x14ac:dyDescent="0.2">
      <c r="B32" s="18">
        <v>40</v>
      </c>
      <c r="C32" s="31">
        <f>[1]!MF_dPChoke_atm(d_pipe,d_choke,,$B$32,C27,fw_,T_choke,0,gamma_gas_,gamma_oil_,gamma_wat_,Rsb_,Rp_,Pb_,Tres_,Bob_,muob_)</f>
        <v>40</v>
      </c>
      <c r="D32" s="31">
        <f>[1]!MF_dPChoke_atm(d_pipe,d_choke,,$B$32,D27,fw_,T_choke,0,gamma_gas_,gamma_oil_,gamma_wat_,Rsb_,Rp_,Pb_,Tres_,Bob_,muob_)</f>
        <v>40.000277757644653</v>
      </c>
      <c r="E32" s="31">
        <f>[1]!MF_dPChoke_atm(d_pipe,d_choke,,$B$32,E27,fw_,T_choke,0,gamma_gas_,gamma_oil_,gamma_wat_,Rsb_,Rp_,Pb_,Tres_,Bob_,muob_)</f>
        <v>40.02777099609375</v>
      </c>
      <c r="F32" s="31">
        <f>[1]!MF_dPChoke_atm(d_pipe,d_choke,,$B$32,F27,fw_,T_choke,0,gamma_gas_,gamma_oil_,gamma_wat_,Rsb_,Rp_,Pb_,Tres_,Bob_,muob_)</f>
        <v>40.111083984375</v>
      </c>
      <c r="G32" s="31">
        <f>[1]!MF_dPChoke_atm(d_pipe,d_choke,,$B$32,G27,fw_,T_choke,0,gamma_gas_,gamma_oil_,gamma_wat_,Rsb_,Rp_,Pb_,Tres_,Bob_,muob_)</f>
        <v>40.2490234375</v>
      </c>
      <c r="H32" s="31">
        <f>[1]!MF_dPChoke_atm(d_pipe,d_choke,,$B$32,H27,fw_,T_choke,0,gamma_gas_,gamma_oil_,gamma_wat_,Rsb_,Rp_,Pb_,Tres_,Bob_,muob_)</f>
        <v>40.443115234375</v>
      </c>
      <c r="I32" s="31">
        <f>[1]!MF_dPChoke_atm(d_pipe,d_choke,,$B$32,I27,fw_,T_choke,0,gamma_gas_,gamma_oil_,gamma_wat_,Rsb_,Rp_,Pb_,Tres_,Bob_,muob_)</f>
        <v>40.69091796875</v>
      </c>
      <c r="J32" s="31">
        <f>[1]!MF_dPChoke_atm(d_pipe,d_choke,,$B$32,J27,fw_,T_choke,0,gamma_gas_,gamma_oil_,gamma_wat_,Rsb_,Rp_,Pb_,Tres_,Bob_,muob_)</f>
        <v>42.744140625</v>
      </c>
      <c r="K32" s="31">
        <f>[1]!MF_dPChoke_atm(d_pipe,d_choke,,$B$32,K27,fw_,T_choke,0,gamma_gas_,gamma_oil_,gamma_wat_,Rsb_,Rp_,Pb_,Tres_,Bob_,muob_)</f>
        <v>46.07421875</v>
      </c>
      <c r="L32" s="31">
        <f>[1]!MF_dPChoke_atm(d_pipe,d_choke,,$B$32,L27,fw_,T_choke,0,gamma_gas_,gamma_oil_,gamma_wat_,Rsb_,Rp_,Pb_,Tres_,Bob_,muob_)</f>
        <v>50.46875</v>
      </c>
      <c r="M32" s="31">
        <f>[1]!MF_dPChoke_atm(d_pipe,d_choke,,$B$32,M27,fw_,T_choke,0,gamma_gas_,gamma_oil_,gamma_wat_,Rsb_,Rp_,Pb_,Tres_,Bob_,muob_)</f>
        <v>61.40625</v>
      </c>
      <c r="N32" s="31">
        <f>[1]!MF_dPChoke_atm(d_pipe,d_choke,,$B$32,N27,fw_,T_choke,0,gamma_gas_,gamma_oil_,gamma_wat_,Rsb_,Rp_,Pb_,Tres_,Bob_,muob_)</f>
        <v>72.890625</v>
      </c>
      <c r="O32" s="25"/>
    </row>
    <row r="33" spans="2:14" outlineLevel="1" x14ac:dyDescent="0.2">
      <c r="B33" s="18">
        <v>50</v>
      </c>
      <c r="C33" s="31">
        <f>[1]!MF_dPChoke_atm(d_pipe,d_choke,,$B$33,C27,fw_,T_choke,0,gamma_gas_,gamma_oil_,gamma_wat_,Rsb_,Rp_,Pb_,Tres_,Bob_,muob_)</f>
        <v>50</v>
      </c>
      <c r="D33" s="31">
        <f>[1]!MF_dPChoke_atm(d_pipe,d_choke,,$B$33,D27,fw_,T_choke,0,gamma_gas_,gamma_oil_,gamma_wat_,Rsb_,Rp_,Pb_,Tres_,Bob_,muob_)</f>
        <v>50.000228732824326</v>
      </c>
      <c r="E33" s="31">
        <f>[1]!MF_dPChoke_atm(d_pipe,d_choke,,$B$33,E27,fw_,T_choke,0,gamma_gas_,gamma_oil_,gamma_wat_,Rsb_,Rp_,Pb_,Tres_,Bob_,muob_)</f>
        <v>50.02288818359375</v>
      </c>
      <c r="F33" s="31">
        <f>[1]!MF_dPChoke_atm(d_pipe,d_choke,,$B$33,F27,fw_,T_choke,0,gamma_gas_,gamma_oil_,gamma_wat_,Rsb_,Rp_,Pb_,Tres_,Bob_,muob_)</f>
        <v>50.091552734375</v>
      </c>
      <c r="G33" s="31">
        <f>[1]!MF_dPChoke_atm(d_pipe,d_choke,,$B$33,G27,fw_,T_choke,0,gamma_gas_,gamma_oil_,gamma_wat_,Rsb_,Rp_,Pb_,Tres_,Bob_,muob_)</f>
        <v>50.205230712890625</v>
      </c>
      <c r="H33" s="31">
        <f>[1]!MF_dPChoke_atm(d_pipe,d_choke,,$B$33,H27,fw_,T_choke,0,gamma_gas_,gamma_oil_,gamma_wat_,Rsb_,Rp_,Pb_,Tres_,Bob_,muob_)</f>
        <v>50.36468505859375</v>
      </c>
      <c r="I33" s="31">
        <f>[1]!MF_dPChoke_atm(d_pipe,d_choke,,$B$33,I27,fw_,T_choke,0,gamma_gas_,gamma_oil_,gamma_wat_,Rsb_,Rp_,Pb_,Tres_,Bob_,muob_)</f>
        <v>50.5706787109375</v>
      </c>
      <c r="J33" s="31">
        <f>[1]!MF_dPChoke_atm(d_pipe,d_choke,,$B$33,J27,fw_,T_choke,0,gamma_gas_,gamma_oil_,gamma_wat_,Rsb_,Rp_,Pb_,Tres_,Bob_,muob_)</f>
        <v>52.25830078125</v>
      </c>
      <c r="K33" s="31">
        <f>[1]!MF_dPChoke_atm(d_pipe,d_choke,,$B$33,K27,fw_,T_choke,0,gamma_gas_,gamma_oil_,gamma_wat_,Rsb_,Rp_,Pb_,Tres_,Bob_,muob_)</f>
        <v>54.98046875</v>
      </c>
      <c r="L33" s="31">
        <f>[1]!MF_dPChoke_atm(d_pipe,d_choke,,$B$33,L27,fw_,T_choke,0,gamma_gas_,gamma_oil_,gamma_wat_,Rsb_,Rp_,Pb_,Tres_,Bob_,muob_)</f>
        <v>58.642578125</v>
      </c>
      <c r="M33" s="31">
        <f>[1]!MF_dPChoke_atm(d_pipe,d_choke,,$B$33,M27,fw_,T_choke,0,gamma_gas_,gamma_oil_,gamma_wat_,Rsb_,Rp_,Pb_,Tres_,Bob_,muob_)</f>
        <v>67.87109375</v>
      </c>
      <c r="N33" s="31">
        <f>[1]!MF_dPChoke_atm(d_pipe,d_choke,,$B$33,N27,fw_,T_choke,0,gamma_gas_,gamma_oil_,gamma_wat_,Rsb_,Rp_,Pb_,Tres_,Bob_,muob_)</f>
        <v>78.125</v>
      </c>
    </row>
    <row r="34" spans="2:14" outlineLevel="1" x14ac:dyDescent="0.2">
      <c r="C34" s="25"/>
      <c r="D34" s="25"/>
      <c r="E34" s="29"/>
      <c r="F34" s="30"/>
      <c r="G34" s="30"/>
      <c r="I34" s="25"/>
      <c r="J34" s="24"/>
      <c r="K34" s="24"/>
      <c r="L34" s="24"/>
    </row>
    <row r="35" spans="2:14" outlineLevel="1" x14ac:dyDescent="0.2">
      <c r="C35" s="25"/>
      <c r="D35" s="25"/>
      <c r="E35" s="29"/>
      <c r="F35" s="30"/>
      <c r="G35" s="30"/>
      <c r="I35" s="25"/>
      <c r="J35" s="24"/>
      <c r="K35" s="24"/>
      <c r="L35" s="24"/>
    </row>
    <row r="36" spans="2:14" outlineLevel="1" x14ac:dyDescent="0.2">
      <c r="C36" s="25"/>
      <c r="D36" s="25"/>
      <c r="E36" s="29"/>
      <c r="F36" s="30"/>
      <c r="G36" s="30"/>
      <c r="I36" s="25"/>
      <c r="J36" s="24"/>
      <c r="K36" s="24"/>
      <c r="L36" s="24"/>
    </row>
    <row r="37" spans="2:14" outlineLevel="1" x14ac:dyDescent="0.2">
      <c r="C37" s="25"/>
      <c r="D37" s="25"/>
      <c r="E37" s="29"/>
      <c r="F37" s="30"/>
      <c r="G37" s="30"/>
      <c r="I37" s="25"/>
      <c r="J37" s="24"/>
      <c r="K37" s="24"/>
      <c r="L37" s="24"/>
    </row>
    <row r="38" spans="2:14" outlineLevel="1" x14ac:dyDescent="0.2">
      <c r="C38" s="25"/>
      <c r="D38" s="25"/>
      <c r="E38" s="29"/>
      <c r="F38" s="30"/>
      <c r="G38" s="30"/>
      <c r="I38" s="25"/>
      <c r="J38" s="24"/>
      <c r="K38" s="24"/>
      <c r="L38" s="24"/>
    </row>
    <row r="39" spans="2:14" outlineLevel="1" x14ac:dyDescent="0.2">
      <c r="C39" s="25"/>
      <c r="D39" s="25"/>
      <c r="E39" s="29"/>
      <c r="F39" s="30"/>
      <c r="G39" s="30"/>
      <c r="I39" s="25"/>
      <c r="J39" s="24"/>
      <c r="K39" s="24"/>
      <c r="L39" s="24"/>
    </row>
    <row r="40" spans="2:14" outlineLevel="1" x14ac:dyDescent="0.2">
      <c r="C40" s="25"/>
      <c r="D40" s="25"/>
      <c r="E40" s="29"/>
      <c r="F40" s="30"/>
      <c r="G40" s="30"/>
      <c r="I40" s="25"/>
      <c r="J40" s="24"/>
      <c r="K40" s="24"/>
      <c r="L40" s="24"/>
    </row>
    <row r="41" spans="2:14" outlineLevel="1" x14ac:dyDescent="0.2">
      <c r="C41" s="25"/>
      <c r="D41" s="25"/>
      <c r="E41" s="29"/>
      <c r="F41" s="30"/>
      <c r="G41" s="30"/>
      <c r="I41" s="25"/>
      <c r="J41" s="24"/>
      <c r="K41" s="24"/>
      <c r="L41" s="24"/>
    </row>
    <row r="42" spans="2:14" outlineLevel="1" x14ac:dyDescent="0.2">
      <c r="C42" s="25"/>
      <c r="D42" s="25"/>
      <c r="E42" s="29"/>
      <c r="F42" s="30"/>
      <c r="G42" s="30"/>
      <c r="I42" s="25"/>
      <c r="J42" s="24"/>
      <c r="K42" s="24"/>
      <c r="L42" s="24"/>
    </row>
    <row r="43" spans="2:14" outlineLevel="1" x14ac:dyDescent="0.2">
      <c r="C43" s="25"/>
      <c r="D43" s="25"/>
      <c r="E43" s="29"/>
      <c r="F43" s="30"/>
      <c r="G43" s="30"/>
      <c r="I43" s="25"/>
      <c r="J43" s="24"/>
      <c r="K43" s="24"/>
      <c r="L43" s="24"/>
    </row>
    <row r="44" spans="2:14" outlineLevel="1" x14ac:dyDescent="0.2">
      <c r="C44" s="25"/>
      <c r="D44" s="25"/>
      <c r="E44" s="29"/>
      <c r="F44" s="30"/>
      <c r="G44" s="30"/>
      <c r="I44" s="25"/>
      <c r="J44" s="24"/>
      <c r="K44" s="24"/>
      <c r="L44" s="24"/>
    </row>
    <row r="45" spans="2:14" outlineLevel="1" x14ac:dyDescent="0.2">
      <c r="C45" s="25"/>
      <c r="D45" s="25"/>
      <c r="E45" s="29"/>
      <c r="F45" s="30"/>
      <c r="G45" s="30"/>
      <c r="I45" s="25"/>
      <c r="J45" s="24"/>
      <c r="K45" s="24"/>
      <c r="L45" s="24"/>
    </row>
    <row r="46" spans="2:14" outlineLevel="1" x14ac:dyDescent="0.2">
      <c r="C46" s="25"/>
      <c r="D46" s="25"/>
      <c r="E46" s="29"/>
      <c r="F46" s="30"/>
      <c r="G46" s="30"/>
      <c r="I46" s="25"/>
      <c r="J46" s="24"/>
      <c r="K46" s="24"/>
      <c r="L46" s="24"/>
    </row>
    <row r="47" spans="2:14" outlineLevel="1" x14ac:dyDescent="0.2">
      <c r="C47" s="25"/>
      <c r="D47" s="25"/>
      <c r="E47" s="29"/>
      <c r="F47" s="30"/>
      <c r="G47" s="30"/>
      <c r="I47" s="25"/>
      <c r="J47" s="24"/>
      <c r="K47" s="24"/>
      <c r="L47" s="24"/>
    </row>
    <row r="48" spans="2:14" outlineLevel="1" x14ac:dyDescent="0.2">
      <c r="C48" s="25"/>
      <c r="D48" s="25"/>
      <c r="E48" s="29"/>
      <c r="F48" s="30"/>
      <c r="G48" s="30"/>
      <c r="I48" s="25"/>
      <c r="J48" s="24"/>
      <c r="K48" s="24"/>
      <c r="L48" s="24"/>
    </row>
    <row r="49" spans="3:12" outlineLevel="1" x14ac:dyDescent="0.2">
      <c r="C49" s="25"/>
      <c r="D49" s="25"/>
      <c r="E49" s="29"/>
      <c r="F49" s="30"/>
      <c r="G49" s="30"/>
      <c r="I49" s="25"/>
      <c r="J49" s="24"/>
      <c r="K49" s="24"/>
      <c r="L49" s="24"/>
    </row>
    <row r="50" spans="3:12" outlineLevel="1" x14ac:dyDescent="0.2">
      <c r="C50" s="25"/>
      <c r="D50" s="25"/>
      <c r="E50" s="29"/>
      <c r="F50" s="30"/>
      <c r="G50" s="30"/>
      <c r="I50" s="25"/>
      <c r="J50" s="24"/>
      <c r="K50" s="24"/>
      <c r="L50" s="24"/>
    </row>
    <row r="51" spans="3:12" outlineLevel="1" x14ac:dyDescent="0.2">
      <c r="C51" s="25"/>
      <c r="D51" s="25"/>
      <c r="E51" s="29"/>
      <c r="F51" s="30"/>
      <c r="G51" s="30"/>
      <c r="I51" s="25"/>
      <c r="J51" s="24"/>
      <c r="K51" s="24"/>
      <c r="L51" s="24"/>
    </row>
    <row r="52" spans="3:12" outlineLevel="1" x14ac:dyDescent="0.2">
      <c r="C52" s="25"/>
      <c r="D52" s="25"/>
      <c r="E52" s="29"/>
      <c r="F52" s="30"/>
      <c r="G52" s="30"/>
      <c r="I52" s="25"/>
      <c r="J52" s="24"/>
      <c r="K52" s="24"/>
      <c r="L52" s="24"/>
    </row>
    <row r="53" spans="3:12" outlineLevel="1" x14ac:dyDescent="0.2"/>
    <row r="96" spans="3:8" ht="18.75" x14ac:dyDescent="0.35">
      <c r="C96" s="17" t="str">
        <f t="shared" ref="C96:D105" si="0">C26</f>
        <v>Дебит жидкости</v>
      </c>
      <c r="D96" s="17">
        <f t="shared" si="0"/>
        <v>0</v>
      </c>
      <c r="E96" s="19" t="s">
        <v>150</v>
      </c>
      <c r="F96" s="19" t="s">
        <v>152</v>
      </c>
      <c r="G96" s="19" t="s">
        <v>154</v>
      </c>
      <c r="H96" s="19" t="s">
        <v>153</v>
      </c>
    </row>
    <row r="97" spans="3:11" x14ac:dyDescent="0.2">
      <c r="C97" s="18">
        <f t="shared" si="0"/>
        <v>0</v>
      </c>
      <c r="D97" s="18">
        <f t="shared" si="0"/>
        <v>1</v>
      </c>
      <c r="E97" s="20" t="e">
        <f>[1]!MF_Mumix_cP(Q_,fw_,C97,D97)</f>
        <v>#VALUE!</v>
      </c>
      <c r="F97" s="21" t="e">
        <f>[1]!PVT_Mug_cP(C97,D97,gamma_gas_,gamma_oil_,gamma_wat_,Rsb_,Rp_,Pb_,Tres_,Bob_,muob_)</f>
        <v>#VALUE!</v>
      </c>
      <c r="G97" s="21" t="e">
        <f>[1]!PVT_Muo_cP(C97,D97,gamma_gas_,gamma_oil_,gamma_wat_,Rsb_,Rp_,Pb_,Tres_,Bob_,muob_)</f>
        <v>#VALUE!</v>
      </c>
      <c r="H97" s="21" t="e">
        <f>[1]!PVT_Muw_cP(C97,D97,gamma_gas_,gamma_oil_,gamma_wat_,Rsb_,Rp_,Pb_,Tres_,Bob_,muob_)</f>
        <v>#VALUE!</v>
      </c>
    </row>
    <row r="98" spans="3:11" x14ac:dyDescent="0.2">
      <c r="C98" s="18">
        <f t="shared" si="0"/>
        <v>1</v>
      </c>
      <c r="D98" s="18">
        <f t="shared" si="0"/>
        <v>1.0107753906250001</v>
      </c>
      <c r="E98" s="20" t="e">
        <f>[1]!MF_Mumix_cP(Q_,fw_,C98,D98)</f>
        <v>#VALUE!</v>
      </c>
      <c r="F98" s="21">
        <f>[1]!PVT_Mug_cP(C98,D98,gamma_gas_,gamma_oil_,gamma_wat_,Rsb_,Rp_,Pb_,Tres_,Bob_,muob_)</f>
        <v>9.3139420942307018E-3</v>
      </c>
      <c r="G98" s="21">
        <f>[1]!PVT_Muo_cP(C98,D98,gamma_gas_,gamma_oil_,gamma_wat_,Rsb_,Rp_,Pb_,Tres_,Bob_,muob_)</f>
        <v>67.291231107724741</v>
      </c>
      <c r="H98" s="21">
        <f>[1]!PVT_Muw_cP(C98,D98,gamma_gas_,gamma_oil_,gamma_wat_,Rsb_,Rp_,Pb_,Tres_,Bob_,muob_)</f>
        <v>2.1584046466517792</v>
      </c>
    </row>
    <row r="99" spans="3:11" x14ac:dyDescent="0.2">
      <c r="C99" s="18">
        <f t="shared" si="0"/>
        <v>10</v>
      </c>
      <c r="D99" s="18">
        <f t="shared" si="0"/>
        <v>10.001010894775391</v>
      </c>
      <c r="E99" s="20" t="e">
        <f>[1]!MF_Mumix_cP(Q_,fw_,C99,D99)</f>
        <v>#VALUE!</v>
      </c>
      <c r="F99" s="21">
        <f>[1]!PVT_Mug_cP(C99,D99,gamma_gas_,gamma_oil_,gamma_wat_,Rsb_,Rp_,Pb_,Tres_,Bob_,muob_)</f>
        <v>9.8526012994838846E-3</v>
      </c>
      <c r="G99" s="21">
        <f>[1]!PVT_Muo_cP(C99,D99,gamma_gas_,gamma_oil_,gamma_wat_,Rsb_,Rp_,Pb_,Tres_,Bob_,muob_)</f>
        <v>11.965742431844655</v>
      </c>
      <c r="H99" s="21">
        <f>[1]!PVT_Muw_cP(C99,D99,gamma_gas_,gamma_oil_,gamma_wat_,Rsb_,Rp_,Pb_,Tres_,Bob_,muob_)</f>
        <v>1.3924144540204759</v>
      </c>
    </row>
    <row r="100" spans="3:11" x14ac:dyDescent="0.2">
      <c r="C100" s="18">
        <f t="shared" si="0"/>
        <v>20</v>
      </c>
      <c r="D100" s="18">
        <f t="shared" si="0"/>
        <v>20.000522136688232</v>
      </c>
      <c r="E100" s="20" t="e">
        <f>[1]!MF_Mumix_cP(Q_,fw_,C100,D100)</f>
        <v>#VALUE!</v>
      </c>
      <c r="F100" s="21">
        <f>[1]!PVT_Mug_cP(C100,D100,gamma_gas_,gamma_oil_,gamma_wat_,Rsb_,Rp_,Pb_,Tres_,Bob_,muob_)</f>
        <v>1.0490535801804698E-2</v>
      </c>
      <c r="G100" s="21">
        <f>[1]!PVT_Muo_cP(C100,D100,gamma_gas_,gamma_oil_,gamma_wat_,Rsb_,Rp_,Pb_,Tres_,Bob_,muob_)</f>
        <v>4.7923196010235731</v>
      </c>
      <c r="H100" s="21">
        <f>[1]!PVT_Muw_cP(C100,D100,gamma_gas_,gamma_oil_,gamma_wat_,Rsb_,Rp_,Pb_,Tres_,Bob_,muob_)</f>
        <v>0.9898091559953196</v>
      </c>
    </row>
    <row r="101" spans="3:11" x14ac:dyDescent="0.2">
      <c r="C101" s="18">
        <f t="shared" si="0"/>
        <v>30</v>
      </c>
      <c r="D101" s="18">
        <f t="shared" si="0"/>
        <v>30.000359416007996</v>
      </c>
      <c r="E101" s="20" t="e">
        <f>[1]!MF_Mumix_cP(Q_,fw_,C101,D101)</f>
        <v>#VALUE!</v>
      </c>
      <c r="F101" s="21">
        <f>[1]!PVT_Mug_cP(C101,D101,gamma_gas_,gamma_oil_,gamma_wat_,Rsb_,Rp_,Pb_,Tres_,Bob_,muob_)</f>
        <v>1.1140853475986418E-2</v>
      </c>
      <c r="G101" s="21">
        <f>[1]!PVT_Muo_cP(C101,D101,gamma_gas_,gamma_oil_,gamma_wat_,Rsb_,Rp_,Pb_,Tres_,Bob_,muob_)</f>
        <v>2.9130434063108512</v>
      </c>
      <c r="H101" s="21">
        <f>[1]!PVT_Muw_cP(C101,D101,gamma_gas_,gamma_oil_,gamma_wat_,Rsb_,Rp_,Pb_,Tres_,Bob_,muob_)</f>
        <v>0.76435838351563079</v>
      </c>
    </row>
    <row r="102" spans="3:11" x14ac:dyDescent="0.2">
      <c r="C102" s="18">
        <f t="shared" si="0"/>
        <v>40</v>
      </c>
      <c r="D102" s="18">
        <f t="shared" si="0"/>
        <v>40.000277757644653</v>
      </c>
      <c r="E102" s="20" t="e">
        <f>[1]!MF_Mumix_cP(Q_,fw_,C102,D102)</f>
        <v>#VALUE!</v>
      </c>
      <c r="F102" s="21">
        <f>[1]!PVT_Mug_cP(C102,D102,gamma_gas_,gamma_oil_,gamma_wat_,Rsb_,Rp_,Pb_,Tres_,Bob_,muob_)</f>
        <v>1.1791685824778641E-2</v>
      </c>
      <c r="G102" s="21">
        <f>[1]!PVT_Muo_cP(C102,D102,gamma_gas_,gamma_oil_,gamma_wat_,Rsb_,Rp_,Pb_,Tres_,Bob_,muob_)</f>
        <v>2.1436288276955966</v>
      </c>
      <c r="H102" s="21">
        <f>[1]!PVT_Muw_cP(C102,D102,gamma_gas_,gamma_oil_,gamma_wat_,Rsb_,Rp_,Pb_,Tres_,Bob_,muob_)</f>
        <v>0.62107903418862132</v>
      </c>
    </row>
    <row r="103" spans="3:11" x14ac:dyDescent="0.2">
      <c r="C103" s="18">
        <f t="shared" si="0"/>
        <v>50</v>
      </c>
      <c r="D103" s="18">
        <f t="shared" si="0"/>
        <v>50.000228732824326</v>
      </c>
      <c r="E103" s="20" t="e">
        <f>[1]!MF_Mumix_cP(Q_,fw_,C103,D103)</f>
        <v>#VALUE!</v>
      </c>
      <c r="F103" s="21">
        <f>[1]!PVT_Mug_cP(C103,D103,gamma_gas_,gamma_oil_,gamma_wat_,Rsb_,Rp_,Pb_,Tres_,Bob_,muob_)</f>
        <v>1.2435522618384447E-2</v>
      </c>
      <c r="G103" s="21">
        <f>[1]!PVT_Muo_cP(C103,D103,gamma_gas_,gamma_oil_,gamma_wat_,Rsb_,Rp_,Pb_,Tres_,Bob_,muob_)</f>
        <v>1.7463399141538523</v>
      </c>
      <c r="H103" s="21">
        <f>[1]!PVT_Muw_cP(C103,D103,gamma_gas_,gamma_oil_,gamma_wat_,Rsb_,Rp_,Pb_,Tres_,Bob_,muob_)</f>
        <v>0.52237000664921329</v>
      </c>
    </row>
    <row r="104" spans="3:11" x14ac:dyDescent="0.2">
      <c r="C104" s="18">
        <f t="shared" si="0"/>
        <v>0</v>
      </c>
      <c r="D104" s="18">
        <f t="shared" si="0"/>
        <v>0</v>
      </c>
      <c r="E104" s="20" t="e">
        <f>[1]!MF_Mumix_cP(Q_,fw_,C104,D104)</f>
        <v>#VALUE!</v>
      </c>
      <c r="F104" s="21" t="e">
        <f>[1]!PVT_Mug_cP(C104,D104,gamma_gas_,gamma_oil_,gamma_wat_,Rsb_,Rp_,Pb_,Tres_,Bob_,muob_)</f>
        <v>#VALUE!</v>
      </c>
      <c r="G104" s="21" t="e">
        <f>[1]!PVT_Muo_cP(C104,D104,gamma_gas_,gamma_oil_,gamma_wat_,Rsb_,Rp_,Pb_,Tres_,Bob_,muob_)</f>
        <v>#VALUE!</v>
      </c>
      <c r="H104" s="21" t="e">
        <f>[1]!PVT_Muw_cP(C104,D104,gamma_gas_,gamma_oil_,gamma_wat_,Rsb_,Rp_,Pb_,Tres_,Bob_,muob_)</f>
        <v>#VALUE!</v>
      </c>
    </row>
    <row r="105" spans="3:11" x14ac:dyDescent="0.2">
      <c r="C105" s="18">
        <f t="shared" si="0"/>
        <v>0</v>
      </c>
      <c r="D105" s="18">
        <f t="shared" si="0"/>
        <v>0</v>
      </c>
      <c r="E105" s="20" t="e">
        <f>[1]!MF_Mumix_cP(Q_,fw_,C105,D105)</f>
        <v>#VALUE!</v>
      </c>
      <c r="F105" s="21" t="e">
        <f>[1]!PVT_Mug_cP(C105,D105,gamma_gas_,gamma_oil_,gamma_wat_,Rsb_,Rp_,Pb_,Tres_,Bob_,muob_)</f>
        <v>#VALUE!</v>
      </c>
      <c r="G105" s="21" t="e">
        <f>[1]!PVT_Muo_cP(C105,D105,gamma_gas_,gamma_oil_,gamma_wat_,Rsb_,Rp_,Pb_,Tres_,Bob_,muob_)</f>
        <v>#VALUE!</v>
      </c>
      <c r="H105" s="21" t="e">
        <f>[1]!PVT_Muw_cP(C105,D105,gamma_gas_,gamma_oil_,gamma_wat_,Rsb_,Rp_,Pb_,Tres_,Bob_,muob_)</f>
        <v>#VALUE!</v>
      </c>
    </row>
    <row r="106" spans="3:11" x14ac:dyDescent="0.2">
      <c r="C106" s="18">
        <f t="shared" ref="C106:D115" si="1">C36</f>
        <v>0</v>
      </c>
      <c r="D106" s="18">
        <f t="shared" si="1"/>
        <v>0</v>
      </c>
      <c r="E106" s="20" t="e">
        <f>[1]!MF_Mumix_cP(Q_,fw_,C106,D106)</f>
        <v>#VALUE!</v>
      </c>
      <c r="F106" s="21" t="e">
        <f>[1]!PVT_Mug_cP(C106,D106,gamma_gas_,gamma_oil_,gamma_wat_,Rsb_,Rp_,Pb_,Tres_,Bob_,muob_)</f>
        <v>#VALUE!</v>
      </c>
      <c r="G106" s="21" t="e">
        <f>[1]!PVT_Muo_cP(C106,D106,gamma_gas_,gamma_oil_,gamma_wat_,Rsb_,Rp_,Pb_,Tres_,Bob_,muob_)</f>
        <v>#VALUE!</v>
      </c>
      <c r="H106" s="21" t="e">
        <f>[1]!PVT_Muw_cP(C106,D106,gamma_gas_,gamma_oil_,gamma_wat_,Rsb_,Rp_,Pb_,Tres_,Bob_,muob_)</f>
        <v>#VALUE!</v>
      </c>
    </row>
    <row r="107" spans="3:11" x14ac:dyDescent="0.2">
      <c r="C107" s="18">
        <f t="shared" si="1"/>
        <v>0</v>
      </c>
      <c r="D107" s="18">
        <f t="shared" si="1"/>
        <v>0</v>
      </c>
      <c r="E107" s="20" t="e">
        <f>[1]!MF_Mumix_cP(Q_,fw_,C107,D107)</f>
        <v>#VALUE!</v>
      </c>
      <c r="F107" s="21" t="e">
        <f>[1]!PVT_Mug_cP(C107,D107,gamma_gas_,gamma_oil_,gamma_wat_,Rsb_,Rp_,Pb_,Tres_,Bob_,muob_)</f>
        <v>#VALUE!</v>
      </c>
      <c r="G107" s="21" t="e">
        <f>[1]!PVT_Muo_cP(C107,D107,gamma_gas_,gamma_oil_,gamma_wat_,Rsb_,Rp_,Pb_,Tres_,Bob_,muob_)</f>
        <v>#VALUE!</v>
      </c>
      <c r="H107" s="21" t="e">
        <f>[1]!PVT_Muw_cP(C107,D107,gamma_gas_,gamma_oil_,gamma_wat_,Rsb_,Rp_,Pb_,Tres_,Bob_,muob_)</f>
        <v>#VALUE!</v>
      </c>
    </row>
    <row r="108" spans="3:11" x14ac:dyDescent="0.2">
      <c r="C108" s="18">
        <f t="shared" si="1"/>
        <v>0</v>
      </c>
      <c r="D108" s="18">
        <f t="shared" si="1"/>
        <v>0</v>
      </c>
      <c r="E108" s="20" t="e">
        <f>[1]!MF_Mumix_cP(Q_,fw_,C108,D108)</f>
        <v>#VALUE!</v>
      </c>
      <c r="F108" s="21" t="e">
        <f>[1]!PVT_Mug_cP(C108,D108,gamma_gas_,gamma_oil_,gamma_wat_,Rsb_,Rp_,Pb_,Tres_,Bob_,muob_)</f>
        <v>#VALUE!</v>
      </c>
      <c r="G108" s="21" t="e">
        <f>[1]!PVT_Muo_cP(C108,D108,gamma_gas_,gamma_oil_,gamma_wat_,Rsb_,Rp_,Pb_,Tres_,Bob_,muob_)</f>
        <v>#VALUE!</v>
      </c>
      <c r="H108" s="21" t="e">
        <f>[1]!PVT_Muw_cP(C108,D108,gamma_gas_,gamma_oil_,gamma_wat_,Rsb_,Rp_,Pb_,Tres_,Bob_,muob_)</f>
        <v>#VALUE!</v>
      </c>
    </row>
    <row r="109" spans="3:11" x14ac:dyDescent="0.2">
      <c r="C109" s="18">
        <f t="shared" si="1"/>
        <v>0</v>
      </c>
      <c r="D109" s="18">
        <f t="shared" si="1"/>
        <v>0</v>
      </c>
      <c r="E109" s="20" t="e">
        <f>[1]!MF_Mumix_cP(Q_,fw_,C109,D109)</f>
        <v>#VALUE!</v>
      </c>
      <c r="F109" s="21" t="e">
        <f>[1]!PVT_Mug_cP(C109,D109,gamma_gas_,gamma_oil_,gamma_wat_,Rsb_,Rp_,Pb_,Tres_,Bob_,muob_)</f>
        <v>#VALUE!</v>
      </c>
      <c r="G109" s="21" t="e">
        <f>[1]!PVT_Muo_cP(C109,D109,gamma_gas_,gamma_oil_,gamma_wat_,Rsb_,Rp_,Pb_,Tres_,Bob_,muob_)</f>
        <v>#VALUE!</v>
      </c>
      <c r="H109" s="21" t="e">
        <f>[1]!PVT_Muw_cP(C109,D109,gamma_gas_,gamma_oil_,gamma_wat_,Rsb_,Rp_,Pb_,Tres_,Bob_,muob_)</f>
        <v>#VALUE!</v>
      </c>
    </row>
    <row r="110" spans="3:11" x14ac:dyDescent="0.2">
      <c r="C110" s="18">
        <f t="shared" si="1"/>
        <v>0</v>
      </c>
      <c r="D110" s="18">
        <f t="shared" si="1"/>
        <v>0</v>
      </c>
      <c r="E110" s="20" t="e">
        <f>[1]!MF_Mumix_cP(Q_,fw_,C110,D110)</f>
        <v>#VALUE!</v>
      </c>
      <c r="F110" s="21" t="e">
        <f>[1]!PVT_Mug_cP(C110,D110,gamma_gas_,gamma_oil_,gamma_wat_,Rsb_,Rp_,Pb_,Tres_,Bob_,muob_)</f>
        <v>#VALUE!</v>
      </c>
      <c r="G110" s="21" t="e">
        <f>[1]!PVT_Muo_cP(C110,D110,gamma_gas_,gamma_oil_,gamma_wat_,Rsb_,Rp_,Pb_,Tres_,Bob_,muob_)</f>
        <v>#VALUE!</v>
      </c>
      <c r="H110" s="21" t="e">
        <f>[1]!PVT_Muw_cP(C110,D110,gamma_gas_,gamma_oil_,gamma_wat_,Rsb_,Rp_,Pb_,Tres_,Bob_,muob_)</f>
        <v>#VALUE!</v>
      </c>
    </row>
    <row r="111" spans="3:11" x14ac:dyDescent="0.2">
      <c r="C111" s="18">
        <f t="shared" si="1"/>
        <v>0</v>
      </c>
      <c r="D111" s="18">
        <f t="shared" si="1"/>
        <v>0</v>
      </c>
      <c r="E111" s="20" t="e">
        <f>[1]!MF_Mumix_cP(Q_,fw_,C111,D111)</f>
        <v>#VALUE!</v>
      </c>
      <c r="F111" s="21" t="e">
        <f>[1]!PVT_Mug_cP(C111,D111,gamma_gas_,gamma_oil_,gamma_wat_,Rsb_,Rp_,Pb_,Tres_,Bob_,muob_)</f>
        <v>#VALUE!</v>
      </c>
      <c r="G111" s="21" t="e">
        <f>[1]!PVT_Muo_cP(C111,D111,gamma_gas_,gamma_oil_,gamma_wat_,Rsb_,Rp_,Pb_,Tres_,Bob_,muob_)</f>
        <v>#VALUE!</v>
      </c>
      <c r="H111" s="21" t="e">
        <f>[1]!PVT_Muw_cP(C111,D111,gamma_gas_,gamma_oil_,gamma_wat_,Rsb_,Rp_,Pb_,Tres_,Bob_,muob_)</f>
        <v>#VALUE!</v>
      </c>
      <c r="K111" t="s">
        <v>141</v>
      </c>
    </row>
    <row r="112" spans="3:11" x14ac:dyDescent="0.2">
      <c r="C112" s="18">
        <f t="shared" si="1"/>
        <v>0</v>
      </c>
      <c r="D112" s="18">
        <f t="shared" si="1"/>
        <v>0</v>
      </c>
      <c r="E112" s="20" t="e">
        <f>[1]!MF_Mumix_cP(Q_,fw_,C112,D112)</f>
        <v>#VALUE!</v>
      </c>
      <c r="F112" s="21" t="e">
        <f>[1]!PVT_Mug_cP(C112,D112,gamma_gas_,gamma_oil_,gamma_wat_,Rsb_,Rp_,Pb_,Tres_,Bob_,muob_)</f>
        <v>#VALUE!</v>
      </c>
      <c r="G112" s="21" t="e">
        <f>[1]!PVT_Muo_cP(C112,D112,gamma_gas_,gamma_oil_,gamma_wat_,Rsb_,Rp_,Pb_,Tres_,Bob_,muob_)</f>
        <v>#VALUE!</v>
      </c>
      <c r="H112" s="21" t="e">
        <f>[1]!PVT_Muw_cP(C112,D112,gamma_gas_,gamma_oil_,gamma_wat_,Rsb_,Rp_,Pb_,Tres_,Bob_,muob_)</f>
        <v>#VALUE!</v>
      </c>
    </row>
    <row r="113" spans="3:11" x14ac:dyDescent="0.2">
      <c r="C113" s="18">
        <f t="shared" si="1"/>
        <v>0</v>
      </c>
      <c r="D113" s="18">
        <f t="shared" si="1"/>
        <v>0</v>
      </c>
      <c r="E113" s="20" t="e">
        <f>[1]!MF_Mumix_cP(Q_,fw_,C113,D113)</f>
        <v>#VALUE!</v>
      </c>
      <c r="F113" s="21" t="e">
        <f>[1]!PVT_Mug_cP(C113,D113,gamma_gas_,gamma_oil_,gamma_wat_,Rsb_,Rp_,Pb_,Tres_,Bob_,muob_)</f>
        <v>#VALUE!</v>
      </c>
      <c r="G113" s="21" t="e">
        <f>[1]!PVT_Muo_cP(C113,D113,gamma_gas_,gamma_oil_,gamma_wat_,Rsb_,Rp_,Pb_,Tres_,Bob_,muob_)</f>
        <v>#VALUE!</v>
      </c>
      <c r="H113" s="21" t="e">
        <f>[1]!PVT_Muw_cP(C113,D113,gamma_gas_,gamma_oil_,gamma_wat_,Rsb_,Rp_,Pb_,Tres_,Bob_,muob_)</f>
        <v>#VALUE!</v>
      </c>
    </row>
    <row r="114" spans="3:11" x14ac:dyDescent="0.2">
      <c r="C114" s="18">
        <f t="shared" si="1"/>
        <v>0</v>
      </c>
      <c r="D114" s="18">
        <f t="shared" si="1"/>
        <v>0</v>
      </c>
      <c r="E114" s="20" t="e">
        <f>[1]!MF_Mumix_cP(Q_,fw_,C114,D114)</f>
        <v>#VALUE!</v>
      </c>
      <c r="F114" s="21" t="e">
        <f>[1]!PVT_Mug_cP(C114,D114,gamma_gas_,gamma_oil_,gamma_wat_,Rsb_,Rp_,Pb_,Tres_,Bob_,muob_)</f>
        <v>#VALUE!</v>
      </c>
      <c r="G114" s="21" t="e">
        <f>[1]!PVT_Muo_cP(C114,D114,gamma_gas_,gamma_oil_,gamma_wat_,Rsb_,Rp_,Pb_,Tres_,Bob_,muob_)</f>
        <v>#VALUE!</v>
      </c>
      <c r="H114" s="21" t="e">
        <f>[1]!PVT_Muw_cP(C114,D114,gamma_gas_,gamma_oil_,gamma_wat_,Rsb_,Rp_,Pb_,Tres_,Bob_,muob_)</f>
        <v>#VALUE!</v>
      </c>
    </row>
    <row r="115" spans="3:11" x14ac:dyDescent="0.2">
      <c r="C115" s="18">
        <f t="shared" si="1"/>
        <v>0</v>
      </c>
      <c r="D115" s="18">
        <f t="shared" si="1"/>
        <v>0</v>
      </c>
      <c r="E115" s="20" t="e">
        <f>[1]!MF_Mumix_cP(Q_,fw_,C115,D115)</f>
        <v>#VALUE!</v>
      </c>
      <c r="F115" s="21" t="e">
        <f>[1]!PVT_Mug_cP(C115,D115,gamma_gas_,gamma_oil_,gamma_wat_,Rsb_,Rp_,Pb_,Tres_,Bob_,muob_)</f>
        <v>#VALUE!</v>
      </c>
      <c r="G115" s="21" t="e">
        <f>[1]!PVT_Muo_cP(C115,D115,gamma_gas_,gamma_oil_,gamma_wat_,Rsb_,Rp_,Pb_,Tres_,Bob_,muob_)</f>
        <v>#VALUE!</v>
      </c>
      <c r="H115" s="21" t="e">
        <f>[1]!PVT_Muw_cP(C115,D115,gamma_gas_,gamma_oil_,gamma_wat_,Rsb_,Rp_,Pb_,Tres_,Bob_,muob_)</f>
        <v>#VALUE!</v>
      </c>
    </row>
    <row r="116" spans="3:11" x14ac:dyDescent="0.2">
      <c r="C116" s="18">
        <f t="shared" ref="C116:D122" si="2">C46</f>
        <v>0</v>
      </c>
      <c r="D116" s="18">
        <f t="shared" si="2"/>
        <v>0</v>
      </c>
      <c r="E116" s="20" t="e">
        <f>[1]!MF_Mumix_cP(Q_,fw_,C116,D116)</f>
        <v>#VALUE!</v>
      </c>
      <c r="F116" s="21" t="e">
        <f>[1]!PVT_Mug_cP(C116,D116,gamma_gas_,gamma_oil_,gamma_wat_,Rsb_,Rp_,Pb_,Tres_,Bob_,muob_)</f>
        <v>#VALUE!</v>
      </c>
      <c r="G116" s="21" t="e">
        <f>[1]!PVT_Muo_cP(C116,D116,gamma_gas_,gamma_oil_,gamma_wat_,Rsb_,Rp_,Pb_,Tres_,Bob_,muob_)</f>
        <v>#VALUE!</v>
      </c>
      <c r="H116" s="21" t="e">
        <f>[1]!PVT_Muw_cP(C116,D116,gamma_gas_,gamma_oil_,gamma_wat_,Rsb_,Rp_,Pb_,Tres_,Bob_,muob_)</f>
        <v>#VALUE!</v>
      </c>
    </row>
    <row r="117" spans="3:11" x14ac:dyDescent="0.2">
      <c r="C117" s="18">
        <f t="shared" si="2"/>
        <v>0</v>
      </c>
      <c r="D117" s="18">
        <f t="shared" si="2"/>
        <v>0</v>
      </c>
      <c r="E117" s="20" t="e">
        <f>[1]!MF_Mumix_cP(Q_,fw_,C117,D117)</f>
        <v>#VALUE!</v>
      </c>
      <c r="F117" s="21" t="e">
        <f>[1]!PVT_Mug_cP(C117,D117,gamma_gas_,gamma_oil_,gamma_wat_,Rsb_,Rp_,Pb_,Tres_,Bob_,muob_)</f>
        <v>#VALUE!</v>
      </c>
      <c r="G117" s="21" t="e">
        <f>[1]!PVT_Muo_cP(C117,D117,gamma_gas_,gamma_oil_,gamma_wat_,Rsb_,Rp_,Pb_,Tres_,Bob_,muob_)</f>
        <v>#VALUE!</v>
      </c>
      <c r="H117" s="21" t="e">
        <f>[1]!PVT_Muw_cP(C117,D117,gamma_gas_,gamma_oil_,gamma_wat_,Rsb_,Rp_,Pb_,Tres_,Bob_,muob_)</f>
        <v>#VALUE!</v>
      </c>
    </row>
    <row r="118" spans="3:11" x14ac:dyDescent="0.2">
      <c r="C118" s="18">
        <f t="shared" si="2"/>
        <v>0</v>
      </c>
      <c r="D118" s="18">
        <f t="shared" si="2"/>
        <v>0</v>
      </c>
      <c r="E118" s="20" t="e">
        <f>[1]!MF_Mumix_cP(Q_,fw_,C118,D118)</f>
        <v>#VALUE!</v>
      </c>
      <c r="F118" s="21" t="e">
        <f>[1]!PVT_Mug_cP(C118,D118,gamma_gas_,gamma_oil_,gamma_wat_,Rsb_,Rp_,Pb_,Tres_,Bob_,muob_)</f>
        <v>#VALUE!</v>
      </c>
      <c r="G118" s="21" t="e">
        <f>[1]!PVT_Muo_cP(C118,D118,gamma_gas_,gamma_oil_,gamma_wat_,Rsb_,Rp_,Pb_,Tres_,Bob_,muob_)</f>
        <v>#VALUE!</v>
      </c>
      <c r="H118" s="21" t="e">
        <f>[1]!PVT_Muw_cP(C118,D118,gamma_gas_,gamma_oil_,gamma_wat_,Rsb_,Rp_,Pb_,Tres_,Bob_,muob_)</f>
        <v>#VALUE!</v>
      </c>
    </row>
    <row r="119" spans="3:11" x14ac:dyDescent="0.2">
      <c r="C119" s="18">
        <f t="shared" si="2"/>
        <v>0</v>
      </c>
      <c r="D119" s="18">
        <f t="shared" si="2"/>
        <v>0</v>
      </c>
      <c r="E119" s="20" t="e">
        <f>[1]!MF_Mumix_cP(Q_,fw_,C119,D119)</f>
        <v>#VALUE!</v>
      </c>
      <c r="F119" s="21" t="e">
        <f>[1]!PVT_Mug_cP(C119,D119,gamma_gas_,gamma_oil_,gamma_wat_,Rsb_,Rp_,Pb_,Tres_,Bob_,muob_)</f>
        <v>#VALUE!</v>
      </c>
      <c r="G119" s="21" t="e">
        <f>[1]!PVT_Muo_cP(C119,D119,gamma_gas_,gamma_oil_,gamma_wat_,Rsb_,Rp_,Pb_,Tres_,Bob_,muob_)</f>
        <v>#VALUE!</v>
      </c>
      <c r="H119" s="21" t="e">
        <f>[1]!PVT_Muw_cP(C119,D119,gamma_gas_,gamma_oil_,gamma_wat_,Rsb_,Rp_,Pb_,Tres_,Bob_,muob_)</f>
        <v>#VALUE!</v>
      </c>
    </row>
    <row r="120" spans="3:11" x14ac:dyDescent="0.2">
      <c r="C120" s="18">
        <f t="shared" si="2"/>
        <v>0</v>
      </c>
      <c r="D120" s="18">
        <f t="shared" si="2"/>
        <v>0</v>
      </c>
      <c r="E120" s="20" t="e">
        <f>[1]!MF_Mumix_cP(Q_,fw_,C120,D120)</f>
        <v>#VALUE!</v>
      </c>
      <c r="F120" s="21" t="e">
        <f>[1]!PVT_Mug_cP(C120,D120,gamma_gas_,gamma_oil_,gamma_wat_,Rsb_,Rp_,Pb_,Tres_,Bob_,muob_)</f>
        <v>#VALUE!</v>
      </c>
      <c r="G120" s="21" t="e">
        <f>[1]!PVT_Muo_cP(C120,D120,gamma_gas_,gamma_oil_,gamma_wat_,Rsb_,Rp_,Pb_,Tres_,Bob_,muob_)</f>
        <v>#VALUE!</v>
      </c>
      <c r="H120" s="21" t="e">
        <f>[1]!PVT_Muw_cP(C120,D120,gamma_gas_,gamma_oil_,gamma_wat_,Rsb_,Rp_,Pb_,Tres_,Bob_,muob_)</f>
        <v>#VALUE!</v>
      </c>
    </row>
    <row r="121" spans="3:11" x14ac:dyDescent="0.2">
      <c r="C121" s="18">
        <f t="shared" si="2"/>
        <v>0</v>
      </c>
      <c r="D121" s="18">
        <f t="shared" si="2"/>
        <v>0</v>
      </c>
      <c r="E121" s="20" t="e">
        <f>[1]!MF_Mumix_cP(Q_,fw_,C121,D121)</f>
        <v>#VALUE!</v>
      </c>
      <c r="F121" s="21" t="e">
        <f>[1]!PVT_Mug_cP(C121,D121,gamma_gas_,gamma_oil_,gamma_wat_,Rsb_,Rp_,Pb_,Tres_,Bob_,muob_)</f>
        <v>#VALUE!</v>
      </c>
      <c r="G121" s="21" t="e">
        <f>[1]!PVT_Muo_cP(C121,D121,gamma_gas_,gamma_oil_,gamma_wat_,Rsb_,Rp_,Pb_,Tres_,Bob_,muob_)</f>
        <v>#VALUE!</v>
      </c>
      <c r="H121" s="21" t="e">
        <f>[1]!PVT_Muw_cP(C121,D121,gamma_gas_,gamma_oil_,gamma_wat_,Rsb_,Rp_,Pb_,Tres_,Bob_,muob_)</f>
        <v>#VALUE!</v>
      </c>
    </row>
    <row r="122" spans="3:11" x14ac:dyDescent="0.2">
      <c r="C122" s="18">
        <f t="shared" si="2"/>
        <v>0</v>
      </c>
      <c r="D122" s="18">
        <f t="shared" si="2"/>
        <v>0</v>
      </c>
      <c r="E122" s="20" t="e">
        <f>[1]!MF_Mumix_cP(Q_,fw_,C122,D122)</f>
        <v>#VALUE!</v>
      </c>
      <c r="F122" s="21" t="e">
        <f>[1]!PVT_Mug_cP(C122,D122,gamma_gas_,gamma_oil_,gamma_wat_,Rsb_,Rp_,Pb_,Tres_,Bob_,muob_)</f>
        <v>#VALUE!</v>
      </c>
      <c r="G122" s="21" t="e">
        <f>[1]!PVT_Muo_cP(C122,D122,gamma_gas_,gamma_oil_,gamma_wat_,Rsb_,Rp_,Pb_,Tres_,Bob_,muob_)</f>
        <v>#VALUE!</v>
      </c>
      <c r="H122" s="21" t="e">
        <f>[1]!PVT_Muw_cP(C122,D122,gamma_gas_,gamma_oil_,gamma_wat_,Rsb_,Rp_,Pb_,Tres_,Bob_,muob_)</f>
        <v>#VALUE!</v>
      </c>
      <c r="K122" s="14"/>
    </row>
  </sheetData>
  <mergeCells count="1">
    <mergeCell ref="C26:D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17</vt:i4>
      </vt:variant>
    </vt:vector>
  </HeadingPairs>
  <TitlesOfParts>
    <vt:vector size="19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d_choke</vt:lpstr>
      <vt:lpstr>d_pipe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'Упражнение MF 1 '!Rp_</vt:lpstr>
      <vt:lpstr>'Упражнение MF 1 '!Rsb_</vt:lpstr>
      <vt:lpstr>T_choke</vt:lpstr>
      <vt:lpstr>T_upchoke</vt:lpstr>
      <vt:lpstr>'Упражнение MF 1 '!Tres_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2018-08-24T14:09:31Z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