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8B37C7B9-B239-4DA1-B98B-6CE00729226E}" xr6:coauthVersionLast="43" xr6:coauthVersionMax="43" xr10:uidLastSave="{00000000-0000-0000-0000-000000000000}"/>
  <bookViews>
    <workbookView xWindow="-35490" yWindow="4665" windowWidth="28800" windowHeight="15555" xr2:uid="{110F8211-7DD2-47F9-AEF7-D2D73C0BDCD1}"/>
  </bookViews>
  <sheets>
    <sheet name="Лист1" sheetId="1" r:id="rId1"/>
  </sheets>
  <externalReferences>
    <externalReference r:id="rId2"/>
  </externalReferences>
  <definedNames>
    <definedName name="d">Лист1!$D$13</definedName>
    <definedName name="gg">Лист1!$D$14</definedName>
    <definedName name="t">Лист1!$D$15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  <c r="D34" i="1" a="1"/>
  <c r="H20" i="1" a="1"/>
  <c r="D31" i="1" a="1"/>
  <c r="E22" i="1"/>
  <c r="E26" i="1"/>
  <c r="E30" i="1"/>
  <c r="E27" i="1"/>
  <c r="E28" i="1"/>
  <c r="E25" i="1"/>
  <c r="E29" i="1"/>
  <c r="E20" i="1"/>
  <c r="E21" i="1"/>
  <c r="D21" i="1"/>
  <c r="D25" i="1"/>
  <c r="D29" i="1"/>
  <c r="D33" i="1"/>
  <c r="D27" i="1"/>
  <c r="D22" i="1"/>
  <c r="D26" i="1"/>
  <c r="D30" i="1"/>
  <c r="D28" i="1"/>
  <c r="D32" i="1"/>
  <c r="D34" i="1" l="1"/>
  <c r="D35" i="1"/>
  <c r="E34" i="1"/>
  <c r="E35" i="1"/>
  <c r="F34" i="1"/>
  <c r="F35" i="1"/>
  <c r="G34" i="1"/>
  <c r="G35" i="1"/>
  <c r="H20" i="1"/>
  <c r="L20" i="1"/>
  <c r="K21" i="1"/>
  <c r="I21" i="1"/>
  <c r="K20" i="1"/>
  <c r="I20" i="1"/>
  <c r="H21" i="1"/>
  <c r="L21" i="1"/>
  <c r="J20" i="1"/>
  <c r="J21" i="1"/>
  <c r="D31" i="1"/>
  <c r="E31" i="1"/>
  <c r="C24" i="1" l="1"/>
  <c r="C23" i="1"/>
  <c r="D24" i="1"/>
  <c r="E24" i="1"/>
  <c r="D23" i="1"/>
  <c r="E23" i="1"/>
  <c r="D9" i="1" l="1" a="1"/>
  <c r="E6" i="1"/>
  <c r="D6" i="1"/>
  <c r="D9" i="1" l="1"/>
  <c r="E9" i="1"/>
</calcChain>
</file>

<file path=xl/sharedStrings.xml><?xml version="1.0" encoding="utf-8"?>
<sst xmlns="http://schemas.openxmlformats.org/spreadsheetml/2006/main" count="5" uniqueCount="5">
  <si>
    <t>d</t>
  </si>
  <si>
    <t>mm</t>
  </si>
  <si>
    <t>gg</t>
  </si>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</sst>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LV_p_atma"/>
      <definedName name="GLV_p_vkr_atma"/>
      <definedName name="GLV_q_gas_vkr_sm3day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52A9-27BB-4C82-B6DF-7045EFA95922}">
  <sheetPr codeName="Лист1"/>
  <dimension ref="C6:L35"/>
  <sheetViews>
    <sheetView tabSelected="1" topLeftCell="A7" workbookViewId="0">
      <selection activeCell="O14" sqref="O14"/>
    </sheetView>
  </sheetViews>
  <sheetFormatPr defaultRowHeight="15" x14ac:dyDescent="0.25"/>
  <sheetData>
    <row r="6" spans="3:5" x14ac:dyDescent="0.25">
      <c r="D6">
        <f>[1]!GLV_p_atma(5,123,12222,1,45,0)</f>
        <v>126.9965934753418</v>
      </c>
      <c r="E6">
        <f>[1]!GLV_p_atma(5,123,12222,1,45,1)</f>
        <v>118.86298081515879</v>
      </c>
    </row>
    <row r="9" spans="3:5" x14ac:dyDescent="0.25">
      <c r="D9">
        <f t="array" ref="D9:E9">[1]!GLV_q_gas_vkr_sm3day(5,4,123,80,0.8,55)</f>
        <v>19658.744997075573</v>
      </c>
      <c r="E9">
        <v>123</v>
      </c>
    </row>
    <row r="13" spans="3:5" x14ac:dyDescent="0.25">
      <c r="C13" t="s">
        <v>0</v>
      </c>
      <c r="D13">
        <v>2</v>
      </c>
      <c r="E13" t="s">
        <v>1</v>
      </c>
    </row>
    <row r="14" spans="3:5" x14ac:dyDescent="0.25">
      <c r="C14" t="s">
        <v>2</v>
      </c>
      <c r="D14">
        <v>0.8</v>
      </c>
    </row>
    <row r="15" spans="3:5" x14ac:dyDescent="0.25">
      <c r="C15" t="s">
        <v>3</v>
      </c>
      <c r="D15">
        <v>25</v>
      </c>
    </row>
    <row r="18" spans="3:12" x14ac:dyDescent="0.25">
      <c r="D18">
        <v>23</v>
      </c>
    </row>
    <row r="19" spans="3:12" x14ac:dyDescent="0.25">
      <c r="C19" t="s">
        <v>4</v>
      </c>
    </row>
    <row r="20" spans="3:12" x14ac:dyDescent="0.25">
      <c r="C20">
        <v>0</v>
      </c>
      <c r="D20">
        <f>[1]!GLV_p_atma(d,$D$18,C20,gg,t,1)</f>
        <v>22.999999960922903</v>
      </c>
      <c r="E20">
        <f>[1]!GLV_p_atma(d,$D$18,C20,gg,t,0)</f>
        <v>23.000000027765054</v>
      </c>
      <c r="H20">
        <f t="array" ref="H20:L21">[1]!GLV_p_vkr_atma(d,d,$D$18,C22,gg,t,1)</f>
        <v>9.3231984415244931</v>
      </c>
      <c r="I20">
        <v>23</v>
      </c>
      <c r="J20">
        <v>17.140531353720096</v>
      </c>
      <c r="K20">
        <v>9.3231984415244931</v>
      </c>
      <c r="L20">
        <v>827.95133757295957</v>
      </c>
    </row>
    <row r="21" spans="3:12" x14ac:dyDescent="0.25">
      <c r="C21">
        <v>100</v>
      </c>
      <c r="D21">
        <f>[1]!GLV_p_atma(d,$D$18,C21,gg,t,1)</f>
        <v>22.958224395851204</v>
      </c>
      <c r="E21">
        <f>[1]!GLV_p_atma(d,$D$18,C21,gg,t,0)</f>
        <v>23.04173731803894</v>
      </c>
      <c r="H21" t="str">
        <v>p_atma</v>
      </c>
      <c r="I21" t="str">
        <v>p_in_atma</v>
      </c>
      <c r="J21" t="str">
        <v>p_v_atma</v>
      </c>
      <c r="K21" t="str">
        <v>p_out_atma</v>
      </c>
      <c r="L21" t="str">
        <v>q_gas_sm3day</v>
      </c>
    </row>
    <row r="22" spans="3:12" x14ac:dyDescent="0.25">
      <c r="C22">
        <v>1000</v>
      </c>
      <c r="D22">
        <f>[1]!GLV_p_atma(d,$D$18,C22,gg,t,1)</f>
        <v>17.140531353720096</v>
      </c>
      <c r="E22">
        <f>[1]!GLV_p_atma(d,$D$18,C22,gg,t,0)</f>
        <v>27.27972412109375</v>
      </c>
    </row>
    <row r="23" spans="3:12" x14ac:dyDescent="0.25">
      <c r="C23">
        <f>E31-0.000001</f>
        <v>1110.985438785978</v>
      </c>
      <c r="D23">
        <f>[1]!GLV_p_atma(d,$D$18,C23,gg,t,1)</f>
        <v>12.592272474439891</v>
      </c>
      <c r="E23">
        <f>[1]!GLV_p_atma(d,$D$18,C23,gg,t,0)</f>
        <v>28.315082550048828</v>
      </c>
    </row>
    <row r="24" spans="3:12" x14ac:dyDescent="0.25">
      <c r="C24">
        <f>E31</f>
        <v>1110.9854397859781</v>
      </c>
      <c r="D24">
        <f>[1]!GLV_p_atma(d,$D$18,C24,gg,t,1)</f>
        <v>-1</v>
      </c>
      <c r="E24">
        <f>[1]!GLV_p_atma(d,$D$18,C24,gg,t,0)</f>
        <v>28.315082550048828</v>
      </c>
    </row>
    <row r="25" spans="3:12" x14ac:dyDescent="0.25">
      <c r="C25">
        <v>4000</v>
      </c>
      <c r="D25">
        <f>[1]!GLV_p_atma(d,$D$18,C25,gg,t,1)</f>
        <v>-1</v>
      </c>
      <c r="E25">
        <f>[1]!GLV_p_atma(d,$D$18,C25,gg,t,0)</f>
        <v>82.810600280761719</v>
      </c>
    </row>
    <row r="26" spans="3:12" x14ac:dyDescent="0.25">
      <c r="C26">
        <v>5000</v>
      </c>
      <c r="D26">
        <f>[1]!GLV_p_atma(d,$D$18,C26,gg,t,1)</f>
        <v>-1</v>
      </c>
      <c r="E26">
        <f>[1]!GLV_p_atma(d,$D$18,C26,gg,t,0)</f>
        <v>103.51049041748047</v>
      </c>
    </row>
    <row r="27" spans="3:12" x14ac:dyDescent="0.25">
      <c r="C27">
        <v>6000</v>
      </c>
      <c r="D27">
        <f>[1]!GLV_p_atma(d,$D$18,C27,gg,t,1)</f>
        <v>-1</v>
      </c>
      <c r="E27">
        <f>[1]!GLV_p_atma(d,$D$18,C27,gg,t,0)</f>
        <v>124.21401977539063</v>
      </c>
    </row>
    <row r="28" spans="3:12" x14ac:dyDescent="0.25">
      <c r="C28">
        <v>7000</v>
      </c>
      <c r="D28">
        <f>[1]!GLV_p_atma(d,$D$18,C28,gg,t,1)</f>
        <v>-1</v>
      </c>
      <c r="E28">
        <f>[1]!GLV_p_atma(d,$D$18,C28,gg,t,0)</f>
        <v>144.91754913330078</v>
      </c>
    </row>
    <row r="29" spans="3:12" x14ac:dyDescent="0.25">
      <c r="C29">
        <v>8000</v>
      </c>
      <c r="D29">
        <f>[1]!GLV_p_atma(d,$D$18,C29,gg,t,1)</f>
        <v>-1</v>
      </c>
      <c r="E29">
        <f>[1]!GLV_p_atma(d,$D$18,C29,gg,t,0)</f>
        <v>165.61743927001953</v>
      </c>
    </row>
    <row r="30" spans="3:12" x14ac:dyDescent="0.25">
      <c r="C30">
        <v>9000</v>
      </c>
      <c r="D30">
        <f>[1]!GLV_p_atma(d,$D$18,C30,gg,t,1)</f>
        <v>-1</v>
      </c>
      <c r="E30">
        <f>[1]!GLV_p_atma(d,$D$18,C30,gg,t,0)</f>
        <v>186.32096862792969</v>
      </c>
    </row>
    <row r="31" spans="3:12" x14ac:dyDescent="0.25">
      <c r="C31">
        <v>10000</v>
      </c>
      <c r="D31">
        <f t="array" ref="D31:E31">[1]!GLV_p_atma(d,$D$18,C31,gg,t,1)</f>
        <v>-1</v>
      </c>
      <c r="E31">
        <v>1110.9854397859781</v>
      </c>
    </row>
    <row r="32" spans="3:12" x14ac:dyDescent="0.25">
      <c r="C32">
        <v>11000</v>
      </c>
      <c r="D32">
        <f>[1]!GLV_p_atma(d,$D$18,C32,gg,t,1)</f>
        <v>-1</v>
      </c>
    </row>
    <row r="33" spans="3:7" x14ac:dyDescent="0.25">
      <c r="C33">
        <v>12000</v>
      </c>
      <c r="D33">
        <f>[1]!GLV_p_atma(d,$D$18,C33,gg,t,1)</f>
        <v>-1</v>
      </c>
    </row>
    <row r="34" spans="3:7" x14ac:dyDescent="0.25">
      <c r="C34">
        <v>13000</v>
      </c>
      <c r="D34">
        <f t="array" ref="D34:G35">[1]!GLV_p_atma(d,$D$18,C34,gg,t,1)</f>
        <v>-1</v>
      </c>
      <c r="E34">
        <v>1110.9854397859781</v>
      </c>
      <c r="F34">
        <v>12.510321864002409</v>
      </c>
      <c r="G34" t="b">
        <v>1</v>
      </c>
    </row>
    <row r="35" spans="3:7" x14ac:dyDescent="0.25">
      <c r="D35" t="str">
        <v>p, atma</v>
      </c>
      <c r="E35" t="str">
        <v>Qmax_m3day</v>
      </c>
      <c r="F35" t="str">
        <v>Pcrit</v>
      </c>
      <c r="G35" t="str">
        <v>critical flow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</vt:lpstr>
      <vt:lpstr>gg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2019-08-03T19:59:20Z</dcterms:created>
  <dcterms:modified xsi:type="dcterms:W3CDTF">2019-08-04T08:38:52Z</dcterms:modified>
</cp:coreProperties>
</file>