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A4E6F3C1-6AA5-453F-ACA8-2BA609B119FA}" xr6:coauthVersionLast="45" xr6:coauthVersionMax="45" xr10:uidLastSave="{00000000-0000-0000-0000-000000000000}"/>
  <bookViews>
    <workbookView xWindow="-38520" yWindow="-120" windowWidth="38640" windowHeight="21240" tabRatio="482" xr2:uid="{CBB18379-7E76-40C7-BC74-A5CF898F6A9B}"/>
  </bookViews>
  <sheets>
    <sheet name="well1" sheetId="1" r:id="rId1"/>
  </sheets>
  <externalReferences>
    <externalReference r:id="rId2"/>
  </externalReferences>
  <definedNames>
    <definedName name="AL_str_">well1!$C$31</definedName>
    <definedName name="ALsel">well1!$G$33</definedName>
    <definedName name="Bob_" localSheetId="0">well1!$C$14</definedName>
    <definedName name="c_fric">well1!$S$35</definedName>
    <definedName name="c_grav">well1!$S$34</definedName>
    <definedName name="d_gl_">well1!$G$23</definedName>
    <definedName name="ESP_">well1!$C$29</definedName>
    <definedName name="Fr">well1!$J$36</definedName>
    <definedName name="fw_">well1!$C$18</definedName>
    <definedName name="gamma_gas_" localSheetId="0">well1!$C$9</definedName>
    <definedName name="gamma_oil_" localSheetId="0">well1!$C$7</definedName>
    <definedName name="gamma_wat_" localSheetId="0">well1!$C$8</definedName>
    <definedName name="GLV_">well1!$C$30</definedName>
    <definedName name="hcor">well1!$G$35</definedName>
    <definedName name="Hnom">well1!$J$35</definedName>
    <definedName name="muob_" localSheetId="0">well1!$C$15</definedName>
    <definedName name="Pb_" localSheetId="0">well1!$C$12</definedName>
    <definedName name="Pcalc_">well1!$C$23</definedName>
    <definedName name="pgas_inj_">well1!$G$19</definedName>
    <definedName name="plin_calc_">well1!$G$78</definedName>
    <definedName name="PVTstr_">well1!$C$28</definedName>
    <definedName name="qgas_inj_">well1!$G$18</definedName>
    <definedName name="Qinj_">well1!$G$17</definedName>
    <definedName name="qliq_">well1!$C$17</definedName>
    <definedName name="Qnom">well1!$J$34</definedName>
    <definedName name="Rp_" localSheetId="0">well1!$C$11</definedName>
    <definedName name="Rsb_" localSheetId="0">well1!$C$10</definedName>
    <definedName name="tempm">well1!$G$34</definedName>
    <definedName name="Tres_" localSheetId="0">well1!$C$13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5" i="1" l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4" i="1"/>
  <c r="N49" i="1" a="1"/>
  <c r="C30" i="1"/>
  <c r="J37" i="1"/>
  <c r="N49" i="1" l="1"/>
  <c r="Z49" i="1"/>
  <c r="AL49" i="1"/>
  <c r="AX49" i="1"/>
  <c r="W50" i="1"/>
  <c r="AI50" i="1"/>
  <c r="AU50" i="1"/>
  <c r="T51" i="1"/>
  <c r="AF51" i="1"/>
  <c r="AR51" i="1"/>
  <c r="Q52" i="1"/>
  <c r="AC52" i="1"/>
  <c r="AO52" i="1"/>
  <c r="N53" i="1"/>
  <c r="Z53" i="1"/>
  <c r="AL53" i="1"/>
  <c r="AX53" i="1"/>
  <c r="W54" i="1"/>
  <c r="AI54" i="1"/>
  <c r="AU54" i="1"/>
  <c r="T55" i="1"/>
  <c r="AF55" i="1"/>
  <c r="AR55" i="1"/>
  <c r="Q56" i="1"/>
  <c r="AC56" i="1"/>
  <c r="AO56" i="1"/>
  <c r="N57" i="1"/>
  <c r="Z57" i="1"/>
  <c r="AL57" i="1"/>
  <c r="AX57" i="1"/>
  <c r="W58" i="1"/>
  <c r="AI58" i="1"/>
  <c r="AU58" i="1"/>
  <c r="T59" i="1"/>
  <c r="AF59" i="1"/>
  <c r="AR59" i="1"/>
  <c r="Q60" i="1"/>
  <c r="AC60" i="1"/>
  <c r="AO60" i="1"/>
  <c r="N61" i="1"/>
  <c r="Z61" i="1"/>
  <c r="AL61" i="1"/>
  <c r="AX61" i="1"/>
  <c r="W62" i="1"/>
  <c r="AI62" i="1"/>
  <c r="AU62" i="1"/>
  <c r="T63" i="1"/>
  <c r="AF63" i="1"/>
  <c r="AR63" i="1"/>
  <c r="Q64" i="1"/>
  <c r="AC64" i="1"/>
  <c r="AO64" i="1"/>
  <c r="N65" i="1"/>
  <c r="Z65" i="1"/>
  <c r="AL65" i="1"/>
  <c r="AX65" i="1"/>
  <c r="W66" i="1"/>
  <c r="AI66" i="1"/>
  <c r="AU66" i="1"/>
  <c r="T67" i="1"/>
  <c r="AF67" i="1"/>
  <c r="AR67" i="1"/>
  <c r="Q68" i="1"/>
  <c r="AC68" i="1"/>
  <c r="AO68" i="1"/>
  <c r="N69" i="1"/>
  <c r="Z69" i="1"/>
  <c r="AL69" i="1"/>
  <c r="AX69" i="1"/>
  <c r="W70" i="1"/>
  <c r="AI70" i="1"/>
  <c r="AU70" i="1"/>
  <c r="T71" i="1"/>
  <c r="AF71" i="1"/>
  <c r="AR71" i="1"/>
  <c r="Q72" i="1"/>
  <c r="AC72" i="1"/>
  <c r="AO72" i="1"/>
  <c r="N73" i="1"/>
  <c r="Z73" i="1"/>
  <c r="AL73" i="1"/>
  <c r="AX73" i="1"/>
  <c r="W74" i="1"/>
  <c r="AI74" i="1"/>
  <c r="AU74" i="1"/>
  <c r="O49" i="1"/>
  <c r="AA49" i="1"/>
  <c r="AM49" i="1"/>
  <c r="AY49" i="1"/>
  <c r="X50" i="1"/>
  <c r="AJ50" i="1"/>
  <c r="AV50" i="1"/>
  <c r="U51" i="1"/>
  <c r="AG51" i="1"/>
  <c r="AS51" i="1"/>
  <c r="R52" i="1"/>
  <c r="AD52" i="1"/>
  <c r="AP52" i="1"/>
  <c r="O53" i="1"/>
  <c r="AA53" i="1"/>
  <c r="AM53" i="1"/>
  <c r="AY53" i="1"/>
  <c r="X54" i="1"/>
  <c r="AJ54" i="1"/>
  <c r="AV54" i="1"/>
  <c r="U55" i="1"/>
  <c r="AG55" i="1"/>
  <c r="AS55" i="1"/>
  <c r="R56" i="1"/>
  <c r="AD56" i="1"/>
  <c r="AP56" i="1"/>
  <c r="O57" i="1"/>
  <c r="AA57" i="1"/>
  <c r="AM57" i="1"/>
  <c r="AY57" i="1"/>
  <c r="X58" i="1"/>
  <c r="AJ58" i="1"/>
  <c r="AV58" i="1"/>
  <c r="U59" i="1"/>
  <c r="AG59" i="1"/>
  <c r="AS59" i="1"/>
  <c r="R60" i="1"/>
  <c r="AD60" i="1"/>
  <c r="AP60" i="1"/>
  <c r="O61" i="1"/>
  <c r="AA61" i="1"/>
  <c r="AM61" i="1"/>
  <c r="AY61" i="1"/>
  <c r="X62" i="1"/>
  <c r="AJ62" i="1"/>
  <c r="AV62" i="1"/>
  <c r="U63" i="1"/>
  <c r="AG63" i="1"/>
  <c r="AS63" i="1"/>
  <c r="R64" i="1"/>
  <c r="AD64" i="1"/>
  <c r="AP64" i="1"/>
  <c r="O65" i="1"/>
  <c r="AA65" i="1"/>
  <c r="AM65" i="1"/>
  <c r="AY65" i="1"/>
  <c r="X66" i="1"/>
  <c r="AJ66" i="1"/>
  <c r="AV66" i="1"/>
  <c r="U67" i="1"/>
  <c r="AG67" i="1"/>
  <c r="AS67" i="1"/>
  <c r="R68" i="1"/>
  <c r="AD68" i="1"/>
  <c r="AP68" i="1"/>
  <c r="O69" i="1"/>
  <c r="AA69" i="1"/>
  <c r="AM69" i="1"/>
  <c r="AY69" i="1"/>
  <c r="X70" i="1"/>
  <c r="AJ70" i="1"/>
  <c r="AV70" i="1"/>
  <c r="U71" i="1"/>
  <c r="AG71" i="1"/>
  <c r="AS71" i="1"/>
  <c r="R72" i="1"/>
  <c r="AD72" i="1"/>
  <c r="AP72" i="1"/>
  <c r="O73" i="1"/>
  <c r="AA73" i="1"/>
  <c r="AM73" i="1"/>
  <c r="AY73" i="1"/>
  <c r="X74" i="1"/>
  <c r="Q49" i="1"/>
  <c r="AC49" i="1"/>
  <c r="AO49" i="1"/>
  <c r="N50" i="1"/>
  <c r="Z50" i="1"/>
  <c r="AL50" i="1"/>
  <c r="AX50" i="1"/>
  <c r="W51" i="1"/>
  <c r="AI51" i="1"/>
  <c r="AU51" i="1"/>
  <c r="T52" i="1"/>
  <c r="AF52" i="1"/>
  <c r="AR52" i="1"/>
  <c r="Q53" i="1"/>
  <c r="AC53" i="1"/>
  <c r="AO53" i="1"/>
  <c r="N54" i="1"/>
  <c r="Z54" i="1"/>
  <c r="AL54" i="1"/>
  <c r="AX54" i="1"/>
  <c r="W55" i="1"/>
  <c r="AI55" i="1"/>
  <c r="AU55" i="1"/>
  <c r="T56" i="1"/>
  <c r="AF56" i="1"/>
  <c r="AR56" i="1"/>
  <c r="Q57" i="1"/>
  <c r="AC57" i="1"/>
  <c r="AO57" i="1"/>
  <c r="N58" i="1"/>
  <c r="Z58" i="1"/>
  <c r="AL58" i="1"/>
  <c r="AX58" i="1"/>
  <c r="W59" i="1"/>
  <c r="AI59" i="1"/>
  <c r="AU59" i="1"/>
  <c r="T60" i="1"/>
  <c r="AF60" i="1"/>
  <c r="AR60" i="1"/>
  <c r="Q61" i="1"/>
  <c r="AC61" i="1"/>
  <c r="AO61" i="1"/>
  <c r="N62" i="1"/>
  <c r="Z62" i="1"/>
  <c r="AL62" i="1"/>
  <c r="AX62" i="1"/>
  <c r="W63" i="1"/>
  <c r="AI63" i="1"/>
  <c r="AU63" i="1"/>
  <c r="T64" i="1"/>
  <c r="AF64" i="1"/>
  <c r="AR64" i="1"/>
  <c r="Q65" i="1"/>
  <c r="AC65" i="1"/>
  <c r="AO65" i="1"/>
  <c r="N66" i="1"/>
  <c r="Z66" i="1"/>
  <c r="AL66" i="1"/>
  <c r="AX66" i="1"/>
  <c r="W67" i="1"/>
  <c r="AI67" i="1"/>
  <c r="AU67" i="1"/>
  <c r="T68" i="1"/>
  <c r="AF68" i="1"/>
  <c r="AR68" i="1"/>
  <c r="R49" i="1"/>
  <c r="AD49" i="1"/>
  <c r="AP49" i="1"/>
  <c r="O50" i="1"/>
  <c r="AA50" i="1"/>
  <c r="AM50" i="1"/>
  <c r="AY50" i="1"/>
  <c r="X51" i="1"/>
  <c r="AJ51" i="1"/>
  <c r="AV51" i="1"/>
  <c r="U52" i="1"/>
  <c r="AG52" i="1"/>
  <c r="AS52" i="1"/>
  <c r="R53" i="1"/>
  <c r="AD53" i="1"/>
  <c r="AP53" i="1"/>
  <c r="O54" i="1"/>
  <c r="AA54" i="1"/>
  <c r="AM54" i="1"/>
  <c r="AY54" i="1"/>
  <c r="X55" i="1"/>
  <c r="AJ55" i="1"/>
  <c r="AV55" i="1"/>
  <c r="U56" i="1"/>
  <c r="AG56" i="1"/>
  <c r="AS56" i="1"/>
  <c r="R57" i="1"/>
  <c r="AD57" i="1"/>
  <c r="AP57" i="1"/>
  <c r="O58" i="1"/>
  <c r="AA58" i="1"/>
  <c r="AM58" i="1"/>
  <c r="AY58" i="1"/>
  <c r="X59" i="1"/>
  <c r="AJ59" i="1"/>
  <c r="AV59" i="1"/>
  <c r="U60" i="1"/>
  <c r="AG60" i="1"/>
  <c r="AS60" i="1"/>
  <c r="R61" i="1"/>
  <c r="AD61" i="1"/>
  <c r="AP61" i="1"/>
  <c r="O62" i="1"/>
  <c r="AA62" i="1"/>
  <c r="AM62" i="1"/>
  <c r="AY62" i="1"/>
  <c r="X63" i="1"/>
  <c r="AJ63" i="1"/>
  <c r="AV63" i="1"/>
  <c r="U64" i="1"/>
  <c r="AG64" i="1"/>
  <c r="AS64" i="1"/>
  <c r="R65" i="1"/>
  <c r="AD65" i="1"/>
  <c r="AP65" i="1"/>
  <c r="O66" i="1"/>
  <c r="S49" i="1"/>
  <c r="AE49" i="1"/>
  <c r="AQ49" i="1"/>
  <c r="P50" i="1"/>
  <c r="AB50" i="1"/>
  <c r="AN50" i="1"/>
  <c r="AZ50" i="1"/>
  <c r="Y51" i="1"/>
  <c r="AK51" i="1"/>
  <c r="AW51" i="1"/>
  <c r="V52" i="1"/>
  <c r="AH52" i="1"/>
  <c r="AT52" i="1"/>
  <c r="S53" i="1"/>
  <c r="AE53" i="1"/>
  <c r="AQ53" i="1"/>
  <c r="P54" i="1"/>
  <c r="AB54" i="1"/>
  <c r="AN54" i="1"/>
  <c r="AZ54" i="1"/>
  <c r="Y55" i="1"/>
  <c r="AK55" i="1"/>
  <c r="AW55" i="1"/>
  <c r="V56" i="1"/>
  <c r="AH56" i="1"/>
  <c r="AT56" i="1"/>
  <c r="S57" i="1"/>
  <c r="AE57" i="1"/>
  <c r="AQ57" i="1"/>
  <c r="P58" i="1"/>
  <c r="AB58" i="1"/>
  <c r="AN58" i="1"/>
  <c r="AZ58" i="1"/>
  <c r="Y59" i="1"/>
  <c r="AK59" i="1"/>
  <c r="AW59" i="1"/>
  <c r="V60" i="1"/>
  <c r="AH60" i="1"/>
  <c r="AT60" i="1"/>
  <c r="S61" i="1"/>
  <c r="AE61" i="1"/>
  <c r="AQ61" i="1"/>
  <c r="P62" i="1"/>
  <c r="AB62" i="1"/>
  <c r="AN62" i="1"/>
  <c r="U49" i="1"/>
  <c r="AG49" i="1"/>
  <c r="AS49" i="1"/>
  <c r="R50" i="1"/>
  <c r="AD50" i="1"/>
  <c r="AP50" i="1"/>
  <c r="O51" i="1"/>
  <c r="AA51" i="1"/>
  <c r="AM51" i="1"/>
  <c r="AY51" i="1"/>
  <c r="X52" i="1"/>
  <c r="AJ52" i="1"/>
  <c r="AV52" i="1"/>
  <c r="U53" i="1"/>
  <c r="AG53" i="1"/>
  <c r="AS53" i="1"/>
  <c r="R54" i="1"/>
  <c r="AD54" i="1"/>
  <c r="AP54" i="1"/>
  <c r="O55" i="1"/>
  <c r="AA55" i="1"/>
  <c r="V49" i="1"/>
  <c r="AH49" i="1"/>
  <c r="AT49" i="1"/>
  <c r="S50" i="1"/>
  <c r="AE50" i="1"/>
  <c r="AQ50" i="1"/>
  <c r="P51" i="1"/>
  <c r="AB51" i="1"/>
  <c r="AN51" i="1"/>
  <c r="AZ51" i="1"/>
  <c r="Y52" i="1"/>
  <c r="AK52" i="1"/>
  <c r="AW52" i="1"/>
  <c r="V53" i="1"/>
  <c r="AH53" i="1"/>
  <c r="AT53" i="1"/>
  <c r="S54" i="1"/>
  <c r="AE54" i="1"/>
  <c r="P49" i="1"/>
  <c r="AU49" i="1"/>
  <c r="AH50" i="1"/>
  <c r="Z51" i="1"/>
  <c r="O52" i="1"/>
  <c r="AQ52" i="1"/>
  <c r="AI53" i="1"/>
  <c r="V54" i="1"/>
  <c r="AW54" i="1"/>
  <c r="AH55" i="1"/>
  <c r="O56" i="1"/>
  <c r="AK56" i="1"/>
  <c r="T57" i="1"/>
  <c r="AK57" i="1"/>
  <c r="T58" i="1"/>
  <c r="AP58" i="1"/>
  <c r="V59" i="1"/>
  <c r="AP59" i="1"/>
  <c r="Y60" i="1"/>
  <c r="AU60" i="1"/>
  <c r="Y61" i="1"/>
  <c r="AU61" i="1"/>
  <c r="AD62" i="1"/>
  <c r="AW62" i="1"/>
  <c r="AB63" i="1"/>
  <c r="AT63" i="1"/>
  <c r="Y64" i="1"/>
  <c r="AQ64" i="1"/>
  <c r="V65" i="1"/>
  <c r="AN65" i="1"/>
  <c r="S66" i="1"/>
  <c r="AH66" i="1"/>
  <c r="AZ66" i="1"/>
  <c r="AB67" i="1"/>
  <c r="AQ67" i="1"/>
  <c r="V68" i="1"/>
  <c r="AK68" i="1"/>
  <c r="AZ68" i="1"/>
  <c r="AC69" i="1"/>
  <c r="AQ69" i="1"/>
  <c r="R70" i="1"/>
  <c r="AF70" i="1"/>
  <c r="AT70" i="1"/>
  <c r="W71" i="1"/>
  <c r="AK71" i="1"/>
  <c r="AY71" i="1"/>
  <c r="Z72" i="1"/>
  <c r="AN72" i="1"/>
  <c r="Q73" i="1"/>
  <c r="AE73" i="1"/>
  <c r="AS73" i="1"/>
  <c r="T74" i="1"/>
  <c r="AH74" i="1"/>
  <c r="AV74" i="1"/>
  <c r="U75" i="1"/>
  <c r="AG75" i="1"/>
  <c r="AS75" i="1"/>
  <c r="T49" i="1"/>
  <c r="AV49" i="1"/>
  <c r="AK50" i="1"/>
  <c r="AC51" i="1"/>
  <c r="P52" i="1"/>
  <c r="AU52" i="1"/>
  <c r="AJ53" i="1"/>
  <c r="Y54" i="1"/>
  <c r="N55" i="1"/>
  <c r="AL55" i="1"/>
  <c r="P56" i="1"/>
  <c r="AL56" i="1"/>
  <c r="U57" i="1"/>
  <c r="AN57" i="1"/>
  <c r="U58" i="1"/>
  <c r="AQ58" i="1"/>
  <c r="Z59" i="1"/>
  <c r="AQ59" i="1"/>
  <c r="Z60" i="1"/>
  <c r="AV60" i="1"/>
  <c r="AB61" i="1"/>
  <c r="AV61" i="1"/>
  <c r="AE62" i="1"/>
  <c r="AZ62" i="1"/>
  <c r="AC63" i="1"/>
  <c r="AW63" i="1"/>
  <c r="Z64" i="1"/>
  <c r="AT64" i="1"/>
  <c r="W65" i="1"/>
  <c r="AQ65" i="1"/>
  <c r="T66" i="1"/>
  <c r="AK66" i="1"/>
  <c r="N67" i="1"/>
  <c r="AC67" i="1"/>
  <c r="AT67" i="1"/>
  <c r="W68" i="1"/>
  <c r="AL68" i="1"/>
  <c r="P69" i="1"/>
  <c r="AD69" i="1"/>
  <c r="AR69" i="1"/>
  <c r="S70" i="1"/>
  <c r="AG70" i="1"/>
  <c r="AW70" i="1"/>
  <c r="X71" i="1"/>
  <c r="AL71" i="1"/>
  <c r="AZ71" i="1"/>
  <c r="AA72" i="1"/>
  <c r="AQ72" i="1"/>
  <c r="R73" i="1"/>
  <c r="AF73" i="1"/>
  <c r="Y49" i="1"/>
  <c r="Q50" i="1"/>
  <c r="AS50" i="1"/>
  <c r="AH51" i="1"/>
  <c r="Z52" i="1"/>
  <c r="AZ52" i="1"/>
  <c r="AR53" i="1"/>
  <c r="AG54" i="1"/>
  <c r="R55" i="1"/>
  <c r="AO55" i="1"/>
  <c r="X56" i="1"/>
  <c r="AQ56" i="1"/>
  <c r="X57" i="1"/>
  <c r="AT57" i="1"/>
  <c r="AC58" i="1"/>
  <c r="AT58" i="1"/>
  <c r="AC59" i="1"/>
  <c r="AY59" i="1"/>
  <c r="AE60" i="1"/>
  <c r="AY60" i="1"/>
  <c r="AH61" i="1"/>
  <c r="Q62" i="1"/>
  <c r="AH62" i="1"/>
  <c r="P63" i="1"/>
  <c r="AH63" i="1"/>
  <c r="AZ63" i="1"/>
  <c r="AE64" i="1"/>
  <c r="AW64" i="1"/>
  <c r="AB65" i="1"/>
  <c r="AT65" i="1"/>
  <c r="Y66" i="1"/>
  <c r="AO66" i="1"/>
  <c r="Q67" i="1"/>
  <c r="AH67" i="1"/>
  <c r="AX67" i="1"/>
  <c r="Z68" i="1"/>
  <c r="AQ68" i="1"/>
  <c r="S69" i="1"/>
  <c r="AG69" i="1"/>
  <c r="AU69" i="1"/>
  <c r="V70" i="1"/>
  <c r="AL70" i="1"/>
  <c r="AZ70" i="1"/>
  <c r="AA71" i="1"/>
  <c r="AO71" i="1"/>
  <c r="P72" i="1"/>
  <c r="AF72" i="1"/>
  <c r="AT72" i="1"/>
  <c r="U73" i="1"/>
  <c r="AI73" i="1"/>
  <c r="AW73" i="1"/>
  <c r="Z74" i="1"/>
  <c r="AM74" i="1"/>
  <c r="AZ74" i="1"/>
  <c r="Y75" i="1"/>
  <c r="AK75" i="1"/>
  <c r="AW75" i="1"/>
  <c r="AB49" i="1"/>
  <c r="T50" i="1"/>
  <c r="AT50" i="1"/>
  <c r="AL51" i="1"/>
  <c r="AA52" i="1"/>
  <c r="P53" i="1"/>
  <c r="AU53" i="1"/>
  <c r="AH54" i="1"/>
  <c r="S55" i="1"/>
  <c r="AP55" i="1"/>
  <c r="Y56" i="1"/>
  <c r="AU56" i="1"/>
  <c r="Y57" i="1"/>
  <c r="AU57" i="1"/>
  <c r="AD58" i="1"/>
  <c r="AW58" i="1"/>
  <c r="AD59" i="1"/>
  <c r="AZ59" i="1"/>
  <c r="AI60" i="1"/>
  <c r="AZ60" i="1"/>
  <c r="AI61" i="1"/>
  <c r="R62" i="1"/>
  <c r="AK62" i="1"/>
  <c r="Q63" i="1"/>
  <c r="AK63" i="1"/>
  <c r="N64" i="1"/>
  <c r="AH64" i="1"/>
  <c r="AF49" i="1"/>
  <c r="U50" i="1"/>
  <c r="AW50" i="1"/>
  <c r="AO51" i="1"/>
  <c r="AB52" i="1"/>
  <c r="T53" i="1"/>
  <c r="AV53" i="1"/>
  <c r="AK54" i="1"/>
  <c r="V55" i="1"/>
  <c r="AQ55" i="1"/>
  <c r="Z56" i="1"/>
  <c r="AV56" i="1"/>
  <c r="AB57" i="1"/>
  <c r="AV57" i="1"/>
  <c r="AE58" i="1"/>
  <c r="N59" i="1"/>
  <c r="AE59" i="1"/>
  <c r="N60" i="1"/>
  <c r="AJ60" i="1"/>
  <c r="P61" i="1"/>
  <c r="AJ61" i="1"/>
  <c r="S62" i="1"/>
  <c r="AO62" i="1"/>
  <c r="R63" i="1"/>
  <c r="AL63" i="1"/>
  <c r="O64" i="1"/>
  <c r="AI64" i="1"/>
  <c r="AY64" i="1"/>
  <c r="AF65" i="1"/>
  <c r="AV65" i="1"/>
  <c r="AB66" i="1"/>
  <c r="AQ66" i="1"/>
  <c r="S67" i="1"/>
  <c r="AK67" i="1"/>
  <c r="AZ67" i="1"/>
  <c r="AB68" i="1"/>
  <c r="AT68" i="1"/>
  <c r="U69" i="1"/>
  <c r="AI69" i="1"/>
  <c r="AW69" i="1"/>
  <c r="Z70" i="1"/>
  <c r="AN70" i="1"/>
  <c r="O71" i="1"/>
  <c r="AC71" i="1"/>
  <c r="AQ71" i="1"/>
  <c r="T72" i="1"/>
  <c r="AH72" i="1"/>
  <c r="AV72" i="1"/>
  <c r="W73" i="1"/>
  <c r="AK73" i="1"/>
  <c r="N74" i="1"/>
  <c r="AB74" i="1"/>
  <c r="AO74" i="1"/>
  <c r="O75" i="1"/>
  <c r="AA75" i="1"/>
  <c r="AM75" i="1"/>
  <c r="AY75" i="1"/>
  <c r="AI49" i="1"/>
  <c r="V50" i="1"/>
  <c r="N51" i="1"/>
  <c r="AP51" i="1"/>
  <c r="AE52" i="1"/>
  <c r="W53" i="1"/>
  <c r="AW53" i="1"/>
  <c r="AO54" i="1"/>
  <c r="Z55" i="1"/>
  <c r="AT55" i="1"/>
  <c r="AA56" i="1"/>
  <c r="AW56" i="1"/>
  <c r="AF57" i="1"/>
  <c r="AW57" i="1"/>
  <c r="AF58" i="1"/>
  <c r="O59" i="1"/>
  <c r="AH59" i="1"/>
  <c r="O60" i="1"/>
  <c r="AK60" i="1"/>
  <c r="T61" i="1"/>
  <c r="AK61" i="1"/>
  <c r="T62" i="1"/>
  <c r="AP62" i="1"/>
  <c r="S63" i="1"/>
  <c r="AM63" i="1"/>
  <c r="P64" i="1"/>
  <c r="AJ64" i="1"/>
  <c r="AZ64" i="1"/>
  <c r="AN49" i="1"/>
  <c r="AF50" i="1"/>
  <c r="S51" i="1"/>
  <c r="AX51" i="1"/>
  <c r="AM52" i="1"/>
  <c r="AB53" i="1"/>
  <c r="T54" i="1"/>
  <c r="AS54" i="1"/>
  <c r="AD55" i="1"/>
  <c r="AZ55" i="1"/>
  <c r="AI56" i="1"/>
  <c r="AZ56" i="1"/>
  <c r="AI57" i="1"/>
  <c r="R58" i="1"/>
  <c r="AK58" i="1"/>
  <c r="R59" i="1"/>
  <c r="AN59" i="1"/>
  <c r="W60" i="1"/>
  <c r="AN60" i="1"/>
  <c r="W61" i="1"/>
  <c r="AS61" i="1"/>
  <c r="Y62" i="1"/>
  <c r="AS62" i="1"/>
  <c r="Z63" i="1"/>
  <c r="AP63" i="1"/>
  <c r="W64" i="1"/>
  <c r="AM64" i="1"/>
  <c r="T65" i="1"/>
  <c r="AJ65" i="1"/>
  <c r="Q66" i="1"/>
  <c r="AF66" i="1"/>
  <c r="AW66" i="1"/>
  <c r="Z67" i="1"/>
  <c r="AO67" i="1"/>
  <c r="S68" i="1"/>
  <c r="AI68" i="1"/>
  <c r="AX68" i="1"/>
  <c r="Y69" i="1"/>
  <c r="AO69" i="1"/>
  <c r="P70" i="1"/>
  <c r="AD70" i="1"/>
  <c r="AR70" i="1"/>
  <c r="S71" i="1"/>
  <c r="AI71" i="1"/>
  <c r="AW71" i="1"/>
  <c r="X72" i="1"/>
  <c r="AL72" i="1"/>
  <c r="AZ72" i="1"/>
  <c r="AC73" i="1"/>
  <c r="AQ73" i="1"/>
  <c r="R74" i="1"/>
  <c r="AF74" i="1"/>
  <c r="AS74" i="1"/>
  <c r="S75" i="1"/>
  <c r="AE75" i="1"/>
  <c r="AQ75" i="1"/>
  <c r="AZ49" i="1"/>
  <c r="AT51" i="1"/>
  <c r="AK53" i="1"/>
  <c r="AB55" i="1"/>
  <c r="AJ56" i="1"/>
  <c r="AS57" i="1"/>
  <c r="Q59" i="1"/>
  <c r="AA60" i="1"/>
  <c r="AN61" i="1"/>
  <c r="AT62" i="1"/>
  <c r="AY63" i="1"/>
  <c r="P65" i="1"/>
  <c r="AU65" i="1"/>
  <c r="AM66" i="1"/>
  <c r="Y67" i="1"/>
  <c r="N68" i="1"/>
  <c r="AN68" i="1"/>
  <c r="AB69" i="1"/>
  <c r="N70" i="1"/>
  <c r="AM70" i="1"/>
  <c r="Y71" i="1"/>
  <c r="AV71" i="1"/>
  <c r="AI72" i="1"/>
  <c r="T73" i="1"/>
  <c r="AR73" i="1"/>
  <c r="AA74" i="1"/>
  <c r="AT74" i="1"/>
  <c r="Z75" i="1"/>
  <c r="AR75" i="1"/>
  <c r="Y50" i="1"/>
  <c r="N52" i="1"/>
  <c r="AN53" i="1"/>
  <c r="AC55" i="1"/>
  <c r="AM56" i="1"/>
  <c r="AZ57" i="1"/>
  <c r="S59" i="1"/>
  <c r="AB60" i="1"/>
  <c r="AR61" i="1"/>
  <c r="N63" i="1"/>
  <c r="S64" i="1"/>
  <c r="S65" i="1"/>
  <c r="AW65" i="1"/>
  <c r="AN66" i="1"/>
  <c r="AA67" i="1"/>
  <c r="O68" i="1"/>
  <c r="AS68" i="1"/>
  <c r="AE69" i="1"/>
  <c r="O70" i="1"/>
  <c r="AO70" i="1"/>
  <c r="Z71" i="1"/>
  <c r="AX71" i="1"/>
  <c r="AJ72" i="1"/>
  <c r="V73" i="1"/>
  <c r="AT73" i="1"/>
  <c r="AC74" i="1"/>
  <c r="AW74" i="1"/>
  <c r="AB75" i="1"/>
  <c r="AT75" i="1"/>
  <c r="AC50" i="1"/>
  <c r="S52" i="1"/>
  <c r="AZ53" i="1"/>
  <c r="AE55" i="1"/>
  <c r="AN56" i="1"/>
  <c r="Q58" i="1"/>
  <c r="AA59" i="1"/>
  <c r="AL60" i="1"/>
  <c r="AT61" i="1"/>
  <c r="O63" i="1"/>
  <c r="V64" i="1"/>
  <c r="U65" i="1"/>
  <c r="AZ65" i="1"/>
  <c r="AP66" i="1"/>
  <c r="AD67" i="1"/>
  <c r="P68" i="1"/>
  <c r="AU68" i="1"/>
  <c r="AF69" i="1"/>
  <c r="Q70" i="1"/>
  <c r="AP70" i="1"/>
  <c r="AB71" i="1"/>
  <c r="N72" i="1"/>
  <c r="AK72" i="1"/>
  <c r="X73" i="1"/>
  <c r="AU73" i="1"/>
  <c r="AD74" i="1"/>
  <c r="AX74" i="1"/>
  <c r="AC75" i="1"/>
  <c r="AU75" i="1"/>
  <c r="AG50" i="1"/>
  <c r="W52" i="1"/>
  <c r="Q54" i="1"/>
  <c r="AM55" i="1"/>
  <c r="AX56" i="1"/>
  <c r="S58" i="1"/>
  <c r="AB59" i="1"/>
  <c r="AM60" i="1"/>
  <c r="AW61" i="1"/>
  <c r="V63" i="1"/>
  <c r="X64" i="1"/>
  <c r="X65" i="1"/>
  <c r="P66" i="1"/>
  <c r="AR66" i="1"/>
  <c r="AE67" i="1"/>
  <c r="U68" i="1"/>
  <c r="AV68" i="1"/>
  <c r="AH69" i="1"/>
  <c r="T70" i="1"/>
  <c r="AQ70" i="1"/>
  <c r="AD71" i="1"/>
  <c r="O72" i="1"/>
  <c r="AM72" i="1"/>
  <c r="Y73" i="1"/>
  <c r="AV73" i="1"/>
  <c r="AE74" i="1"/>
  <c r="AY74" i="1"/>
  <c r="AD75" i="1"/>
  <c r="AV75" i="1"/>
  <c r="AR50" i="1"/>
  <c r="AL52" i="1"/>
  <c r="AC54" i="1"/>
  <c r="AX55" i="1"/>
  <c r="P57" i="1"/>
  <c r="Y58" i="1"/>
  <c r="AM59" i="1"/>
  <c r="AW60" i="1"/>
  <c r="U62" i="1"/>
  <c r="AA63" i="1"/>
  <c r="AB64" i="1"/>
  <c r="AE65" i="1"/>
  <c r="U66" i="1"/>
  <c r="AT66" i="1"/>
  <c r="AL67" i="1"/>
  <c r="Y68" i="1"/>
  <c r="AY68" i="1"/>
  <c r="AK69" i="1"/>
  <c r="Y70" i="1"/>
  <c r="AX70" i="1"/>
  <c r="AH71" i="1"/>
  <c r="U72" i="1"/>
  <c r="AS72" i="1"/>
  <c r="AD73" i="1"/>
  <c r="O74" i="1"/>
  <c r="AJ74" i="1"/>
  <c r="P75" i="1"/>
  <c r="AH75" i="1"/>
  <c r="AZ75" i="1"/>
  <c r="W49" i="1"/>
  <c r="Q51" i="1"/>
  <c r="AN52" i="1"/>
  <c r="AF54" i="1"/>
  <c r="AY55" i="1"/>
  <c r="V57" i="1"/>
  <c r="AG58" i="1"/>
  <c r="AO59" i="1"/>
  <c r="AX60" i="1"/>
  <c r="V62" i="1"/>
  <c r="AD63" i="1"/>
  <c r="AK64" i="1"/>
  <c r="AG65" i="1"/>
  <c r="V66" i="1"/>
  <c r="AY66" i="1"/>
  <c r="AA68" i="1"/>
  <c r="Q69" i="1"/>
  <c r="AN69" i="1"/>
  <c r="AY70" i="1"/>
  <c r="V72" i="1"/>
  <c r="AG73" i="1"/>
  <c r="AK74" i="1"/>
  <c r="AI75" i="1"/>
  <c r="X49" i="1"/>
  <c r="AQ54" i="1"/>
  <c r="AO50" i="1"/>
  <c r="AI52" i="1"/>
  <c r="U54" i="1"/>
  <c r="AN55" i="1"/>
  <c r="AY56" i="1"/>
  <c r="V58" i="1"/>
  <c r="AL59" i="1"/>
  <c r="AQ60" i="1"/>
  <c r="AZ61" i="1"/>
  <c r="Y63" i="1"/>
  <c r="AA64" i="1"/>
  <c r="Y65" i="1"/>
  <c r="R66" i="1"/>
  <c r="AS66" i="1"/>
  <c r="AJ67" i="1"/>
  <c r="X68" i="1"/>
  <c r="AW68" i="1"/>
  <c r="AJ69" i="1"/>
  <c r="U70" i="1"/>
  <c r="AS70" i="1"/>
  <c r="AE71" i="1"/>
  <c r="S72" i="1"/>
  <c r="AR72" i="1"/>
  <c r="AB73" i="1"/>
  <c r="AZ73" i="1"/>
  <c r="AG74" i="1"/>
  <c r="N75" i="1"/>
  <c r="AF75" i="1"/>
  <c r="AX75" i="1"/>
  <c r="AM67" i="1"/>
  <c r="AA70" i="1"/>
  <c r="AJ71" i="1"/>
  <c r="AU72" i="1"/>
  <c r="P74" i="1"/>
  <c r="Q75" i="1"/>
  <c r="R51" i="1"/>
  <c r="AX52" i="1"/>
  <c r="N56" i="1"/>
  <c r="AQ51" i="1"/>
  <c r="AE56" i="1"/>
  <c r="AX59" i="1"/>
  <c r="AQ62" i="1"/>
  <c r="AH65" i="1"/>
  <c r="R67" i="1"/>
  <c r="AM68" i="1"/>
  <c r="AC70" i="1"/>
  <c r="AT71" i="1"/>
  <c r="AH73" i="1"/>
  <c r="AP74" i="1"/>
  <c r="AP75" i="1"/>
  <c r="AY52" i="1"/>
  <c r="W57" i="1"/>
  <c r="P60" i="1"/>
  <c r="AR62" i="1"/>
  <c r="AI65" i="1"/>
  <c r="V67" i="1"/>
  <c r="R69" i="1"/>
  <c r="AE70" i="1"/>
  <c r="AU71" i="1"/>
  <c r="AJ73" i="1"/>
  <c r="AQ74" i="1"/>
  <c r="X53" i="1"/>
  <c r="AG57" i="1"/>
  <c r="S60" i="1"/>
  <c r="AE63" i="1"/>
  <c r="AK65" i="1"/>
  <c r="X67" i="1"/>
  <c r="T69" i="1"/>
  <c r="AH70" i="1"/>
  <c r="W72" i="1"/>
  <c r="AN73" i="1"/>
  <c r="AR74" i="1"/>
  <c r="Y53" i="1"/>
  <c r="AH57" i="1"/>
  <c r="X60" i="1"/>
  <c r="AN63" i="1"/>
  <c r="AR65" i="1"/>
  <c r="AN67" i="1"/>
  <c r="V69" i="1"/>
  <c r="AK70" i="1"/>
  <c r="Y72" i="1"/>
  <c r="AO73" i="1"/>
  <c r="R75" i="1"/>
  <c r="AR49" i="1"/>
  <c r="AO58" i="1"/>
  <c r="AL64" i="1"/>
  <c r="AY67" i="1"/>
  <c r="R71" i="1"/>
  <c r="U74" i="1"/>
  <c r="Q55" i="1"/>
  <c r="AG61" i="1"/>
  <c r="AE66" i="1"/>
  <c r="V71" i="1"/>
  <c r="V74" i="1"/>
  <c r="S56" i="1"/>
  <c r="AC62" i="1"/>
  <c r="AG66" i="1"/>
  <c r="AV69" i="1"/>
  <c r="AY72" i="1"/>
  <c r="AL75" i="1"/>
  <c r="W56" i="1"/>
  <c r="P59" i="1"/>
  <c r="AV64" i="1"/>
  <c r="AH68" i="1"/>
  <c r="AN71" i="1"/>
  <c r="AL74" i="1"/>
  <c r="AB56" i="1"/>
  <c r="AT59" i="1"/>
  <c r="AX64" i="1"/>
  <c r="AJ68" i="1"/>
  <c r="AP71" i="1"/>
  <c r="AN74" i="1"/>
  <c r="AF53" i="1"/>
  <c r="AJ57" i="1"/>
  <c r="U61" i="1"/>
  <c r="AO63" i="1"/>
  <c r="AS65" i="1"/>
  <c r="AP67" i="1"/>
  <c r="W69" i="1"/>
  <c r="N71" i="1"/>
  <c r="AB72" i="1"/>
  <c r="AP73" i="1"/>
  <c r="T75" i="1"/>
  <c r="AJ49" i="1"/>
  <c r="AR54" i="1"/>
  <c r="AR57" i="1"/>
  <c r="V61" i="1"/>
  <c r="AQ63" i="1"/>
  <c r="AA66" i="1"/>
  <c r="AV67" i="1"/>
  <c r="X69" i="1"/>
  <c r="P71" i="1"/>
  <c r="AE72" i="1"/>
  <c r="Q74" i="1"/>
  <c r="V75" i="1"/>
  <c r="AK49" i="1"/>
  <c r="AT54" i="1"/>
  <c r="AH58" i="1"/>
  <c r="X61" i="1"/>
  <c r="AX63" i="1"/>
  <c r="AC66" i="1"/>
  <c r="AW67" i="1"/>
  <c r="AP69" i="1"/>
  <c r="Q71" i="1"/>
  <c r="AG72" i="1"/>
  <c r="S74" i="1"/>
  <c r="W75" i="1"/>
  <c r="P55" i="1"/>
  <c r="AF61" i="1"/>
  <c r="AD66" i="1"/>
  <c r="AS69" i="1"/>
  <c r="AW72" i="1"/>
  <c r="X75" i="1"/>
  <c r="AW49" i="1"/>
  <c r="AR58" i="1"/>
  <c r="AN64" i="1"/>
  <c r="AE68" i="1"/>
  <c r="AT69" i="1"/>
  <c r="AX72" i="1"/>
  <c r="AJ75" i="1"/>
  <c r="V51" i="1"/>
  <c r="AS58" i="1"/>
  <c r="AU64" i="1"/>
  <c r="AG68" i="1"/>
  <c r="AM71" i="1"/>
  <c r="Y74" i="1"/>
  <c r="AD51" i="1"/>
  <c r="AF62" i="1"/>
  <c r="O67" i="1"/>
  <c r="AZ69" i="1"/>
  <c r="P73" i="1"/>
  <c r="AN75" i="1"/>
  <c r="AE51" i="1"/>
  <c r="AG62" i="1"/>
  <c r="P67" i="1"/>
  <c r="AB70" i="1"/>
  <c r="S73" i="1"/>
  <c r="AO75" i="1"/>
  <c r="E13" i="1"/>
  <c r="E12" i="1"/>
  <c r="E11" i="1"/>
  <c r="E10" i="1"/>
  <c r="E9" i="1"/>
  <c r="E8" i="1"/>
  <c r="E7" i="1"/>
  <c r="C29" i="1"/>
  <c r="C28" i="1"/>
  <c r="C31" i="1" l="1"/>
  <c r="G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Ринат Хабибуллин</author>
  </authors>
  <commentList>
    <comment ref="F18" authorId="0" shapeId="0" xr:uid="{A991BB21-B526-4294-A4FF-AC742D652B3B}">
      <text>
        <r>
          <rPr>
            <b/>
            <sz val="9"/>
            <color indexed="81"/>
            <rFont val="Tahoma"/>
            <family val="2"/>
          </rPr>
          <t>Ринат Хабибуллин:</t>
        </r>
        <r>
          <rPr>
            <sz val="9"/>
            <color indexed="81"/>
            <rFont val="Tahoma"/>
            <family val="2"/>
          </rPr>
          <t xml:space="preserve">
Расход газа закачки газлифтного газа.
Действует только для ГЛ скважины.
Если задан - перекрывает все параметры клапанов и давления закачки. Закачка ведется через нижний клапан.
Если не задан -расход будет определен по газлифтной компоновке и давлению закачки.</t>
        </r>
      </text>
    </comment>
    <comment ref="C34" authorId="0" shapeId="0" xr:uid="{44AE8509-0B52-4BC2-A5CB-CB3070EAE53A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скважины до перфорации</t>
        </r>
      </text>
    </comment>
    <comment ref="C35" authorId="0" shapeId="0" xr:uid="{0F3B3B83-C48B-4D68-8FE3-EB7C08D33FE5}">
      <text>
        <r>
          <rPr>
            <b/>
            <sz val="9"/>
            <color indexed="81"/>
            <rFont val="Tahoma"/>
            <family val="2"/>
            <charset val="204"/>
          </rPr>
          <t>Ринат Хабибуллин:</t>
        </r>
        <r>
          <rPr>
            <sz val="9"/>
            <color indexed="81"/>
            <rFont val="Tahoma"/>
            <family val="2"/>
            <charset val="204"/>
          </rPr>
          <t xml:space="preserve">
Измеренная глубина спуска НКТ
</t>
        </r>
      </text>
    </comment>
  </commentList>
</comments>
</file>

<file path=xl/sharedStrings.xml><?xml version="1.0" encoding="utf-8"?>
<sst xmlns="http://schemas.openxmlformats.org/spreadsheetml/2006/main" count="95" uniqueCount="73">
  <si>
    <t>Упражнения по работе с макросами Unifloc VBA</t>
  </si>
  <si>
    <t>версия</t>
  </si>
  <si>
    <t>Расчет свойств многофазного потока в трубе</t>
  </si>
  <si>
    <t>Физико - химические свойства флюида   PVT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</si>
  <si>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</si>
  <si>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</si>
  <si>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</si>
  <si>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</si>
  <si>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</si>
  <si>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</si>
  <si>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</si>
  <si>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</si>
  <si>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</si>
  <si>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</si>
  <si>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</si>
  <si>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</si>
  <si>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С</t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</si>
  <si>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</si>
  <si>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</si>
  <si>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</si>
  <si>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t>сП</t>
  </si>
  <si>
    <t>Параметры потока флюида</t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</si>
  <si>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</si>
  <si>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1"/>
        <color theme="1"/>
        <rFont val="Calibri"/>
        <family val="2"/>
        <scheme val="minor"/>
      </rPr>
      <t>/сут</t>
    </r>
  </si>
  <si>
    <r>
      <t>f</t>
    </r>
    <r>
      <rPr>
        <vertAlign val="subscript"/>
        <sz val="10"/>
        <rFont val="Arial Cyr"/>
        <charset val="204"/>
      </rPr>
      <t>w</t>
    </r>
  </si>
  <si>
    <t>%</t>
  </si>
  <si>
    <t>Параметры трубы</t>
  </si>
  <si>
    <t>м</t>
  </si>
  <si>
    <t>ID</t>
  </si>
  <si>
    <t>мм</t>
  </si>
  <si>
    <t>T0</t>
  </si>
  <si>
    <t>°C</t>
  </si>
  <si>
    <t>T1</t>
  </si>
  <si>
    <t>PVT строка</t>
  </si>
  <si>
    <t>Конструкция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</si>
  <si>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perf</t>
    </r>
  </si>
  <si>
    <r>
      <rPr>
        <sz val="11"/>
        <color theme="1"/>
        <rFont val="Calibri"/>
        <family val="2"/>
        <charset val="204"/>
      </rPr>
      <t>°</t>
    </r>
    <r>
      <rPr>
        <sz val="11"/>
        <color theme="1"/>
        <rFont val="Calibri"/>
        <family val="2"/>
        <scheme val="minor"/>
      </rPr>
      <t>С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</si>
  <si>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>choke</t>
    </r>
  </si>
  <si>
    <t xml:space="preserve">Инклинометрия </t>
  </si>
  <si>
    <t>Температура породы</t>
  </si>
  <si>
    <t>Колонна</t>
  </si>
  <si>
    <t>НКТ</t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</si>
  <si>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mes</t>
    </r>
  </si>
  <si>
    <r>
      <t>Н</t>
    </r>
    <r>
      <rPr>
        <vertAlign val="subscript"/>
        <sz val="11"/>
        <color theme="1"/>
        <rFont val="Calibri"/>
        <family val="2"/>
        <charset val="204"/>
        <scheme val="minor"/>
      </rPr>
      <t>vert</t>
    </r>
  </si>
  <si>
    <t>T</t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</si>
  <si>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cas </t>
    </r>
  </si>
  <si>
    <r>
      <t>d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tub </t>
    </r>
  </si>
  <si>
    <t>hcor</t>
  </si>
  <si>
    <t>temp model</t>
  </si>
  <si>
    <t>plin</t>
  </si>
  <si>
    <t>ЭЦН</t>
  </si>
  <si>
    <t>ГЛ</t>
  </si>
  <si>
    <t>AL</t>
  </si>
  <si>
    <t>AL sel</t>
  </si>
  <si>
    <t>Qnom</t>
  </si>
  <si>
    <t>Hnom</t>
  </si>
  <si>
    <t>Fr</t>
  </si>
  <si>
    <t>Нglv</t>
  </si>
  <si>
    <t>Qinj</t>
  </si>
  <si>
    <r>
      <t>P</t>
    </r>
    <r>
      <rPr>
        <vertAlign val="subscript"/>
        <sz val="11"/>
        <color theme="1"/>
        <rFont val="Calibri"/>
        <family val="2"/>
      </rPr>
      <t>cas</t>
    </r>
  </si>
  <si>
    <r>
      <t>P</t>
    </r>
    <r>
      <rPr>
        <vertAlign val="subscript"/>
        <sz val="11"/>
        <color theme="1"/>
        <rFont val="Calibri"/>
        <family val="2"/>
      </rPr>
      <t>wf</t>
    </r>
  </si>
  <si>
    <r>
      <t>d</t>
    </r>
    <r>
      <rPr>
        <vertAlign val="subscript"/>
        <sz val="11"/>
        <color theme="1"/>
        <rFont val="Calibri"/>
        <family val="2"/>
      </rPr>
      <t>gl_inj</t>
    </r>
  </si>
  <si>
    <r>
      <t>p</t>
    </r>
    <r>
      <rPr>
        <vertAlign val="subscript"/>
        <sz val="11"/>
        <color theme="1"/>
        <rFont val="Calibri"/>
        <family val="2"/>
      </rPr>
      <t>gl_inj</t>
    </r>
  </si>
  <si>
    <r>
      <t>q</t>
    </r>
    <r>
      <rPr>
        <vertAlign val="subscript"/>
        <sz val="11"/>
        <color theme="1"/>
        <rFont val="Calibri"/>
        <family val="2"/>
      </rPr>
      <t>gl_inj</t>
    </r>
  </si>
  <si>
    <t>ЭЦН параметры</t>
  </si>
  <si>
    <t>Газлифт параметры</t>
  </si>
  <si>
    <t>Гц</t>
  </si>
  <si>
    <r>
      <t>p</t>
    </r>
    <r>
      <rPr>
        <vertAlign val="subscript"/>
        <sz val="11"/>
        <color theme="1"/>
        <rFont val="Calibri"/>
        <family val="2"/>
      </rPr>
      <t>bel</t>
    </r>
  </si>
  <si>
    <t>d mm</t>
  </si>
  <si>
    <t>узловой анализ</t>
  </si>
  <si>
    <t>Калибровки потока в трубе</t>
  </si>
  <si>
    <t>c_grav</t>
  </si>
  <si>
    <t>c_fric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</si>
</sst>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vertAlign val="subscript"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9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wrapText="1"/>
    </xf>
    <xf numFmtId="1" fontId="0" fillId="0" borderId="0" xfId="0" applyNumberFormat="1"/>
    <xf numFmtId="0" fontId="0" fillId="7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well1!$P$54</c:f>
              <c:strCache>
                <c:ptCount val="1"/>
                <c:pt idx="0">
                  <c:v>ptub</c:v>
                </c:pt>
              </c:strCache>
            </c:strRef>
          </c:tx>
          <c:xVal>
            <c:numRef>
              <c:f>well1!$P$55:$P$75</c:f>
              <c:numCache>
                <c:formatCode>0</c:formatCode>
                <c:ptCount val="21"/>
                <c:pt idx="0">
                  <c:v>6.5953407462525035</c:v>
                </c:pt>
                <c:pt idx="1">
                  <c:v>9.7304306138822501</c:v>
                </c:pt>
                <c:pt idx="2">
                  <c:v>13.492543401097516</c:v>
                </c:pt>
                <c:pt idx="3">
                  <c:v>18.017552849119649</c:v>
                </c:pt>
                <c:pt idx="4">
                  <c:v>23.095251230618125</c:v>
                </c:pt>
                <c:pt idx="5">
                  <c:v>28.908996811611583</c:v>
                </c:pt>
                <c:pt idx="6">
                  <c:v>31.092645870256494</c:v>
                </c:pt>
                <c:pt idx="7">
                  <c:v>36.076481159417924</c:v>
                </c:pt>
                <c:pt idx="8">
                  <c:v>44.237666975335351</c:v>
                </c:pt>
                <c:pt idx="9">
                  <c:v>53.083108922140937</c:v>
                </c:pt>
                <c:pt idx="10">
                  <c:v>62.314000468936463</c:v>
                </c:pt>
                <c:pt idx="11">
                  <c:v>71.578735915591082</c:v>
                </c:pt>
                <c:pt idx="12">
                  <c:v>77.689671236736146</c:v>
                </c:pt>
                <c:pt idx="13">
                  <c:v>80.695601510021689</c:v>
                </c:pt>
                <c:pt idx="14">
                  <c:v>89.531773351804929</c:v>
                </c:pt>
                <c:pt idx="15">
                  <c:v>98.019095817346169</c:v>
                </c:pt>
                <c:pt idx="16">
                  <c:v>98.575645544823828</c:v>
                </c:pt>
                <c:pt idx="17">
                  <c:v>101.12191771982613</c:v>
                </c:pt>
                <c:pt idx="18">
                  <c:v>107.65039419627895</c:v>
                </c:pt>
                <c:pt idx="19">
                  <c:v>115.49677181277004</c:v>
                </c:pt>
                <c:pt idx="20">
                  <c:v>120</c:v>
                </c:pt>
              </c:numCache>
            </c:numRef>
          </c:xVal>
          <c:yVal>
            <c:numRef>
              <c:f>well1!$O$55:$O$75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F77-40FB-82B2-4BC1700D20B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well1!$AB$55:$AB$75</c:f>
              <c:numCache>
                <c:formatCode>0</c:formatCode>
                <c:ptCount val="21"/>
                <c:pt idx="0">
                  <c:v>110</c:v>
                </c:pt>
                <c:pt idx="1">
                  <c:v>111.81460275453607</c:v>
                </c:pt>
                <c:pt idx="2">
                  <c:v>113.63657213764805</c:v>
                </c:pt>
                <c:pt idx="3">
                  <c:v>115.46604006975788</c:v>
                </c:pt>
                <c:pt idx="4">
                  <c:v>117.30355820389585</c:v>
                </c:pt>
                <c:pt idx="5">
                  <c:v>119.14780238763959</c:v>
                </c:pt>
                <c:pt idx="6">
                  <c:v>120.99922126138016</c:v>
                </c:pt>
                <c:pt idx="7">
                  <c:v>122.84802801692892</c:v>
                </c:pt>
                <c:pt idx="8">
                  <c:v>123.48519212662829</c:v>
                </c:pt>
                <c:pt idx="9">
                  <c:v>124.64899055359172</c:v>
                </c:pt>
                <c:pt idx="10">
                  <c:v>126.40324634535358</c:v>
                </c:pt>
                <c:pt idx="11">
                  <c:v>128.11279785543729</c:v>
                </c:pt>
                <c:pt idx="12">
                  <c:v>129.77916783243643</c:v>
                </c:pt>
                <c:pt idx="13">
                  <c:v>131.36891943285306</c:v>
                </c:pt>
                <c:pt idx="14">
                  <c:v>132.85035472672507</c:v>
                </c:pt>
                <c:pt idx="15">
                  <c:v>134.23674422223974</c:v>
                </c:pt>
                <c:pt idx="16">
                  <c:v>135.14697253092618</c:v>
                </c:pt>
                <c:pt idx="17">
                  <c:v>135.53133651536047</c:v>
                </c:pt>
                <c:pt idx="18">
                  <c:v>136.75710714637347</c:v>
                </c:pt>
                <c:pt idx="19">
                  <c:v>137.91469842713022</c:v>
                </c:pt>
                <c:pt idx="20">
                  <c:v>139.01293413126569</c:v>
                </c:pt>
              </c:numCache>
            </c:numRef>
          </c:xVal>
          <c:yVal>
            <c:numRef>
              <c:f>well1!$AA$55:$AA$75</c:f>
              <c:numCache>
                <c:formatCode>0</c:formatCode>
                <c:ptCount val="21"/>
                <c:pt idx="0">
                  <c:v>0</c:v>
                </c:pt>
                <c:pt idx="1">
                  <c:v>136.11111111111111</c:v>
                </c:pt>
                <c:pt idx="2">
                  <c:v>272.22222222222223</c:v>
                </c:pt>
                <c:pt idx="3">
                  <c:v>408.33333333333337</c:v>
                </c:pt>
                <c:pt idx="4">
                  <c:v>544.44444444444446</c:v>
                </c:pt>
                <c:pt idx="5">
                  <c:v>680.55555555555554</c:v>
                </c:pt>
                <c:pt idx="6">
                  <c:v>816.66666666666674</c:v>
                </c:pt>
                <c:pt idx="7">
                  <c:v>952.77777777777783</c:v>
                </c:pt>
                <c:pt idx="8">
                  <c:v>1000</c:v>
                </c:pt>
                <c:pt idx="9">
                  <c:v>1088.8888888888889</c:v>
                </c:pt>
                <c:pt idx="10">
                  <c:v>1225</c:v>
                </c:pt>
                <c:pt idx="11">
                  <c:v>1361.1111111111111</c:v>
                </c:pt>
                <c:pt idx="12">
                  <c:v>1497.2222222222222</c:v>
                </c:pt>
                <c:pt idx="13">
                  <c:v>1633.3333333333335</c:v>
                </c:pt>
                <c:pt idx="14">
                  <c:v>1769.4444444444446</c:v>
                </c:pt>
                <c:pt idx="15">
                  <c:v>1905.5555555555557</c:v>
                </c:pt>
                <c:pt idx="16">
                  <c:v>2000</c:v>
                </c:pt>
                <c:pt idx="17">
                  <c:v>2041.6666666666667</c:v>
                </c:pt>
                <c:pt idx="18">
                  <c:v>2177.7777777777778</c:v>
                </c:pt>
                <c:pt idx="19">
                  <c:v>2313.8888888888891</c:v>
                </c:pt>
                <c:pt idx="20">
                  <c:v>2450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77-40FB-82B2-4BC1700D2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659085184011441"/>
          <c:y val="0.10645021787641701"/>
          <c:w val="0.79917798200921475"/>
          <c:h val="0.86442035781859183"/>
        </c:manualLayout>
      </c:layout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well1!$X$55:$X$75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well1!$W$55:$W$75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66-4508-AEB7-624473C67BA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well1!$AF$55:$AF$75</c:f>
              <c:numCache>
                <c:formatCode>0</c:formatCode>
                <c:ptCount val="21"/>
                <c:pt idx="0">
                  <c:v>20</c:v>
                </c:pt>
                <c:pt idx="1">
                  <c:v>21.875</c:v>
                </c:pt>
                <c:pt idx="2">
                  <c:v>23.75</c:v>
                </c:pt>
                <c:pt idx="3">
                  <c:v>25.625</c:v>
                </c:pt>
                <c:pt idx="4">
                  <c:v>27.5</c:v>
                </c:pt>
                <c:pt idx="5">
                  <c:v>29.375</c:v>
                </c:pt>
                <c:pt idx="6">
                  <c:v>30</c:v>
                </c:pt>
                <c:pt idx="7">
                  <c:v>31.197500000000002</c:v>
                </c:pt>
                <c:pt idx="8">
                  <c:v>32.953749999999999</c:v>
                </c:pt>
                <c:pt idx="9">
                  <c:v>34.64</c:v>
                </c:pt>
                <c:pt idx="10">
                  <c:v>41.895625000000003</c:v>
                </c:pt>
                <c:pt idx="11">
                  <c:v>50.386250000000004</c:v>
                </c:pt>
                <c:pt idx="12">
                  <c:v>55.844999999999999</c:v>
                </c:pt>
                <c:pt idx="13">
                  <c:v>58.491875</c:v>
                </c:pt>
                <c:pt idx="14">
                  <c:v>66.212500000000006</c:v>
                </c:pt>
                <c:pt idx="15">
                  <c:v>73.548124999999999</c:v>
                </c:pt>
                <c:pt idx="16">
                  <c:v>74.022500000000008</c:v>
                </c:pt>
                <c:pt idx="17">
                  <c:v>75.92</c:v>
                </c:pt>
                <c:pt idx="18">
                  <c:v>80.498750000000001</c:v>
                </c:pt>
                <c:pt idx="19">
                  <c:v>86.854687500000011</c:v>
                </c:pt>
                <c:pt idx="20">
                  <c:v>90</c:v>
                </c:pt>
              </c:numCache>
            </c:numRef>
          </c:xVal>
          <c:yVal>
            <c:numRef>
              <c:f>well1!$AE$55:$AE$75</c:f>
              <c:numCache>
                <c:formatCode>0</c:formatCode>
                <c:ptCount val="21"/>
                <c:pt idx="0">
                  <c:v>0</c:v>
                </c:pt>
                <c:pt idx="1">
                  <c:v>187.5</c:v>
                </c:pt>
                <c:pt idx="2">
                  <c:v>375</c:v>
                </c:pt>
                <c:pt idx="3">
                  <c:v>562.5</c:v>
                </c:pt>
                <c:pt idx="4">
                  <c:v>750</c:v>
                </c:pt>
                <c:pt idx="5">
                  <c:v>937.5</c:v>
                </c:pt>
                <c:pt idx="6">
                  <c:v>1000</c:v>
                </c:pt>
                <c:pt idx="7">
                  <c:v>1125</c:v>
                </c:pt>
                <c:pt idx="8">
                  <c:v>1312.5</c:v>
                </c:pt>
                <c:pt idx="9">
                  <c:v>1500</c:v>
                </c:pt>
                <c:pt idx="10">
                  <c:v>1687.5</c:v>
                </c:pt>
                <c:pt idx="11">
                  <c:v>1875</c:v>
                </c:pt>
                <c:pt idx="12">
                  <c:v>2000</c:v>
                </c:pt>
                <c:pt idx="13">
                  <c:v>2062.5</c:v>
                </c:pt>
                <c:pt idx="14">
                  <c:v>2250</c:v>
                </c:pt>
                <c:pt idx="15">
                  <c:v>2437.5</c:v>
                </c:pt>
                <c:pt idx="16">
                  <c:v>2450</c:v>
                </c:pt>
                <c:pt idx="17">
                  <c:v>2500</c:v>
                </c:pt>
                <c:pt idx="18">
                  <c:v>2625</c:v>
                </c:pt>
                <c:pt idx="19">
                  <c:v>2812.5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18-4598-B40F-44A1BFA4E1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2095"/>
        <c:axId val="2050658607"/>
      </c:scatterChart>
      <c:valAx>
        <c:axId val="1364209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50658607"/>
        <c:crosses val="autoZero"/>
        <c:crossBetween val="midCat"/>
      </c:valAx>
      <c:valAx>
        <c:axId val="205065860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42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well1!$Z$54</c:f>
              <c:strCache>
                <c:ptCount val="1"/>
                <c:pt idx="0">
                  <c:v>Hl_tub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well1!$Z$55:$Z$75</c:f>
              <c:numCache>
                <c:formatCode>0.00</c:formatCode>
                <c:ptCount val="21"/>
                <c:pt idx="0">
                  <c:v>0.1550195212855269</c:v>
                </c:pt>
                <c:pt idx="1">
                  <c:v>0.18655220167431569</c:v>
                </c:pt>
                <c:pt idx="2">
                  <c:v>0.21865991075374233</c:v>
                </c:pt>
                <c:pt idx="3">
                  <c:v>0.25065032387738839</c:v>
                </c:pt>
                <c:pt idx="4">
                  <c:v>0.27636517442631814</c:v>
                </c:pt>
                <c:pt idx="5">
                  <c:v>0.30903270856324916</c:v>
                </c:pt>
                <c:pt idx="6">
                  <c:v>0.34178776108448772</c:v>
                </c:pt>
                <c:pt idx="7">
                  <c:v>0.45886352486388038</c:v>
                </c:pt>
                <c:pt idx="8">
                  <c:v>0.52289334364617912</c:v>
                </c:pt>
                <c:pt idx="9">
                  <c:v>0.58441435347180271</c:v>
                </c:pt>
                <c:pt idx="10">
                  <c:v>0.63957393789590544</c:v>
                </c:pt>
                <c:pt idx="11">
                  <c:v>0.68068984472039307</c:v>
                </c:pt>
                <c:pt idx="12">
                  <c:v>0.71278070677412497</c:v>
                </c:pt>
                <c:pt idx="13">
                  <c:v>0.73670717333517399</c:v>
                </c:pt>
                <c:pt idx="14">
                  <c:v>0.75494565805759628</c:v>
                </c:pt>
                <c:pt idx="15">
                  <c:v>0.76717553557339802</c:v>
                </c:pt>
                <c:pt idx="16">
                  <c:v>0.77543949992318006</c:v>
                </c:pt>
                <c:pt idx="17">
                  <c:v>0.96563236512262063</c:v>
                </c:pt>
                <c:pt idx="18">
                  <c:v>0.99959265157086219</c:v>
                </c:pt>
                <c:pt idx="19">
                  <c:v>0.99979580149621583</c:v>
                </c:pt>
                <c:pt idx="20">
                  <c:v>0.99996128755088243</c:v>
                </c:pt>
              </c:numCache>
            </c:numRef>
          </c:xVal>
          <c:yVal>
            <c:numRef>
              <c:f>well1!$Y$55:$Y$75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F-4069-A31B-38B6212ED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well1!$V$54</c:f>
              <c:strCache>
                <c:ptCount val="1"/>
                <c:pt idx="0">
                  <c:v>c_Theta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well1!$V$55:$V$75</c:f>
              <c:numCache>
                <c:formatCode>0</c:formatCode>
                <c:ptCount val="2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72.772461476460705</c:v>
                </c:pt>
                <c:pt idx="8">
                  <c:v>68.434814984757395</c:v>
                </c:pt>
                <c:pt idx="9">
                  <c:v>64.189299205653242</c:v>
                </c:pt>
                <c:pt idx="10">
                  <c:v>60.45863949985727</c:v>
                </c:pt>
                <c:pt idx="11">
                  <c:v>57.155203693041116</c:v>
                </c:pt>
                <c:pt idx="12">
                  <c:v>54.095931416682895</c:v>
                </c:pt>
                <c:pt idx="13">
                  <c:v>51.269700173506124</c:v>
                </c:pt>
                <c:pt idx="14">
                  <c:v>48.590377890729194</c:v>
                </c:pt>
                <c:pt idx="15">
                  <c:v>46.060654691386475</c:v>
                </c:pt>
                <c:pt idx="16">
                  <c:v>43.630108867854346</c:v>
                </c:pt>
                <c:pt idx="17">
                  <c:v>41.304333337999893</c:v>
                </c:pt>
                <c:pt idx="18">
                  <c:v>39.05012253615353</c:v>
                </c:pt>
                <c:pt idx="19">
                  <c:v>17.758163906557428</c:v>
                </c:pt>
                <c:pt idx="20">
                  <c:v>17.758163906557428</c:v>
                </c:pt>
              </c:numCache>
            </c:numRef>
          </c:xVal>
          <c:yVal>
            <c:numRef>
              <c:f>well1!$U$55:$U$75</c:f>
              <c:numCache>
                <c:formatCode>0</c:formatCode>
                <c:ptCount val="21"/>
                <c:pt idx="0">
                  <c:v>0</c:v>
                </c:pt>
                <c:pt idx="1">
                  <c:v>150</c:v>
                </c:pt>
                <c:pt idx="2">
                  <c:v>300</c:v>
                </c:pt>
                <c:pt idx="3">
                  <c:v>450</c:v>
                </c:pt>
                <c:pt idx="4">
                  <c:v>600</c:v>
                </c:pt>
                <c:pt idx="5">
                  <c:v>750</c:v>
                </c:pt>
                <c:pt idx="6">
                  <c:v>900</c:v>
                </c:pt>
                <c:pt idx="7">
                  <c:v>1050</c:v>
                </c:pt>
                <c:pt idx="8">
                  <c:v>1200</c:v>
                </c:pt>
                <c:pt idx="9">
                  <c:v>1350</c:v>
                </c:pt>
                <c:pt idx="10">
                  <c:v>1500</c:v>
                </c:pt>
                <c:pt idx="11">
                  <c:v>1650</c:v>
                </c:pt>
                <c:pt idx="12">
                  <c:v>1800</c:v>
                </c:pt>
                <c:pt idx="13">
                  <c:v>1950</c:v>
                </c:pt>
                <c:pt idx="14">
                  <c:v>2100</c:v>
                </c:pt>
                <c:pt idx="15">
                  <c:v>2250</c:v>
                </c:pt>
                <c:pt idx="16">
                  <c:v>2400</c:v>
                </c:pt>
                <c:pt idx="17">
                  <c:v>2550</c:v>
                </c:pt>
                <c:pt idx="18">
                  <c:v>2700</c:v>
                </c:pt>
                <c:pt idx="19">
                  <c:v>2850</c:v>
                </c:pt>
                <c:pt idx="20">
                  <c:v>3000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99-4B7C-9F47-3EA6207C6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176832"/>
        <c:axId val="148342928"/>
      </c:scatterChart>
      <c:valAx>
        <c:axId val="393176832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342928"/>
        <c:crosses val="autoZero"/>
        <c:crossBetween val="midCat"/>
      </c:valAx>
      <c:valAx>
        <c:axId val="148342928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317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marker>
            <c:symbol val="none"/>
          </c:marker>
          <c:xVal>
            <c:numRef>
              <c:f>well1!$P$84:$P$104</c:f>
              <c:numCache>
                <c:formatCode>General</c:formatCode>
                <c:ptCount val="21"/>
              </c:numCache>
            </c:numRef>
          </c:xVal>
          <c:yVal>
            <c:numRef>
              <c:f>well1!$O$84:$O$104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28-4209-BA61-DF5976487BD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well1!$AB$84:$AB$104</c:f>
              <c:numCache>
                <c:formatCode>General</c:formatCode>
                <c:ptCount val="21"/>
              </c:numCache>
            </c:numRef>
          </c:xVal>
          <c:yVal>
            <c:numRef>
              <c:f>well1!$AA$84:$AA$104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28-4209-BA61-DF5976487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well1!$X$84:$X$104</c:f>
              <c:numCache>
                <c:formatCode>General</c:formatCode>
                <c:ptCount val="21"/>
              </c:numCache>
            </c:numRef>
          </c:xVal>
          <c:yVal>
            <c:numRef>
              <c:f>well1!$W$84:$W$104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D-4EEB-B743-F5DBA29F9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504144"/>
        <c:axId val="638085216"/>
      </c:scatterChart>
      <c:valAx>
        <c:axId val="7395041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8085216"/>
        <c:crosses val="autoZero"/>
        <c:crossBetween val="midCat"/>
      </c:valAx>
      <c:valAx>
        <c:axId val="63808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3950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well1!$AT$54</c:f>
              <c:strCache>
                <c:ptCount val="1"/>
                <c:pt idx="0">
                  <c:v>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well1!$AT$55:$AT$74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well1!$AR$55:$AR$74</c:f>
              <c:numCache>
                <c:formatCode>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9E-4F6A-AAE7-98C7AEAE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2625344"/>
        <c:axId val="451514976"/>
      </c:scatterChart>
      <c:valAx>
        <c:axId val="2926253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514976"/>
        <c:crosses val="autoZero"/>
        <c:crossBetween val="midCat"/>
      </c:valAx>
      <c:valAx>
        <c:axId val="4515149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2625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well1!$O$151:$O$171</c:f>
              <c:numCache>
                <c:formatCode>General</c:formatCode>
                <c:ptCount val="21"/>
              </c:numCache>
            </c:numRef>
          </c:xVal>
          <c:yVal>
            <c:numRef>
              <c:f>well1!$P$151:$P$171</c:f>
              <c:numCache>
                <c:formatCode>General</c:formatCode>
                <c:ptCount val="2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A8-4438-9EBE-EC7CE8006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4958479"/>
        <c:axId val="979279471"/>
      </c:scatterChart>
      <c:valAx>
        <c:axId val="974958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9279471"/>
        <c:crosses val="autoZero"/>
        <c:crossBetween val="midCat"/>
      </c:valAx>
      <c:valAx>
        <c:axId val="9792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7495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259897</xdr:colOff>
      <xdr:row>3</xdr:row>
      <xdr:rowOff>169408</xdr:rowOff>
    </xdr:from>
    <xdr:to>
      <xdr:col>14</xdr:col>
      <xdr:colOff>288472</xdr:colOff>
      <xdr:row>25</xdr:row>
      <xdr:rowOff>164646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76BE7FC-2772-4B92-A692-DABB407B52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468085</xdr:colOff>
      <xdr:row>3</xdr:row>
      <xdr:rowOff>178254</xdr:rowOff>
    </xdr:from>
    <xdr:to>
      <xdr:col>19</xdr:col>
      <xdr:colOff>496660</xdr:colOff>
      <xdr:row>25</xdr:row>
      <xdr:rowOff>173492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0BAD61F-89B9-43F6-8541-5C0C22EC07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6805</xdr:colOff>
      <xdr:row>3</xdr:row>
      <xdr:rowOff>176894</xdr:rowOff>
    </xdr:from>
    <xdr:to>
      <xdr:col>25</xdr:col>
      <xdr:colOff>81643</xdr:colOff>
      <xdr:row>25</xdr:row>
      <xdr:rowOff>176894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A9AD45F-C230-48BC-B1DF-71FB3F5E8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266702</xdr:colOff>
      <xdr:row>3</xdr:row>
      <xdr:rowOff>180974</xdr:rowOff>
    </xdr:from>
    <xdr:to>
      <xdr:col>31</xdr:col>
      <xdr:colOff>68037</xdr:colOff>
      <xdr:row>26</xdr:row>
      <xdr:rowOff>40821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A20343C-77E0-4AE8-8778-ECAA09868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431423</xdr:colOff>
      <xdr:row>102</xdr:row>
      <xdr:rowOff>62242</xdr:rowOff>
    </xdr:from>
    <xdr:to>
      <xdr:col>6</xdr:col>
      <xdr:colOff>22412</xdr:colOff>
      <xdr:row>126</xdr:row>
      <xdr:rowOff>38710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A248624-0399-4517-83B3-9A8DA5AB4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205782</xdr:colOff>
      <xdr:row>102</xdr:row>
      <xdr:rowOff>49918</xdr:rowOff>
    </xdr:from>
    <xdr:to>
      <xdr:col>11</xdr:col>
      <xdr:colOff>401885</xdr:colOff>
      <xdr:row>126</xdr:row>
      <xdr:rowOff>26386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BE9271B-623F-4E97-B8E9-2A33CEC46E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170089</xdr:colOff>
      <xdr:row>3</xdr:row>
      <xdr:rowOff>136072</xdr:rowOff>
    </xdr:from>
    <xdr:to>
      <xdr:col>35</xdr:col>
      <xdr:colOff>816429</xdr:colOff>
      <xdr:row>26</xdr:row>
      <xdr:rowOff>40822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E40CDAD2-3980-45B8-8F49-A087A103C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128867</xdr:colOff>
      <xdr:row>132</xdr:row>
      <xdr:rowOff>169207</xdr:rowOff>
    </xdr:from>
    <xdr:to>
      <xdr:col>11</xdr:col>
      <xdr:colOff>358588</xdr:colOff>
      <xdr:row>156</xdr:row>
      <xdr:rowOff>22413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68046EA9-9B58-4A09-9B40-1A5328A0A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encode_string"/>
      <definedName name="ESP_id_by_rate"/>
      <definedName name="getUFVersion"/>
      <definedName name="GL_encode_string"/>
      <definedName name="PVT_encode_string"/>
      <definedName name="well_plin_pwf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7C6B1-D08D-4B8C-90EB-0A5185B9FB63}">
  <sheetPr codeName="Worksheet_well1"/>
  <dimension ref="A1:AZ147"/>
  <sheetViews>
    <sheetView tabSelected="1" zoomScale="70" zoomScaleNormal="70" workbookViewId="0">
      <selection activeCell="C30" sqref="C30"/>
    </sheetView>
  </sheetViews>
  <sheetFormatPr defaultRowHeight="15" x14ac:dyDescent="0.25"/>
  <cols>
    <col min="7" max="7" width="12.140625" customWidth="1"/>
    <col min="14" max="14" width="12" bestFit="1" customWidth="1"/>
    <col min="15" max="15" width="11" bestFit="1" customWidth="1"/>
    <col min="16" max="16" width="12.28515625" bestFit="1" customWidth="1"/>
    <col min="17" max="17" width="13.28515625" bestFit="1" customWidth="1"/>
    <col min="18" max="18" width="10" bestFit="1" customWidth="1"/>
    <col min="19" max="19" width="13.28515625" bestFit="1" customWidth="1"/>
    <col min="20" max="20" width="11.140625" bestFit="1" customWidth="1"/>
    <col min="21" max="21" width="15.28515625" bestFit="1" customWidth="1"/>
    <col min="22" max="22" width="16.42578125" bestFit="1" customWidth="1"/>
    <col min="23" max="23" width="19.7109375" bestFit="1" customWidth="1"/>
    <col min="24" max="24" width="12.42578125" bestFit="1" customWidth="1"/>
    <col min="25" max="25" width="11" bestFit="1" customWidth="1"/>
    <col min="26" max="26" width="15.28515625" bestFit="1" customWidth="1"/>
    <col min="27" max="27" width="16.42578125" bestFit="1" customWidth="1"/>
    <col min="28" max="28" width="19.7109375" bestFit="1" customWidth="1"/>
    <col min="29" max="29" width="11" bestFit="1" customWidth="1"/>
    <col min="30" max="30" width="12" customWidth="1"/>
    <col min="31" max="31" width="13" bestFit="1" customWidth="1"/>
    <col min="32" max="33" width="12.85546875" bestFit="1" customWidth="1"/>
    <col min="34" max="34" width="10.140625" bestFit="1" customWidth="1"/>
    <col min="35" max="36" width="13.140625" customWidth="1"/>
    <col min="37" max="37" width="12" customWidth="1"/>
    <col min="38" max="39" width="10.140625" bestFit="1" customWidth="1"/>
    <col min="40" max="41" width="12.7109375" bestFit="1" customWidth="1"/>
    <col min="42" max="42" width="10" bestFit="1" customWidth="1"/>
    <col min="43" max="43" width="12.5703125" bestFit="1" customWidth="1"/>
    <col min="44" max="46" width="10" bestFit="1" customWidth="1"/>
    <col min="47" max="47" width="9.85546875" bestFit="1" customWidth="1"/>
    <col min="48" max="49" width="12.5703125" bestFit="1" customWidth="1"/>
    <col min="50" max="50" width="9.85546875" bestFit="1" customWidth="1"/>
    <col min="51" max="52" width="9.5703125" bestFit="1" customWidth="1"/>
  </cols>
  <sheetData>
    <row r="1" spans="1:7" x14ac:dyDescent="0.25">
      <c r="A1" s="1" t="s">
        <v>0</v>
      </c>
      <c r="F1" t="s">
        <v>1</v>
      </c>
      <c r="G1" t="str">
        <f>[1]!getUFVersion()</f>
        <v>7.13</v>
      </c>
    </row>
    <row r="2" spans="1:7" x14ac:dyDescent="0.25">
      <c r="A2" t="s">
        <v>2</v>
      </c>
    </row>
    <row r="6" spans="1:7" x14ac:dyDescent="0.25">
      <c r="A6" s="1" t="s">
        <v>3</v>
      </c>
    </row>
    <row r="7" spans="1:7" ht="18.75" x14ac:dyDescent="0.35">
      <c r="B7" s="2" t="s">
        <v>4</v>
      </c>
      <c r="C7" s="3">
        <v>0.87</v>
      </c>
      <c r="D7" s="4"/>
      <c r="E7" s="5">
        <f>gamma_oil_*1000</f>
        <v>870</v>
      </c>
      <c r="F7" s="6" t="s">
        <v>5</v>
      </c>
    </row>
    <row r="8" spans="1:7" ht="18.75" x14ac:dyDescent="0.35">
      <c r="B8" s="6" t="s">
        <v>6</v>
      </c>
      <c r="C8" s="3">
        <v>1</v>
      </c>
      <c r="D8" s="4"/>
      <c r="E8" s="5">
        <f>gamma_wat_*1000</f>
        <v>1000</v>
      </c>
      <c r="F8" s="6" t="s">
        <v>5</v>
      </c>
    </row>
    <row r="9" spans="1:7" ht="18.75" x14ac:dyDescent="0.35">
      <c r="B9" s="6" t="s">
        <v>7</v>
      </c>
      <c r="C9" s="3">
        <v>0.8</v>
      </c>
      <c r="D9" s="4"/>
      <c r="E9" s="5">
        <f>gamma_gas_*1.22</f>
        <v>0.97599999999999998</v>
      </c>
      <c r="F9" s="6" t="s">
        <v>5</v>
      </c>
    </row>
    <row r="10" spans="1:7" ht="18.75" x14ac:dyDescent="0.35">
      <c r="B10" s="7" t="s">
        <v>8</v>
      </c>
      <c r="C10" s="3">
        <v>80</v>
      </c>
      <c r="D10" s="6" t="s">
        <v>9</v>
      </c>
      <c r="E10" s="8">
        <f>Rsb_/gamma_oil_</f>
        <v>91.954022988505741</v>
      </c>
      <c r="F10" s="6" t="s">
        <v>10</v>
      </c>
    </row>
    <row r="11" spans="1:7" ht="18.75" x14ac:dyDescent="0.35">
      <c r="B11" s="7" t="s">
        <v>11</v>
      </c>
      <c r="C11" s="3">
        <v>80</v>
      </c>
      <c r="D11" s="6" t="s">
        <v>9</v>
      </c>
      <c r="E11" s="8">
        <f>Rsb_/gamma_oil_</f>
        <v>91.954022988505741</v>
      </c>
      <c r="F11" s="6" t="s">
        <v>10</v>
      </c>
    </row>
    <row r="12" spans="1:7" ht="18" x14ac:dyDescent="0.35">
      <c r="B12" s="6" t="s">
        <v>12</v>
      </c>
      <c r="C12" s="3">
        <v>120</v>
      </c>
      <c r="D12" s="4" t="s">
        <v>13</v>
      </c>
      <c r="E12" s="8">
        <f>Pb_*1.01325</f>
        <v>121.59</v>
      </c>
      <c r="F12" s="4" t="s">
        <v>14</v>
      </c>
    </row>
    <row r="13" spans="1:7" ht="18" x14ac:dyDescent="0.35">
      <c r="B13" s="6" t="s">
        <v>15</v>
      </c>
      <c r="C13" s="3">
        <v>90</v>
      </c>
      <c r="D13" s="4" t="s">
        <v>16</v>
      </c>
      <c r="E13" s="8">
        <f>Tres_*9/5+32</f>
        <v>194</v>
      </c>
      <c r="F13" s="4" t="s">
        <v>17</v>
      </c>
    </row>
    <row r="14" spans="1:7" ht="18.75" x14ac:dyDescent="0.35">
      <c r="B14" s="7" t="s">
        <v>18</v>
      </c>
      <c r="C14" s="3">
        <v>1.2</v>
      </c>
      <c r="D14" s="6" t="s">
        <v>9</v>
      </c>
    </row>
    <row r="15" spans="1:7" ht="18" x14ac:dyDescent="0.35">
      <c r="B15" s="9" t="s">
        <v>19</v>
      </c>
      <c r="C15" s="3">
        <v>1</v>
      </c>
      <c r="D15" s="4" t="s">
        <v>20</v>
      </c>
    </row>
    <row r="16" spans="1:7" x14ac:dyDescent="0.25">
      <c r="A16" s="1" t="s">
        <v>21</v>
      </c>
    </row>
    <row r="17" spans="1:41" ht="15.75" x14ac:dyDescent="0.3">
      <c r="B17" s="9" t="s">
        <v>22</v>
      </c>
      <c r="C17" s="3">
        <v>45</v>
      </c>
      <c r="D17" s="6" t="s">
        <v>23</v>
      </c>
      <c r="F17" s="9" t="s">
        <v>58</v>
      </c>
      <c r="G17" s="3">
        <v>0</v>
      </c>
      <c r="H17" s="6"/>
    </row>
    <row r="18" spans="1:41" ht="18" x14ac:dyDescent="0.35">
      <c r="B18" s="9" t="s">
        <v>24</v>
      </c>
      <c r="C18" s="3">
        <v>12</v>
      </c>
      <c r="D18" s="4" t="s">
        <v>25</v>
      </c>
      <c r="F18" s="9" t="s">
        <v>63</v>
      </c>
      <c r="G18" s="3">
        <v>5000</v>
      </c>
      <c r="H18" s="6"/>
    </row>
    <row r="19" spans="1:41" ht="18" x14ac:dyDescent="0.35">
      <c r="A19" t="s">
        <v>26</v>
      </c>
      <c r="B19" s="10"/>
      <c r="F19" s="9" t="s">
        <v>62</v>
      </c>
      <c r="G19" s="3">
        <v>110</v>
      </c>
      <c r="H19" s="6" t="s">
        <v>13</v>
      </c>
    </row>
    <row r="20" spans="1:41" x14ac:dyDescent="0.25">
      <c r="B20" s="9"/>
      <c r="C20" s="3"/>
      <c r="D20" s="6"/>
    </row>
    <row r="21" spans="1:41" x14ac:dyDescent="0.25">
      <c r="B21" s="9"/>
      <c r="C21" s="3"/>
      <c r="D21" s="6"/>
    </row>
    <row r="22" spans="1:41" x14ac:dyDescent="0.25">
      <c r="B22" s="9"/>
      <c r="C22" s="3"/>
      <c r="D22" s="6"/>
    </row>
    <row r="23" spans="1:41" ht="18" x14ac:dyDescent="0.35">
      <c r="B23" s="9" t="s">
        <v>59</v>
      </c>
      <c r="C23" s="3">
        <v>80</v>
      </c>
      <c r="D23" s="6" t="s">
        <v>13</v>
      </c>
      <c r="F23" s="9" t="s">
        <v>61</v>
      </c>
      <c r="G23" s="3">
        <v>2</v>
      </c>
      <c r="H23" s="6" t="s">
        <v>29</v>
      </c>
    </row>
    <row r="24" spans="1:41" ht="18" x14ac:dyDescent="0.35">
      <c r="B24" s="9" t="s">
        <v>60</v>
      </c>
      <c r="C24" s="11">
        <v>120</v>
      </c>
      <c r="D24" s="6" t="s">
        <v>13</v>
      </c>
    </row>
    <row r="25" spans="1:41" x14ac:dyDescent="0.25">
      <c r="B25" s="9" t="s">
        <v>30</v>
      </c>
      <c r="C25" s="3">
        <v>44</v>
      </c>
      <c r="D25" s="6" t="s">
        <v>31</v>
      </c>
    </row>
    <row r="26" spans="1:41" x14ac:dyDescent="0.25">
      <c r="B26" s="9" t="s">
        <v>32</v>
      </c>
      <c r="C26" s="3">
        <v>120</v>
      </c>
      <c r="D26" s="6" t="s">
        <v>31</v>
      </c>
    </row>
    <row r="28" spans="1:41" ht="30" x14ac:dyDescent="0.25">
      <c r="B28" s="12" t="s">
        <v>33</v>
      </c>
      <c r="C28" s="21" t="str">
        <f>[1]!PVT_encode_string(gamma_gas_,gamma_oil_,gamma_wat_,Rsb_,Rp_,Pb_,Tres_,Bob_,muob_)</f>
        <v>gamma_gas:0.800;gamma_oil:0.870;gamma_wat:1.000;rsb_m3m3:80.000;rp_m3m3:80.000;pb_atma:120.000;tres_C:90.000;bob_m3m3:1.200;muob_cP:1.000;PVTcorr:0;ksep_fr:0.000;p_ksep_atma:-1.000;t_ksep_C:-1.000;gas_only:False;</v>
      </c>
      <c r="D28" s="21"/>
      <c r="E28" s="21"/>
      <c r="F28" s="21"/>
      <c r="G28" s="21"/>
      <c r="H28" s="21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41" x14ac:dyDescent="0.25">
      <c r="B29" s="9" t="s">
        <v>50</v>
      </c>
      <c r="C29" s="23" t="str">
        <f>[1]!ESP_encode_string(J37,Hnom,Fr,,,,,0.5)</f>
        <v>ESP_ID:737.00000;HeadNom_m:1000.00000;ESPfreq_Hz:45.00000;ESP_U_V:1000.00000;MotorPowerNom_kW:30.00000;t_intake_C:85.00000;t_dis_C:85.00000;KsepGS_fr:0.50000;Ksep_manual_fr:0.00000;ESP_energy_fact_Whday:0.00000;ESP_cable_type:0;ESP_h_mes_m:0.00000;ESP_gas_degradation_type:0;c_calibr_head:1.00000;c_calibr_rate:1.00000;c_calibr_power:1.00000;PKV_work_min:-1.00000;PKV_stop_min:-1.00000;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x14ac:dyDescent="0.25">
      <c r="B30" s="9" t="s">
        <v>51</v>
      </c>
      <c r="C30" s="24" t="str">
        <f>[1]!GL_encode_string(qgas_inj_,pgas_inj_,d_gl_,M35:M38,N35:N38,O35:O38)</f>
        <v>GLV:1;q_gas_inj_sm3day:5000.00000;p_gas_inj_atma:110.00000;d_gas_inj_mm:2.00000;GLV:3;H_glv_m1:1000.000;d_glv_mm1:0.000;p_glv_atma1:25.000;H_glv_m2:2000.000;d_glv_mm2:3.000;p_glv_atma2:55.000;H_glv_m3:2450.000;d_glv_mm3:2.000;p_glv_atma3:60.000;</v>
      </c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41" x14ac:dyDescent="0.25">
      <c r="B31" s="9" t="s">
        <v>52</v>
      </c>
      <c r="C31" s="25" t="str">
        <f>IF(ALsel,ESP_,GLV_)</f>
        <v>GLV:1;q_gas_inj_sm3day:5000.00000;p_gas_inj_atma:110.00000;d_gas_inj_mm:2.00000;GLV:3;H_glv_m1:1000.000;d_glv_mm1:0.000;p_glv_atma1:25.000;H_glv_m2:2000.000;d_glv_mm2:3.000;p_glv_atma2:55.000;H_glv_m3:2450.000;d_glv_mm3:2.000;p_glv_atma3:60.000;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3" spans="2:26" x14ac:dyDescent="0.25">
      <c r="B33" s="13" t="s">
        <v>34</v>
      </c>
      <c r="C33" s="14"/>
      <c r="D33" s="14"/>
      <c r="F33" s="9" t="s">
        <v>53</v>
      </c>
      <c r="G33" s="3">
        <v>0</v>
      </c>
      <c r="I33" t="s">
        <v>64</v>
      </c>
      <c r="M33" t="s">
        <v>65</v>
      </c>
      <c r="R33" t="s">
        <v>70</v>
      </c>
    </row>
    <row r="34" spans="2:26" ht="31.5" x14ac:dyDescent="0.35">
      <c r="B34" s="6" t="s">
        <v>35</v>
      </c>
      <c r="C34" s="29">
        <v>3000</v>
      </c>
      <c r="D34" s="30" t="s">
        <v>27</v>
      </c>
      <c r="F34" s="9" t="s">
        <v>48</v>
      </c>
      <c r="G34" s="3">
        <v>1</v>
      </c>
      <c r="I34" s="9" t="s">
        <v>54</v>
      </c>
      <c r="J34" s="3">
        <v>100</v>
      </c>
      <c r="K34" s="6" t="s">
        <v>23</v>
      </c>
      <c r="M34" s="9" t="s">
        <v>57</v>
      </c>
      <c r="N34" s="9" t="s">
        <v>68</v>
      </c>
      <c r="O34" s="9" t="s">
        <v>67</v>
      </c>
      <c r="R34" s="9" t="s">
        <v>71</v>
      </c>
      <c r="S34" s="3">
        <v>1</v>
      </c>
    </row>
    <row r="35" spans="2:26" x14ac:dyDescent="0.25">
      <c r="B35" s="6"/>
      <c r="C35" s="29"/>
      <c r="D35" s="30"/>
      <c r="F35" s="9" t="s">
        <v>47</v>
      </c>
      <c r="G35" s="3">
        <v>0</v>
      </c>
      <c r="I35" s="9" t="s">
        <v>55</v>
      </c>
      <c r="J35" s="3">
        <v>1000</v>
      </c>
      <c r="K35" s="6" t="s">
        <v>27</v>
      </c>
      <c r="M35" s="3">
        <v>1000</v>
      </c>
      <c r="N35" s="3">
        <v>0</v>
      </c>
      <c r="O35" s="3">
        <v>25</v>
      </c>
      <c r="R35" s="9" t="s">
        <v>72</v>
      </c>
      <c r="S35" s="3">
        <v>1</v>
      </c>
    </row>
    <row r="36" spans="2:26" ht="19.5" customHeight="1" x14ac:dyDescent="0.25">
      <c r="B36" s="6"/>
      <c r="C36" s="29"/>
      <c r="D36" s="30"/>
      <c r="I36" s="9" t="s">
        <v>56</v>
      </c>
      <c r="J36" s="3">
        <v>45</v>
      </c>
      <c r="K36" s="6" t="s">
        <v>66</v>
      </c>
      <c r="M36" s="3">
        <v>2000</v>
      </c>
      <c r="N36" s="3">
        <v>3</v>
      </c>
      <c r="O36" s="3">
        <v>55</v>
      </c>
    </row>
    <row r="37" spans="2:26" x14ac:dyDescent="0.25">
      <c r="B37" s="6"/>
      <c r="C37" s="29"/>
      <c r="D37" s="30"/>
      <c r="G37" s="10"/>
      <c r="I37" s="9" t="s">
        <v>28</v>
      </c>
      <c r="J37" s="3">
        <f>[1]!ESP_id_by_rate(Qnom)</f>
        <v>737</v>
      </c>
      <c r="K37" s="6"/>
      <c r="M37" s="3">
        <v>2450</v>
      </c>
      <c r="N37" s="3">
        <v>2</v>
      </c>
      <c r="O37" s="3">
        <v>60</v>
      </c>
    </row>
    <row r="38" spans="2:26" ht="18" x14ac:dyDescent="0.35">
      <c r="B38" s="6" t="s">
        <v>37</v>
      </c>
      <c r="C38" s="29">
        <v>12</v>
      </c>
      <c r="D38" s="30" t="s">
        <v>29</v>
      </c>
      <c r="G38" s="10"/>
      <c r="M38" s="3"/>
      <c r="N38" s="3"/>
      <c r="O38" s="3"/>
    </row>
    <row r="39" spans="2:26" x14ac:dyDescent="0.25">
      <c r="G39" s="10"/>
      <c r="M39" s="3"/>
      <c r="N39" s="3"/>
      <c r="O39" s="3"/>
      <c r="V39" s="20"/>
      <c r="W39" s="20"/>
    </row>
    <row r="40" spans="2:26" x14ac:dyDescent="0.25">
      <c r="G40" s="10"/>
    </row>
    <row r="41" spans="2:26" x14ac:dyDescent="0.25">
      <c r="B41" s="14" t="s">
        <v>38</v>
      </c>
      <c r="C41" s="14"/>
      <c r="E41" t="s">
        <v>39</v>
      </c>
      <c r="G41" s="10"/>
      <c r="H41" t="s">
        <v>40</v>
      </c>
      <c r="I41" s="10"/>
      <c r="J41" t="s">
        <v>41</v>
      </c>
    </row>
    <row r="42" spans="2:26" ht="18" x14ac:dyDescent="0.35">
      <c r="B42" s="17" t="s">
        <v>42</v>
      </c>
      <c r="C42" s="17" t="s">
        <v>43</v>
      </c>
      <c r="E42" s="17" t="s">
        <v>43</v>
      </c>
      <c r="F42" s="17" t="s">
        <v>44</v>
      </c>
      <c r="G42" s="10"/>
      <c r="H42" s="17" t="s">
        <v>42</v>
      </c>
      <c r="I42" s="15" t="s">
        <v>45</v>
      </c>
      <c r="J42" s="17" t="s">
        <v>42</v>
      </c>
      <c r="K42" s="15" t="s">
        <v>46</v>
      </c>
      <c r="W42" s="20"/>
      <c r="X42" s="20"/>
      <c r="Y42" s="20"/>
      <c r="Z42" s="20"/>
    </row>
    <row r="43" spans="2:26" x14ac:dyDescent="0.25">
      <c r="B43" s="17" t="s">
        <v>27</v>
      </c>
      <c r="C43" s="17" t="s">
        <v>27</v>
      </c>
      <c r="E43" s="17" t="s">
        <v>27</v>
      </c>
      <c r="F43" s="17" t="s">
        <v>36</v>
      </c>
      <c r="G43" s="10"/>
      <c r="H43" s="17" t="s">
        <v>27</v>
      </c>
      <c r="I43" s="17" t="s">
        <v>29</v>
      </c>
      <c r="J43" s="17" t="s">
        <v>27</v>
      </c>
      <c r="K43" s="17" t="s">
        <v>29</v>
      </c>
      <c r="W43" s="20"/>
      <c r="X43" s="20"/>
      <c r="Y43" s="20"/>
      <c r="Z43" s="20"/>
    </row>
    <row r="44" spans="2:26" x14ac:dyDescent="0.25">
      <c r="B44" s="16">
        <v>0</v>
      </c>
      <c r="C44" s="16">
        <v>0</v>
      </c>
      <c r="D44">
        <f>B44-C44</f>
        <v>0</v>
      </c>
      <c r="E44" s="18">
        <v>0</v>
      </c>
      <c r="F44" s="18">
        <v>20</v>
      </c>
      <c r="G44" s="10"/>
      <c r="H44" s="18">
        <v>0</v>
      </c>
      <c r="I44" s="19">
        <v>150</v>
      </c>
      <c r="J44" s="18">
        <v>0</v>
      </c>
      <c r="K44" s="19">
        <v>72</v>
      </c>
      <c r="W44" s="20"/>
      <c r="X44" s="20"/>
      <c r="Y44" s="20"/>
      <c r="Z44" s="20"/>
    </row>
    <row r="45" spans="2:26" x14ac:dyDescent="0.25">
      <c r="B45" s="16">
        <v>1000</v>
      </c>
      <c r="C45" s="16">
        <v>1000</v>
      </c>
      <c r="D45">
        <f t="shared" ref="D45:D64" si="0">B45-C45</f>
        <v>0</v>
      </c>
      <c r="E45" s="18">
        <v>1500</v>
      </c>
      <c r="F45" s="18">
        <v>35</v>
      </c>
      <c r="G45" s="10"/>
      <c r="H45" s="18">
        <v>500</v>
      </c>
      <c r="I45" s="19">
        <v>125</v>
      </c>
      <c r="J45" s="18">
        <v>500</v>
      </c>
      <c r="K45" s="19">
        <v>60</v>
      </c>
      <c r="W45" s="20"/>
      <c r="X45" s="20"/>
      <c r="Y45" s="20"/>
      <c r="Z45" s="20"/>
    </row>
    <row r="46" spans="2:26" x14ac:dyDescent="0.25">
      <c r="B46" s="16">
        <v>1100</v>
      </c>
      <c r="C46" s="16">
        <v>1096</v>
      </c>
      <c r="D46">
        <f t="shared" si="0"/>
        <v>4</v>
      </c>
      <c r="E46" s="18">
        <v>2500</v>
      </c>
      <c r="F46" s="18">
        <v>90</v>
      </c>
      <c r="G46" s="10"/>
      <c r="H46" s="18">
        <v>3500</v>
      </c>
      <c r="I46" s="19">
        <v>125</v>
      </c>
      <c r="J46" s="18">
        <v>2500</v>
      </c>
      <c r="K46" s="19">
        <v>60</v>
      </c>
      <c r="W46" s="20"/>
      <c r="X46" s="20"/>
      <c r="Y46" s="20"/>
      <c r="Z46" s="20"/>
    </row>
    <row r="47" spans="2:26" x14ac:dyDescent="0.25">
      <c r="B47" s="16">
        <v>1200</v>
      </c>
      <c r="C47" s="16">
        <v>1191</v>
      </c>
      <c r="D47">
        <f t="shared" si="0"/>
        <v>9</v>
      </c>
      <c r="E47" s="18"/>
      <c r="F47" s="18"/>
      <c r="G47" s="10"/>
      <c r="H47" s="18"/>
      <c r="I47" s="18"/>
      <c r="J47" s="18"/>
      <c r="K47" s="18"/>
      <c r="W47" s="20"/>
      <c r="X47" s="20"/>
      <c r="Y47" s="20"/>
      <c r="Z47" s="20"/>
    </row>
    <row r="48" spans="2:26" x14ac:dyDescent="0.25">
      <c r="B48" s="16">
        <v>1300</v>
      </c>
      <c r="C48" s="16">
        <v>1284</v>
      </c>
      <c r="D48">
        <f t="shared" si="0"/>
        <v>16</v>
      </c>
      <c r="E48" s="18"/>
      <c r="F48" s="18"/>
      <c r="G48" s="10"/>
      <c r="H48" s="18"/>
      <c r="I48" s="18"/>
      <c r="J48" s="18"/>
      <c r="K48" s="18"/>
      <c r="W48" s="20"/>
      <c r="X48" s="20"/>
      <c r="Y48" s="20"/>
      <c r="Z48" s="20"/>
    </row>
    <row r="49" spans="2:52" x14ac:dyDescent="0.25">
      <c r="B49" s="16">
        <v>1400</v>
      </c>
      <c r="C49" s="16">
        <v>1375</v>
      </c>
      <c r="D49">
        <f t="shared" si="0"/>
        <v>25</v>
      </c>
      <c r="E49" s="18"/>
      <c r="F49" s="18"/>
      <c r="G49" s="10"/>
      <c r="H49" s="18"/>
      <c r="I49" s="18"/>
      <c r="J49" s="18"/>
      <c r="K49" s="18"/>
      <c r="M49" s="18"/>
      <c r="N49" s="27">
        <f t="array" ref="N49:AZ75">[1]!well_plin_pwf_atma(qliq_,fw_,C24,C34,Pcalc_,C38,PVTstr_,AL_str_,B44:C71,J44:K51,H44:I51,E44:F51,hcor,tempm,C26,c_grav,c_fric,,Qinj_,,21)</f>
        <v>0</v>
      </c>
      <c r="O49" s="27">
        <v>0</v>
      </c>
      <c r="P49" s="27">
        <v>6.5953407462525035</v>
      </c>
      <c r="Q49" s="27">
        <v>110</v>
      </c>
      <c r="R49" s="27">
        <v>0</v>
      </c>
      <c r="S49">
        <v>0</v>
      </c>
      <c r="T49">
        <v>120</v>
      </c>
      <c r="U49">
        <v>45</v>
      </c>
      <c r="V49">
        <v>12</v>
      </c>
      <c r="W49" s="20">
        <v>8168</v>
      </c>
      <c r="X49" s="20">
        <v>20</v>
      </c>
      <c r="Y49" s="20">
        <v>20</v>
      </c>
      <c r="Z49" s="20">
        <v>20</v>
      </c>
      <c r="AA49">
        <v>0</v>
      </c>
      <c r="AB49">
        <v>0</v>
      </c>
      <c r="AC49">
        <v>120</v>
      </c>
      <c r="AD49">
        <v>12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</row>
    <row r="50" spans="2:52" x14ac:dyDescent="0.25">
      <c r="B50" s="16">
        <v>1500</v>
      </c>
      <c r="C50" s="16">
        <v>1464</v>
      </c>
      <c r="D50">
        <f t="shared" si="0"/>
        <v>36</v>
      </c>
      <c r="E50" s="18"/>
      <c r="F50" s="18"/>
      <c r="G50" s="10"/>
      <c r="H50" s="18"/>
      <c r="I50" s="18"/>
      <c r="J50" s="18"/>
      <c r="K50" s="18"/>
      <c r="M50" s="18"/>
      <c r="N50" t="str">
        <v>p_line_atma</v>
      </c>
      <c r="O50" t="str">
        <v>p_line_atma</v>
      </c>
      <c r="P50" t="str">
        <v>p_buf_atma</v>
      </c>
      <c r="Q50" t="str">
        <v>p_cas_atma</v>
      </c>
      <c r="R50" t="str">
        <v>p_dis_atma</v>
      </c>
      <c r="S50" t="str">
        <v>p_int_atma</v>
      </c>
      <c r="T50" t="str">
        <v>p_wf_atma</v>
      </c>
      <c r="U50" t="str">
        <v>qliq_sm3day</v>
      </c>
      <c r="V50" t="str">
        <v>fw_perc</v>
      </c>
      <c r="W50" s="20" t="str">
        <v>qgas_sm3day</v>
      </c>
      <c r="X50" s="20" t="str">
        <v>t_line_C</v>
      </c>
      <c r="Y50" s="20" t="str">
        <v>t_buf_C</v>
      </c>
      <c r="Z50" s="20" t="str">
        <v>t_cas_C</v>
      </c>
      <c r="AA50" t="str">
        <v>t_dis_C</v>
      </c>
      <c r="AB50" t="str">
        <v>t_int_C</v>
      </c>
      <c r="AC50" t="str">
        <v>t_wf_C</v>
      </c>
      <c r="AD50" t="str">
        <v>dchoke_mm</v>
      </c>
      <c r="AE50" t="str">
        <v>c_calibr_choke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</row>
    <row r="51" spans="2:52" x14ac:dyDescent="0.25">
      <c r="B51" s="16">
        <v>1600</v>
      </c>
      <c r="C51" s="16">
        <v>1551</v>
      </c>
      <c r="D51">
        <f t="shared" si="0"/>
        <v>49</v>
      </c>
      <c r="E51" s="18"/>
      <c r="F51" s="18"/>
      <c r="G51" s="10"/>
      <c r="H51" s="18"/>
      <c r="I51" s="18"/>
      <c r="J51" s="18"/>
      <c r="K51" s="18"/>
      <c r="M51" s="18"/>
      <c r="N51">
        <v>0</v>
      </c>
      <c r="O51">
        <v>3</v>
      </c>
      <c r="P51">
        <v>5000</v>
      </c>
      <c r="Q51">
        <v>110</v>
      </c>
      <c r="R51">
        <v>2</v>
      </c>
      <c r="S51">
        <v>110</v>
      </c>
      <c r="T51">
        <v>0</v>
      </c>
      <c r="U51">
        <v>123.48519212662829</v>
      </c>
      <c r="V51">
        <v>31.092645870256494</v>
      </c>
      <c r="W51" s="26">
        <v>0</v>
      </c>
      <c r="X51" s="26">
        <v>30</v>
      </c>
      <c r="Y51" s="26">
        <v>3</v>
      </c>
      <c r="Z51" s="20">
        <v>135.14697253092618</v>
      </c>
      <c r="AA51">
        <v>77.689671236736146</v>
      </c>
      <c r="AB51">
        <v>0</v>
      </c>
      <c r="AC51">
        <v>55.844999999999999</v>
      </c>
      <c r="AD51">
        <v>2</v>
      </c>
      <c r="AE51">
        <v>139.01293413126569</v>
      </c>
      <c r="AF51">
        <v>98.575645544823828</v>
      </c>
      <c r="AG51">
        <v>5000</v>
      </c>
      <c r="AH51">
        <v>74.022500000000008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</row>
    <row r="52" spans="2:52" ht="30" x14ac:dyDescent="0.25">
      <c r="B52" s="16">
        <v>1700</v>
      </c>
      <c r="C52" s="16">
        <v>1636</v>
      </c>
      <c r="D52">
        <f t="shared" si="0"/>
        <v>64</v>
      </c>
      <c r="E52" s="18"/>
      <c r="F52" s="18"/>
      <c r="G52" s="10"/>
      <c r="H52" s="18"/>
      <c r="I52" s="18"/>
      <c r="J52" s="18"/>
      <c r="K52" s="18"/>
      <c r="M52" s="18"/>
      <c r="N52">
        <v>0</v>
      </c>
      <c r="O52" s="10" t="str">
        <v>GLV.count</v>
      </c>
      <c r="P52" s="10" t="str">
        <v>q_gas_inj_sm3day</v>
      </c>
      <c r="Q52" s="10" t="str">
        <v>p_gas_inj_atma</v>
      </c>
      <c r="R52" s="10" t="str">
        <v>d_gas_inj_mm</v>
      </c>
      <c r="S52" s="10" t="str">
        <v>p_gas_cas_inj_atma</v>
      </c>
      <c r="T52" s="10" t="str">
        <v>glv1:d_mm</v>
      </c>
      <c r="U52" s="10" t="str">
        <v>glv1:p_in_atma</v>
      </c>
      <c r="V52" s="10" t="str">
        <v>glv1:p_out_atma</v>
      </c>
      <c r="W52" s="28" t="str">
        <v>glv1:q_gas_scm3day</v>
      </c>
      <c r="X52" s="28" t="str">
        <v>glv1:t_C</v>
      </c>
      <c r="Y52" s="28" t="str">
        <v>glv2:d_mm</v>
      </c>
      <c r="Z52" s="28" t="str">
        <v>glv2:p_in_atma</v>
      </c>
      <c r="AA52" s="10" t="str">
        <v>glv2:p_out_atma</v>
      </c>
      <c r="AB52" s="10" t="str">
        <v>glv2:q_gas_scm3day</v>
      </c>
      <c r="AC52" s="10" t="str">
        <v>glv2:t_C</v>
      </c>
      <c r="AD52" s="10" t="str">
        <v>glv3:d_mm</v>
      </c>
      <c r="AE52" s="10" t="str">
        <v>glv3:p_in_atma</v>
      </c>
      <c r="AF52" s="10" t="str">
        <v>glv3:p_out_atma</v>
      </c>
      <c r="AG52" s="10" t="str">
        <v>glv3:q_gas_scm3day</v>
      </c>
      <c r="AH52" t="str">
        <v>glv3:t_C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</row>
    <row r="53" spans="2:52" x14ac:dyDescent="0.25">
      <c r="B53" s="16">
        <v>1800</v>
      </c>
      <c r="C53" s="16">
        <v>1719</v>
      </c>
      <c r="D53">
        <f t="shared" si="0"/>
        <v>81</v>
      </c>
      <c r="E53" s="18"/>
      <c r="F53" s="18"/>
      <c r="G53" s="10"/>
      <c r="H53" s="18"/>
      <c r="I53" s="18"/>
      <c r="J53" s="18"/>
      <c r="K53" s="18"/>
      <c r="M53" s="18"/>
      <c r="N53">
        <v>0</v>
      </c>
      <c r="O53">
        <v>1</v>
      </c>
      <c r="P53">
        <v>2</v>
      </c>
      <c r="Q53">
        <v>3</v>
      </c>
      <c r="R53">
        <v>4</v>
      </c>
      <c r="S53">
        <v>5</v>
      </c>
      <c r="T53">
        <v>6</v>
      </c>
      <c r="U53">
        <v>7</v>
      </c>
      <c r="V53">
        <v>8</v>
      </c>
      <c r="W53" s="20">
        <v>9</v>
      </c>
      <c r="X53" s="20">
        <v>10</v>
      </c>
      <c r="Y53" s="20">
        <v>11</v>
      </c>
      <c r="Z53" s="26">
        <v>12</v>
      </c>
      <c r="AA53">
        <v>13</v>
      </c>
      <c r="AB53">
        <v>14</v>
      </c>
      <c r="AC53">
        <v>15</v>
      </c>
      <c r="AD53">
        <v>16</v>
      </c>
      <c r="AE53">
        <v>17</v>
      </c>
      <c r="AF53">
        <v>18</v>
      </c>
      <c r="AG53">
        <v>19</v>
      </c>
      <c r="AH53">
        <v>20</v>
      </c>
      <c r="AI53">
        <v>21</v>
      </c>
      <c r="AJ53">
        <v>22</v>
      </c>
      <c r="AK53">
        <v>23</v>
      </c>
      <c r="AL53">
        <v>24</v>
      </c>
      <c r="AM53">
        <v>25</v>
      </c>
      <c r="AN53">
        <v>26</v>
      </c>
      <c r="AO53">
        <v>27</v>
      </c>
      <c r="AP53">
        <v>28</v>
      </c>
      <c r="AQ53">
        <v>29</v>
      </c>
      <c r="AR53">
        <v>30</v>
      </c>
      <c r="AS53">
        <v>31</v>
      </c>
      <c r="AT53">
        <v>32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</row>
    <row r="54" spans="2:52" x14ac:dyDescent="0.25">
      <c r="B54" s="16">
        <v>1900</v>
      </c>
      <c r="C54" s="16">
        <v>1800</v>
      </c>
      <c r="D54">
        <f t="shared" si="0"/>
        <v>100</v>
      </c>
      <c r="E54" s="18"/>
      <c r="F54" s="18"/>
      <c r="G54" s="10"/>
      <c r="H54" s="18"/>
      <c r="I54" s="18"/>
      <c r="J54" s="18"/>
      <c r="K54" s="18"/>
      <c r="M54" s="18"/>
      <c r="N54" t="str">
        <v>num</v>
      </c>
      <c r="O54" t="str">
        <v>hmes ptub</v>
      </c>
      <c r="P54" t="str">
        <v>ptub</v>
      </c>
      <c r="Q54" t="str">
        <v>hmes_m</v>
      </c>
      <c r="R54" t="str">
        <v>h_vert_m</v>
      </c>
      <c r="S54" t="str">
        <v>hmes_m</v>
      </c>
      <c r="T54" t="str">
        <v>c_Diam</v>
      </c>
      <c r="U54" t="str">
        <v>hmes_m</v>
      </c>
      <c r="V54" t="str">
        <v>c_Theta</v>
      </c>
      <c r="W54" s="20" t="str">
        <v>hmes ttub</v>
      </c>
      <c r="X54" s="20" t="str">
        <v>ttub</v>
      </c>
      <c r="Y54" s="20" t="str">
        <v>hmes_m</v>
      </c>
      <c r="Z54" s="26" t="str">
        <v>Hl_tub</v>
      </c>
      <c r="AA54" t="str">
        <v>hmes pcas</v>
      </c>
      <c r="AB54" t="str">
        <v>pcas</v>
      </c>
      <c r="AC54" t="str">
        <v>hmes_m</v>
      </c>
      <c r="AD54" t="str">
        <v>Hl_cas</v>
      </c>
      <c r="AE54" t="str">
        <v>hmes tamb</v>
      </c>
      <c r="AF54" t="str">
        <v>tamb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</row>
    <row r="55" spans="2:52" x14ac:dyDescent="0.25">
      <c r="B55" s="16">
        <v>2000</v>
      </c>
      <c r="C55" s="16">
        <v>1879</v>
      </c>
      <c r="D55">
        <f t="shared" si="0"/>
        <v>121</v>
      </c>
      <c r="E55" s="18"/>
      <c r="F55" s="18"/>
      <c r="G55" s="10"/>
      <c r="H55" s="18"/>
      <c r="I55" s="18"/>
      <c r="J55" s="18"/>
      <c r="K55" s="18"/>
      <c r="M55" s="18"/>
      <c r="N55">
        <v>1</v>
      </c>
      <c r="O55" s="31">
        <v>0</v>
      </c>
      <c r="P55" s="31">
        <v>6.5953407462525035</v>
      </c>
      <c r="Q55" s="31">
        <v>0</v>
      </c>
      <c r="R55" s="31">
        <v>0</v>
      </c>
      <c r="S55" s="31">
        <v>0</v>
      </c>
      <c r="T55" s="32">
        <v>7.2000000000000008E-2</v>
      </c>
      <c r="U55" s="31">
        <v>0</v>
      </c>
      <c r="V55" s="31">
        <v>90</v>
      </c>
      <c r="W55" s="31">
        <v>0</v>
      </c>
      <c r="X55" s="31">
        <v>20</v>
      </c>
      <c r="Y55" s="31">
        <v>0</v>
      </c>
      <c r="Z55" s="32">
        <v>0.1550195212855269</v>
      </c>
      <c r="AA55" s="31">
        <v>0</v>
      </c>
      <c r="AB55" s="31">
        <v>110</v>
      </c>
      <c r="AC55" s="31">
        <v>0</v>
      </c>
      <c r="AD55" s="32">
        <v>0</v>
      </c>
      <c r="AE55" s="31">
        <v>0</v>
      </c>
      <c r="AF55" s="31">
        <v>20</v>
      </c>
      <c r="AG55" s="31">
        <v>0</v>
      </c>
      <c r="AH55" s="31">
        <v>0</v>
      </c>
      <c r="AI55" s="31">
        <v>0</v>
      </c>
      <c r="AJ55" s="31">
        <v>0</v>
      </c>
      <c r="AK55" s="31">
        <v>0</v>
      </c>
      <c r="AL55" s="31">
        <v>0</v>
      </c>
      <c r="AM55" s="31">
        <v>0</v>
      </c>
      <c r="AN55" s="31">
        <v>0</v>
      </c>
      <c r="AO55" s="31">
        <v>0</v>
      </c>
      <c r="AP55" s="31">
        <v>0</v>
      </c>
      <c r="AQ55" s="31">
        <v>0</v>
      </c>
      <c r="AR55" s="31">
        <v>0</v>
      </c>
      <c r="AS55" s="31">
        <v>0</v>
      </c>
      <c r="AT55" s="31">
        <v>0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</row>
    <row r="56" spans="2:52" x14ac:dyDescent="0.25">
      <c r="B56" s="16">
        <v>2100</v>
      </c>
      <c r="C56" s="16">
        <v>1956</v>
      </c>
      <c r="D56">
        <f t="shared" si="0"/>
        <v>144</v>
      </c>
      <c r="E56" s="18"/>
      <c r="F56" s="18"/>
      <c r="G56" s="10"/>
      <c r="H56" s="18"/>
      <c r="I56" s="18"/>
      <c r="J56" s="18"/>
      <c r="K56" s="18"/>
      <c r="M56" s="18"/>
      <c r="N56">
        <v>2</v>
      </c>
      <c r="O56" s="31">
        <v>187.5</v>
      </c>
      <c r="P56" s="31">
        <v>9.7304306138822501</v>
      </c>
      <c r="Q56" s="31">
        <v>150</v>
      </c>
      <c r="R56" s="31">
        <v>0</v>
      </c>
      <c r="S56" s="31">
        <v>150</v>
      </c>
      <c r="T56" s="32">
        <v>7.2000000000000008E-2</v>
      </c>
      <c r="U56" s="31">
        <v>150</v>
      </c>
      <c r="V56" s="31">
        <v>90</v>
      </c>
      <c r="W56" s="31">
        <v>187.5</v>
      </c>
      <c r="X56" s="31">
        <v>21.875</v>
      </c>
      <c r="Y56" s="31">
        <v>150</v>
      </c>
      <c r="Z56" s="32">
        <v>0.18655220167431569</v>
      </c>
      <c r="AA56" s="31">
        <v>136.11111111111111</v>
      </c>
      <c r="AB56" s="31">
        <v>111.81460275453607</v>
      </c>
      <c r="AC56" s="31">
        <v>122.5</v>
      </c>
      <c r="AD56" s="32">
        <v>0</v>
      </c>
      <c r="AE56" s="31">
        <v>187.5</v>
      </c>
      <c r="AF56" s="31">
        <v>21.875</v>
      </c>
      <c r="AG56" s="31">
        <v>0</v>
      </c>
      <c r="AH56" s="31">
        <v>0</v>
      </c>
      <c r="AI56" s="31">
        <v>0</v>
      </c>
      <c r="AJ56" s="31">
        <v>0</v>
      </c>
      <c r="AK56" s="31">
        <v>0</v>
      </c>
      <c r="AL56" s="31">
        <v>0</v>
      </c>
      <c r="AM56" s="31">
        <v>0</v>
      </c>
      <c r="AN56" s="31">
        <v>0</v>
      </c>
      <c r="AO56" s="31">
        <v>0</v>
      </c>
      <c r="AP56" s="31">
        <v>0</v>
      </c>
      <c r="AQ56" s="31">
        <v>0</v>
      </c>
      <c r="AR56" s="31">
        <v>0</v>
      </c>
      <c r="AS56" s="31">
        <v>0</v>
      </c>
      <c r="AT56" s="31">
        <v>0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</row>
    <row r="57" spans="2:52" x14ac:dyDescent="0.25">
      <c r="B57" s="16">
        <v>2200</v>
      </c>
      <c r="C57" s="16">
        <v>2031</v>
      </c>
      <c r="D57">
        <f t="shared" si="0"/>
        <v>169</v>
      </c>
      <c r="E57" s="18"/>
      <c r="F57" s="18"/>
      <c r="G57" s="10"/>
      <c r="H57" s="18"/>
      <c r="I57" s="18"/>
      <c r="J57" s="18"/>
      <c r="K57" s="18"/>
      <c r="M57" s="18"/>
      <c r="N57">
        <v>3</v>
      </c>
      <c r="O57" s="31">
        <v>375</v>
      </c>
      <c r="P57" s="31">
        <v>13.492543401097516</v>
      </c>
      <c r="Q57" s="31">
        <v>300</v>
      </c>
      <c r="R57" s="31">
        <v>0</v>
      </c>
      <c r="S57" s="31">
        <v>300</v>
      </c>
      <c r="T57" s="32">
        <v>7.2000000000000008E-2</v>
      </c>
      <c r="U57" s="31">
        <v>300</v>
      </c>
      <c r="V57" s="31">
        <v>90</v>
      </c>
      <c r="W57" s="31">
        <v>375</v>
      </c>
      <c r="X57" s="31">
        <v>23.75</v>
      </c>
      <c r="Y57" s="31">
        <v>300</v>
      </c>
      <c r="Z57" s="32">
        <v>0.21865991075374233</v>
      </c>
      <c r="AA57" s="31">
        <v>272.22222222222223</v>
      </c>
      <c r="AB57" s="31">
        <v>113.63657213764805</v>
      </c>
      <c r="AC57" s="31">
        <v>245</v>
      </c>
      <c r="AD57" s="32">
        <v>0</v>
      </c>
      <c r="AE57" s="31">
        <v>375</v>
      </c>
      <c r="AF57" s="31">
        <v>23.75</v>
      </c>
      <c r="AG57" s="31">
        <v>0</v>
      </c>
      <c r="AH57" s="31">
        <v>0</v>
      </c>
      <c r="AI57" s="31">
        <v>0</v>
      </c>
      <c r="AJ57" s="31">
        <v>0</v>
      </c>
      <c r="AK57" s="31">
        <v>0</v>
      </c>
      <c r="AL57" s="31">
        <v>0</v>
      </c>
      <c r="AM57" s="31">
        <v>0</v>
      </c>
      <c r="AN57" s="31">
        <v>0</v>
      </c>
      <c r="AO57" s="31">
        <v>0</v>
      </c>
      <c r="AP57" s="31">
        <v>0</v>
      </c>
      <c r="AQ57" s="31">
        <v>0</v>
      </c>
      <c r="AR57" s="31">
        <v>0</v>
      </c>
      <c r="AS57" s="31">
        <v>0</v>
      </c>
      <c r="AT57" s="31">
        <v>0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</row>
    <row r="58" spans="2:52" x14ac:dyDescent="0.25">
      <c r="B58" s="16">
        <v>2300</v>
      </c>
      <c r="C58" s="16">
        <v>2104</v>
      </c>
      <c r="D58">
        <f t="shared" si="0"/>
        <v>196</v>
      </c>
      <c r="E58" s="18"/>
      <c r="F58" s="18"/>
      <c r="G58" s="10"/>
      <c r="H58" s="18"/>
      <c r="I58" s="18"/>
      <c r="J58" s="18"/>
      <c r="K58" s="18"/>
      <c r="M58" s="18"/>
      <c r="N58">
        <v>4</v>
      </c>
      <c r="O58" s="31">
        <v>562.5</v>
      </c>
      <c r="P58" s="31">
        <v>18.017552849119649</v>
      </c>
      <c r="Q58" s="31">
        <v>450</v>
      </c>
      <c r="R58" s="31">
        <v>0</v>
      </c>
      <c r="S58" s="31">
        <v>450</v>
      </c>
      <c r="T58" s="32">
        <v>6.6000000000000003E-2</v>
      </c>
      <c r="U58" s="31">
        <v>450</v>
      </c>
      <c r="V58" s="31">
        <v>90</v>
      </c>
      <c r="W58" s="31">
        <v>562.5</v>
      </c>
      <c r="X58" s="31">
        <v>25.625</v>
      </c>
      <c r="Y58" s="31">
        <v>450</v>
      </c>
      <c r="Z58" s="32">
        <v>0.25065032387738839</v>
      </c>
      <c r="AA58" s="31">
        <v>408.33333333333337</v>
      </c>
      <c r="AB58" s="31">
        <v>115.46604006975788</v>
      </c>
      <c r="AC58" s="31">
        <v>367.5</v>
      </c>
      <c r="AD58" s="32">
        <v>0</v>
      </c>
      <c r="AE58" s="31">
        <v>562.5</v>
      </c>
      <c r="AF58" s="31">
        <v>25.625</v>
      </c>
      <c r="AG58" s="31">
        <v>0</v>
      </c>
      <c r="AH58" s="31">
        <v>0</v>
      </c>
      <c r="AI58" s="31">
        <v>0</v>
      </c>
      <c r="AJ58" s="31">
        <v>0</v>
      </c>
      <c r="AK58" s="31">
        <v>0</v>
      </c>
      <c r="AL58" s="31">
        <v>0</v>
      </c>
      <c r="AM58" s="31">
        <v>0</v>
      </c>
      <c r="AN58" s="31">
        <v>0</v>
      </c>
      <c r="AO58" s="31">
        <v>0</v>
      </c>
      <c r="AP58" s="31">
        <v>0</v>
      </c>
      <c r="AQ58" s="31">
        <v>0</v>
      </c>
      <c r="AR58" s="31">
        <v>0</v>
      </c>
      <c r="AS58" s="31">
        <v>0</v>
      </c>
      <c r="AT58" s="31">
        <v>0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</row>
    <row r="59" spans="2:52" x14ac:dyDescent="0.25">
      <c r="B59" s="16">
        <v>2400</v>
      </c>
      <c r="C59" s="16">
        <v>2175</v>
      </c>
      <c r="D59">
        <f t="shared" si="0"/>
        <v>225</v>
      </c>
      <c r="E59" s="18"/>
      <c r="F59" s="18"/>
      <c r="G59" s="10"/>
      <c r="H59" s="18"/>
      <c r="I59" s="18"/>
      <c r="J59" s="18"/>
      <c r="K59" s="18"/>
      <c r="M59" s="18"/>
      <c r="N59">
        <v>5</v>
      </c>
      <c r="O59" s="31">
        <v>750</v>
      </c>
      <c r="P59" s="31">
        <v>23.095251230618125</v>
      </c>
      <c r="Q59" s="31">
        <v>600</v>
      </c>
      <c r="R59" s="31">
        <v>0</v>
      </c>
      <c r="S59" s="31">
        <v>600</v>
      </c>
      <c r="T59" s="32">
        <v>0.06</v>
      </c>
      <c r="U59" s="31">
        <v>600</v>
      </c>
      <c r="V59" s="31">
        <v>90</v>
      </c>
      <c r="W59" s="31">
        <v>750</v>
      </c>
      <c r="X59" s="31">
        <v>27.5</v>
      </c>
      <c r="Y59" s="31">
        <v>600</v>
      </c>
      <c r="Z59" s="32">
        <v>0.27636517442631814</v>
      </c>
      <c r="AA59" s="31">
        <v>544.44444444444446</v>
      </c>
      <c r="AB59" s="31">
        <v>117.30355820389585</v>
      </c>
      <c r="AC59" s="31">
        <v>490</v>
      </c>
      <c r="AD59" s="32">
        <v>0</v>
      </c>
      <c r="AE59" s="31">
        <v>750</v>
      </c>
      <c r="AF59" s="31">
        <v>27.5</v>
      </c>
      <c r="AG59" s="31">
        <v>0</v>
      </c>
      <c r="AH59" s="31">
        <v>0</v>
      </c>
      <c r="AI59" s="31">
        <v>0</v>
      </c>
      <c r="AJ59" s="31">
        <v>0</v>
      </c>
      <c r="AK59" s="31">
        <v>0</v>
      </c>
      <c r="AL59" s="31">
        <v>0</v>
      </c>
      <c r="AM59" s="31">
        <v>0</v>
      </c>
      <c r="AN59" s="31">
        <v>0</v>
      </c>
      <c r="AO59" s="31">
        <v>0</v>
      </c>
      <c r="AP59" s="31">
        <v>0</v>
      </c>
      <c r="AQ59" s="31">
        <v>0</v>
      </c>
      <c r="AR59" s="31">
        <v>0</v>
      </c>
      <c r="AS59" s="31">
        <v>0</v>
      </c>
      <c r="AT59" s="31">
        <v>0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</row>
    <row r="60" spans="2:52" x14ac:dyDescent="0.25">
      <c r="B60" s="16">
        <v>2500</v>
      </c>
      <c r="C60" s="16">
        <v>2244</v>
      </c>
      <c r="D60">
        <f t="shared" si="0"/>
        <v>256</v>
      </c>
      <c r="E60" s="18"/>
      <c r="F60" s="18"/>
      <c r="G60" s="10"/>
      <c r="H60" s="18"/>
      <c r="I60" s="18"/>
      <c r="J60" s="18"/>
      <c r="K60" s="18"/>
      <c r="M60" s="18"/>
      <c r="N60">
        <v>6</v>
      </c>
      <c r="O60" s="31">
        <v>937.5</v>
      </c>
      <c r="P60" s="31">
        <v>28.908996811611583</v>
      </c>
      <c r="Q60" s="31">
        <v>750</v>
      </c>
      <c r="R60" s="31">
        <v>0</v>
      </c>
      <c r="S60" s="31">
        <v>750</v>
      </c>
      <c r="T60" s="32">
        <v>0.06</v>
      </c>
      <c r="U60" s="31">
        <v>750</v>
      </c>
      <c r="V60" s="31">
        <v>90</v>
      </c>
      <c r="W60" s="31">
        <v>937.5</v>
      </c>
      <c r="X60" s="31">
        <v>29.375</v>
      </c>
      <c r="Y60" s="31">
        <v>750</v>
      </c>
      <c r="Z60" s="32">
        <v>0.30903270856324916</v>
      </c>
      <c r="AA60" s="31">
        <v>680.55555555555554</v>
      </c>
      <c r="AB60" s="31">
        <v>119.14780238763959</v>
      </c>
      <c r="AC60" s="31">
        <v>612.5</v>
      </c>
      <c r="AD60" s="32">
        <v>0</v>
      </c>
      <c r="AE60" s="31">
        <v>937.5</v>
      </c>
      <c r="AF60" s="31">
        <v>29.375</v>
      </c>
      <c r="AG60" s="31">
        <v>0</v>
      </c>
      <c r="AH60" s="31">
        <v>0</v>
      </c>
      <c r="AI60" s="31">
        <v>0</v>
      </c>
      <c r="AJ60" s="31">
        <v>0</v>
      </c>
      <c r="AK60" s="31">
        <v>0</v>
      </c>
      <c r="AL60" s="31">
        <v>0</v>
      </c>
      <c r="AM60" s="31">
        <v>0</v>
      </c>
      <c r="AN60" s="31">
        <v>0</v>
      </c>
      <c r="AO60" s="31">
        <v>0</v>
      </c>
      <c r="AP60" s="31">
        <v>0</v>
      </c>
      <c r="AQ60" s="31">
        <v>0</v>
      </c>
      <c r="AR60" s="31">
        <v>0</v>
      </c>
      <c r="AS60" s="31">
        <v>0</v>
      </c>
      <c r="AT60" s="31">
        <v>0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</row>
    <row r="61" spans="2:52" x14ac:dyDescent="0.25">
      <c r="B61" s="16">
        <v>2600</v>
      </c>
      <c r="C61" s="16">
        <v>2311</v>
      </c>
      <c r="D61">
        <f t="shared" si="0"/>
        <v>289</v>
      </c>
      <c r="E61" s="18"/>
      <c r="F61" s="18"/>
      <c r="G61" s="10"/>
      <c r="H61" s="18"/>
      <c r="I61" s="18"/>
      <c r="J61" s="18"/>
      <c r="K61" s="18"/>
      <c r="M61" s="18"/>
      <c r="N61">
        <v>7</v>
      </c>
      <c r="O61" s="31">
        <v>1000</v>
      </c>
      <c r="P61" s="31">
        <v>31.092645870256494</v>
      </c>
      <c r="Q61" s="31">
        <v>900</v>
      </c>
      <c r="R61" s="31">
        <v>0</v>
      </c>
      <c r="S61" s="31">
        <v>900</v>
      </c>
      <c r="T61" s="32">
        <v>0.06</v>
      </c>
      <c r="U61" s="31">
        <v>900</v>
      </c>
      <c r="V61" s="31">
        <v>90</v>
      </c>
      <c r="W61" s="31">
        <v>1000</v>
      </c>
      <c r="X61" s="31">
        <v>30</v>
      </c>
      <c r="Y61" s="31">
        <v>900</v>
      </c>
      <c r="Z61" s="32">
        <v>0.34178776108448772</v>
      </c>
      <c r="AA61" s="31">
        <v>816.66666666666674</v>
      </c>
      <c r="AB61" s="31">
        <v>120.99922126138016</v>
      </c>
      <c r="AC61" s="31">
        <v>735</v>
      </c>
      <c r="AD61" s="32">
        <v>0</v>
      </c>
      <c r="AE61" s="31">
        <v>1000</v>
      </c>
      <c r="AF61" s="31">
        <v>30</v>
      </c>
      <c r="AG61" s="31">
        <v>0</v>
      </c>
      <c r="AH61" s="31">
        <v>0</v>
      </c>
      <c r="AI61" s="31">
        <v>0</v>
      </c>
      <c r="AJ61" s="31">
        <v>0</v>
      </c>
      <c r="AK61" s="31">
        <v>0</v>
      </c>
      <c r="AL61" s="31">
        <v>0</v>
      </c>
      <c r="AM61" s="31">
        <v>0</v>
      </c>
      <c r="AN61" s="31">
        <v>0</v>
      </c>
      <c r="AO61" s="31">
        <v>0</v>
      </c>
      <c r="AP61" s="31">
        <v>0</v>
      </c>
      <c r="AQ61" s="31">
        <v>0</v>
      </c>
      <c r="AR61" s="31">
        <v>0</v>
      </c>
      <c r="AS61" s="31">
        <v>0</v>
      </c>
      <c r="AT61" s="31">
        <v>0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</row>
    <row r="62" spans="2:52" x14ac:dyDescent="0.25">
      <c r="B62" s="16">
        <v>2700</v>
      </c>
      <c r="C62" s="16">
        <v>2376</v>
      </c>
      <c r="D62">
        <f t="shared" si="0"/>
        <v>324</v>
      </c>
      <c r="E62" s="18"/>
      <c r="F62" s="18"/>
      <c r="G62" s="10"/>
      <c r="H62" s="18"/>
      <c r="I62" s="18"/>
      <c r="J62" s="18"/>
      <c r="K62" s="18"/>
      <c r="M62" s="18"/>
      <c r="N62">
        <v>8</v>
      </c>
      <c r="O62" s="31">
        <v>1125</v>
      </c>
      <c r="P62" s="31">
        <v>36.076481159417924</v>
      </c>
      <c r="Q62" s="31">
        <v>1050</v>
      </c>
      <c r="R62" s="31">
        <v>2</v>
      </c>
      <c r="S62" s="31">
        <v>1050</v>
      </c>
      <c r="T62" s="32">
        <v>0.06</v>
      </c>
      <c r="U62" s="31">
        <v>1050</v>
      </c>
      <c r="V62" s="31">
        <v>72.772461476460705</v>
      </c>
      <c r="W62" s="31">
        <v>1125</v>
      </c>
      <c r="X62" s="31">
        <v>31.197500000000002</v>
      </c>
      <c r="Y62" s="31">
        <v>1050</v>
      </c>
      <c r="Z62" s="32">
        <v>0.45886352486388038</v>
      </c>
      <c r="AA62" s="31">
        <v>952.77777777777783</v>
      </c>
      <c r="AB62" s="31">
        <v>122.84802801692892</v>
      </c>
      <c r="AC62" s="31">
        <v>857.5</v>
      </c>
      <c r="AD62" s="32">
        <v>0</v>
      </c>
      <c r="AE62" s="31">
        <v>1125</v>
      </c>
      <c r="AF62" s="31">
        <v>31.197500000000002</v>
      </c>
      <c r="AG62" s="31">
        <v>0</v>
      </c>
      <c r="AH62" s="31">
        <v>0</v>
      </c>
      <c r="AI62" s="31">
        <v>0</v>
      </c>
      <c r="AJ62" s="31">
        <v>0</v>
      </c>
      <c r="AK62" s="31">
        <v>0</v>
      </c>
      <c r="AL62" s="31">
        <v>0</v>
      </c>
      <c r="AM62" s="31">
        <v>0</v>
      </c>
      <c r="AN62" s="31">
        <v>0</v>
      </c>
      <c r="AO62" s="31">
        <v>0</v>
      </c>
      <c r="AP62" s="31">
        <v>0</v>
      </c>
      <c r="AQ62" s="31">
        <v>0</v>
      </c>
      <c r="AR62" s="31">
        <v>0</v>
      </c>
      <c r="AS62" s="31">
        <v>0</v>
      </c>
      <c r="AT62" s="31">
        <v>0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</row>
    <row r="63" spans="2:52" x14ac:dyDescent="0.25">
      <c r="B63" s="16">
        <v>2800</v>
      </c>
      <c r="C63" s="16">
        <v>2439</v>
      </c>
      <c r="D63">
        <f t="shared" si="0"/>
        <v>361</v>
      </c>
      <c r="E63" s="18"/>
      <c r="F63" s="18"/>
      <c r="G63" s="10"/>
      <c r="H63" s="18"/>
      <c r="I63" s="18"/>
      <c r="J63" s="18"/>
      <c r="K63" s="18"/>
      <c r="M63" s="18"/>
      <c r="N63">
        <v>9</v>
      </c>
      <c r="O63" s="31">
        <v>1312.5</v>
      </c>
      <c r="P63" s="31">
        <v>44.237666975335351</v>
      </c>
      <c r="Q63" s="31">
        <v>1200</v>
      </c>
      <c r="R63" s="31">
        <v>9</v>
      </c>
      <c r="S63" s="31">
        <v>1200</v>
      </c>
      <c r="T63" s="32">
        <v>0.06</v>
      </c>
      <c r="U63" s="31">
        <v>1200</v>
      </c>
      <c r="V63" s="31">
        <v>68.434814984757395</v>
      </c>
      <c r="W63" s="31">
        <v>1312.5</v>
      </c>
      <c r="X63" s="31">
        <v>32.953749999999999</v>
      </c>
      <c r="Y63" s="31">
        <v>1200</v>
      </c>
      <c r="Z63" s="32">
        <v>0.52289334364617912</v>
      </c>
      <c r="AA63" s="31">
        <v>1000</v>
      </c>
      <c r="AB63" s="31">
        <v>123.48519212662829</v>
      </c>
      <c r="AC63" s="31">
        <v>980</v>
      </c>
      <c r="AD63" s="32">
        <v>0</v>
      </c>
      <c r="AE63" s="31">
        <v>1312.5</v>
      </c>
      <c r="AF63" s="31">
        <v>32.953749999999999</v>
      </c>
      <c r="AG63" s="31">
        <v>0</v>
      </c>
      <c r="AH63" s="31">
        <v>0</v>
      </c>
      <c r="AI63" s="31">
        <v>0</v>
      </c>
      <c r="AJ63" s="31">
        <v>0</v>
      </c>
      <c r="AK63" s="31">
        <v>0</v>
      </c>
      <c r="AL63" s="31">
        <v>0</v>
      </c>
      <c r="AM63" s="31">
        <v>0</v>
      </c>
      <c r="AN63" s="31">
        <v>0</v>
      </c>
      <c r="AO63" s="31">
        <v>0</v>
      </c>
      <c r="AP63" s="31">
        <v>0</v>
      </c>
      <c r="AQ63" s="31">
        <v>0</v>
      </c>
      <c r="AR63" s="31">
        <v>0</v>
      </c>
      <c r="AS63" s="31">
        <v>0</v>
      </c>
      <c r="AT63" s="31">
        <v>0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</row>
    <row r="64" spans="2:52" x14ac:dyDescent="0.25">
      <c r="B64" s="16">
        <v>3000</v>
      </c>
      <c r="C64" s="16">
        <v>2500</v>
      </c>
      <c r="D64">
        <f t="shared" si="0"/>
        <v>500</v>
      </c>
      <c r="G64" s="10"/>
      <c r="M64" s="18"/>
      <c r="N64">
        <v>10</v>
      </c>
      <c r="O64" s="31">
        <v>1500</v>
      </c>
      <c r="P64" s="31">
        <v>53.083108922140937</v>
      </c>
      <c r="Q64" s="31">
        <v>1350</v>
      </c>
      <c r="R64" s="31">
        <v>20.5</v>
      </c>
      <c r="S64" s="31">
        <v>1350</v>
      </c>
      <c r="T64" s="32">
        <v>0.06</v>
      </c>
      <c r="U64" s="31">
        <v>1350</v>
      </c>
      <c r="V64" s="31">
        <v>64.189299205653242</v>
      </c>
      <c r="W64" s="31">
        <v>1500</v>
      </c>
      <c r="X64" s="31">
        <v>34.64</v>
      </c>
      <c r="Y64" s="31">
        <v>1350</v>
      </c>
      <c r="Z64" s="32">
        <v>0.58441435347180271</v>
      </c>
      <c r="AA64" s="31">
        <v>1088.8888888888889</v>
      </c>
      <c r="AB64" s="31">
        <v>124.64899055359172</v>
      </c>
      <c r="AC64" s="31">
        <v>1102.5</v>
      </c>
      <c r="AD64" s="32">
        <v>0</v>
      </c>
      <c r="AE64" s="31">
        <v>1500</v>
      </c>
      <c r="AF64" s="31">
        <v>34.64</v>
      </c>
      <c r="AG64" s="31">
        <v>0</v>
      </c>
      <c r="AH64" s="31">
        <v>0</v>
      </c>
      <c r="AI64" s="31">
        <v>0</v>
      </c>
      <c r="AJ64" s="31">
        <v>0</v>
      </c>
      <c r="AK64" s="31">
        <v>0</v>
      </c>
      <c r="AL64" s="31">
        <v>0</v>
      </c>
      <c r="AM64" s="31">
        <v>0</v>
      </c>
      <c r="AN64" s="31">
        <v>0</v>
      </c>
      <c r="AO64" s="31">
        <v>0</v>
      </c>
      <c r="AP64" s="31">
        <v>0</v>
      </c>
      <c r="AQ64" s="31">
        <v>0</v>
      </c>
      <c r="AR64" s="31">
        <v>0</v>
      </c>
      <c r="AS64" s="31">
        <v>0</v>
      </c>
      <c r="AT64" s="31">
        <v>0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</row>
    <row r="65" spans="2:52" x14ac:dyDescent="0.25">
      <c r="B65" s="18"/>
      <c r="C65" s="18"/>
      <c r="G65" s="10"/>
      <c r="M65" s="18"/>
      <c r="N65">
        <v>11</v>
      </c>
      <c r="O65" s="31">
        <v>1687.5</v>
      </c>
      <c r="P65" s="31">
        <v>62.314000468936463</v>
      </c>
      <c r="Q65" s="31">
        <v>1500</v>
      </c>
      <c r="R65" s="31">
        <v>36</v>
      </c>
      <c r="S65" s="31">
        <v>1500</v>
      </c>
      <c r="T65" s="32">
        <v>0.06</v>
      </c>
      <c r="U65" s="31">
        <v>1500</v>
      </c>
      <c r="V65" s="31">
        <v>60.45863949985727</v>
      </c>
      <c r="W65" s="31">
        <v>1687.5</v>
      </c>
      <c r="X65" s="31">
        <v>41.895625000000003</v>
      </c>
      <c r="Y65" s="31">
        <v>1500</v>
      </c>
      <c r="Z65" s="32">
        <v>0.63957393789590544</v>
      </c>
      <c r="AA65" s="31">
        <v>1225</v>
      </c>
      <c r="AB65" s="31">
        <v>126.40324634535358</v>
      </c>
      <c r="AC65" s="31">
        <v>1225</v>
      </c>
      <c r="AD65" s="32">
        <v>0</v>
      </c>
      <c r="AE65" s="31">
        <v>1687.5</v>
      </c>
      <c r="AF65" s="31">
        <v>41.895625000000003</v>
      </c>
      <c r="AG65" s="31">
        <v>0</v>
      </c>
      <c r="AH65" s="31">
        <v>0</v>
      </c>
      <c r="AI65" s="31">
        <v>0</v>
      </c>
      <c r="AJ65" s="31">
        <v>0</v>
      </c>
      <c r="AK65" s="31">
        <v>0</v>
      </c>
      <c r="AL65" s="31">
        <v>0</v>
      </c>
      <c r="AM65" s="31">
        <v>0</v>
      </c>
      <c r="AN65" s="31">
        <v>0</v>
      </c>
      <c r="AO65" s="31">
        <v>0</v>
      </c>
      <c r="AP65" s="31">
        <v>0</v>
      </c>
      <c r="AQ65" s="31">
        <v>0</v>
      </c>
      <c r="AR65" s="31">
        <v>0</v>
      </c>
      <c r="AS65" s="31">
        <v>0</v>
      </c>
      <c r="AT65" s="31">
        <v>0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</row>
    <row r="66" spans="2:52" x14ac:dyDescent="0.25">
      <c r="B66" s="18"/>
      <c r="C66" s="18"/>
      <c r="G66" s="10"/>
      <c r="M66" s="18"/>
      <c r="N66">
        <v>12</v>
      </c>
      <c r="O66" s="31">
        <v>1875</v>
      </c>
      <c r="P66" s="31">
        <v>71.578735915591082</v>
      </c>
      <c r="Q66" s="31">
        <v>1650</v>
      </c>
      <c r="R66" s="31">
        <v>56.5</v>
      </c>
      <c r="S66" s="31">
        <v>1650</v>
      </c>
      <c r="T66" s="32">
        <v>0.06</v>
      </c>
      <c r="U66" s="31">
        <v>1650</v>
      </c>
      <c r="V66" s="31">
        <v>57.155203693041116</v>
      </c>
      <c r="W66" s="31">
        <v>1875</v>
      </c>
      <c r="X66" s="31">
        <v>50.386250000000004</v>
      </c>
      <c r="Y66" s="31">
        <v>1650</v>
      </c>
      <c r="Z66" s="32">
        <v>0.68068984472039307</v>
      </c>
      <c r="AA66" s="31">
        <v>1361.1111111111111</v>
      </c>
      <c r="AB66" s="31">
        <v>128.11279785543729</v>
      </c>
      <c r="AC66" s="31">
        <v>1347.5</v>
      </c>
      <c r="AD66" s="32">
        <v>0</v>
      </c>
      <c r="AE66" s="31">
        <v>1875</v>
      </c>
      <c r="AF66" s="31">
        <v>50.386250000000004</v>
      </c>
      <c r="AG66" s="31">
        <v>0</v>
      </c>
      <c r="AH66" s="31">
        <v>0</v>
      </c>
      <c r="AI66" s="31">
        <v>0</v>
      </c>
      <c r="AJ66" s="31">
        <v>0</v>
      </c>
      <c r="AK66" s="31">
        <v>0</v>
      </c>
      <c r="AL66" s="31">
        <v>0</v>
      </c>
      <c r="AM66" s="31">
        <v>0</v>
      </c>
      <c r="AN66" s="31">
        <v>0</v>
      </c>
      <c r="AO66" s="31">
        <v>0</v>
      </c>
      <c r="AP66" s="31">
        <v>0</v>
      </c>
      <c r="AQ66" s="31">
        <v>0</v>
      </c>
      <c r="AR66" s="31">
        <v>0</v>
      </c>
      <c r="AS66" s="31">
        <v>0</v>
      </c>
      <c r="AT66" s="31">
        <v>0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</row>
    <row r="67" spans="2:52" x14ac:dyDescent="0.25">
      <c r="M67" s="18"/>
      <c r="N67">
        <v>13</v>
      </c>
      <c r="O67" s="31">
        <v>2000</v>
      </c>
      <c r="P67" s="31">
        <v>77.689671236736146</v>
      </c>
      <c r="Q67" s="31">
        <v>1800</v>
      </c>
      <c r="R67" s="31">
        <v>81</v>
      </c>
      <c r="S67" s="31">
        <v>1800</v>
      </c>
      <c r="T67" s="32">
        <v>0.06</v>
      </c>
      <c r="U67" s="31">
        <v>1800</v>
      </c>
      <c r="V67" s="31">
        <v>54.095931416682895</v>
      </c>
      <c r="W67" s="31">
        <v>2000</v>
      </c>
      <c r="X67" s="31">
        <v>55.844999999999999</v>
      </c>
      <c r="Y67" s="31">
        <v>1800</v>
      </c>
      <c r="Z67" s="32">
        <v>0.71278070677412497</v>
      </c>
      <c r="AA67" s="31">
        <v>1497.2222222222222</v>
      </c>
      <c r="AB67" s="31">
        <v>129.77916783243643</v>
      </c>
      <c r="AC67" s="31">
        <v>1470</v>
      </c>
      <c r="AD67" s="32">
        <v>0</v>
      </c>
      <c r="AE67" s="31">
        <v>2000</v>
      </c>
      <c r="AF67" s="31">
        <v>55.844999999999999</v>
      </c>
      <c r="AG67" s="31">
        <v>0</v>
      </c>
      <c r="AH67" s="31">
        <v>0</v>
      </c>
      <c r="AI67" s="31">
        <v>0</v>
      </c>
      <c r="AJ67" s="31">
        <v>0</v>
      </c>
      <c r="AK67" s="31">
        <v>0</v>
      </c>
      <c r="AL67" s="31">
        <v>0</v>
      </c>
      <c r="AM67" s="31">
        <v>0</v>
      </c>
      <c r="AN67" s="31">
        <v>0</v>
      </c>
      <c r="AO67" s="31">
        <v>0</v>
      </c>
      <c r="AP67" s="31">
        <v>0</v>
      </c>
      <c r="AQ67" s="31">
        <v>0</v>
      </c>
      <c r="AR67" s="31">
        <v>0</v>
      </c>
      <c r="AS67" s="31">
        <v>0</v>
      </c>
      <c r="AT67" s="31">
        <v>0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</row>
    <row r="68" spans="2:52" x14ac:dyDescent="0.25">
      <c r="M68" s="18"/>
      <c r="N68">
        <v>14</v>
      </c>
      <c r="O68" s="31">
        <v>2062.5</v>
      </c>
      <c r="P68" s="31">
        <v>80.695601510021689</v>
      </c>
      <c r="Q68" s="31">
        <v>1950</v>
      </c>
      <c r="R68" s="31">
        <v>110.5</v>
      </c>
      <c r="S68" s="31">
        <v>1950</v>
      </c>
      <c r="T68" s="32">
        <v>0.06</v>
      </c>
      <c r="U68" s="31">
        <v>1950</v>
      </c>
      <c r="V68" s="31">
        <v>51.269700173506124</v>
      </c>
      <c r="W68" s="31">
        <v>2062.5</v>
      </c>
      <c r="X68" s="31">
        <v>58.491875</v>
      </c>
      <c r="Y68" s="31">
        <v>1950</v>
      </c>
      <c r="Z68" s="32">
        <v>0.73670717333517399</v>
      </c>
      <c r="AA68" s="31">
        <v>1633.3333333333335</v>
      </c>
      <c r="AB68" s="31">
        <v>131.36891943285306</v>
      </c>
      <c r="AC68" s="31">
        <v>1592.5</v>
      </c>
      <c r="AD68" s="32">
        <v>0</v>
      </c>
      <c r="AE68" s="31">
        <v>2062.5</v>
      </c>
      <c r="AF68" s="31">
        <v>58.491875</v>
      </c>
      <c r="AG68" s="31">
        <v>0</v>
      </c>
      <c r="AH68" s="31">
        <v>0</v>
      </c>
      <c r="AI68" s="31">
        <v>0</v>
      </c>
      <c r="AJ68" s="31">
        <v>0</v>
      </c>
      <c r="AK68" s="31">
        <v>0</v>
      </c>
      <c r="AL68" s="31">
        <v>0</v>
      </c>
      <c r="AM68" s="31">
        <v>0</v>
      </c>
      <c r="AN68" s="31">
        <v>0</v>
      </c>
      <c r="AO68" s="31">
        <v>0</v>
      </c>
      <c r="AP68" s="31">
        <v>0</v>
      </c>
      <c r="AQ68" s="31">
        <v>0</v>
      </c>
      <c r="AR68" s="31">
        <v>0</v>
      </c>
      <c r="AS68" s="31">
        <v>0</v>
      </c>
      <c r="AT68" s="31">
        <v>0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</row>
    <row r="69" spans="2:52" x14ac:dyDescent="0.25">
      <c r="M69" s="18"/>
      <c r="N69">
        <v>15</v>
      </c>
      <c r="O69" s="31">
        <v>2250</v>
      </c>
      <c r="P69" s="31">
        <v>89.531773351804929</v>
      </c>
      <c r="Q69" s="31">
        <v>2100</v>
      </c>
      <c r="R69" s="31">
        <v>144</v>
      </c>
      <c r="S69" s="31">
        <v>2100</v>
      </c>
      <c r="T69" s="32">
        <v>0.06</v>
      </c>
      <c r="U69" s="31">
        <v>2100</v>
      </c>
      <c r="V69" s="31">
        <v>48.590377890729194</v>
      </c>
      <c r="W69" s="31">
        <v>2250</v>
      </c>
      <c r="X69" s="31">
        <v>66.212500000000006</v>
      </c>
      <c r="Y69" s="31">
        <v>2100</v>
      </c>
      <c r="Z69" s="32">
        <v>0.75494565805759628</v>
      </c>
      <c r="AA69" s="31">
        <v>1769.4444444444446</v>
      </c>
      <c r="AB69" s="31">
        <v>132.85035472672507</v>
      </c>
      <c r="AC69" s="31">
        <v>1715</v>
      </c>
      <c r="AD69" s="32">
        <v>0</v>
      </c>
      <c r="AE69" s="31">
        <v>2250</v>
      </c>
      <c r="AF69" s="31">
        <v>66.212500000000006</v>
      </c>
      <c r="AG69" s="31">
        <v>0</v>
      </c>
      <c r="AH69" s="31">
        <v>0</v>
      </c>
      <c r="AI69" s="31">
        <v>0</v>
      </c>
      <c r="AJ69" s="31">
        <v>0</v>
      </c>
      <c r="AK69" s="31">
        <v>0</v>
      </c>
      <c r="AL69" s="31">
        <v>0</v>
      </c>
      <c r="AM69" s="31">
        <v>0</v>
      </c>
      <c r="AN69" s="31">
        <v>0</v>
      </c>
      <c r="AO69" s="31">
        <v>0</v>
      </c>
      <c r="AP69" s="31">
        <v>0</v>
      </c>
      <c r="AQ69" s="31">
        <v>0</v>
      </c>
      <c r="AR69" s="31">
        <v>0</v>
      </c>
      <c r="AS69" s="31">
        <v>0</v>
      </c>
      <c r="AT69" s="31">
        <v>0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</row>
    <row r="70" spans="2:52" x14ac:dyDescent="0.25">
      <c r="M70" s="18"/>
      <c r="N70">
        <v>16</v>
      </c>
      <c r="O70" s="31">
        <v>2437.5</v>
      </c>
      <c r="P70" s="31">
        <v>98.019095817346169</v>
      </c>
      <c r="Q70" s="31">
        <v>2250</v>
      </c>
      <c r="R70" s="31">
        <v>182.5</v>
      </c>
      <c r="S70" s="31">
        <v>2250</v>
      </c>
      <c r="T70" s="32">
        <v>0.06</v>
      </c>
      <c r="U70" s="31">
        <v>2250</v>
      </c>
      <c r="V70" s="31">
        <v>46.060654691386475</v>
      </c>
      <c r="W70" s="31">
        <v>2437.5</v>
      </c>
      <c r="X70" s="31">
        <v>73.548124999999999</v>
      </c>
      <c r="Y70" s="31">
        <v>2250</v>
      </c>
      <c r="Z70" s="32">
        <v>0.76717553557339802</v>
      </c>
      <c r="AA70" s="31">
        <v>1905.5555555555557</v>
      </c>
      <c r="AB70" s="31">
        <v>134.23674422223974</v>
      </c>
      <c r="AC70" s="31">
        <v>1837.5</v>
      </c>
      <c r="AD70" s="32">
        <v>0</v>
      </c>
      <c r="AE70" s="31">
        <v>2437.5</v>
      </c>
      <c r="AF70" s="31">
        <v>73.548124999999999</v>
      </c>
      <c r="AG70" s="31">
        <v>0</v>
      </c>
      <c r="AH70" s="31">
        <v>0</v>
      </c>
      <c r="AI70" s="31">
        <v>0</v>
      </c>
      <c r="AJ70" s="31">
        <v>0</v>
      </c>
      <c r="AK70" s="31">
        <v>0</v>
      </c>
      <c r="AL70" s="31">
        <v>0</v>
      </c>
      <c r="AM70" s="31">
        <v>0</v>
      </c>
      <c r="AN70" s="31">
        <v>0</v>
      </c>
      <c r="AO70" s="31">
        <v>0</v>
      </c>
      <c r="AP70" s="31">
        <v>0</v>
      </c>
      <c r="AQ70" s="31">
        <v>0</v>
      </c>
      <c r="AR70" s="31">
        <v>0</v>
      </c>
      <c r="AS70" s="31">
        <v>0</v>
      </c>
      <c r="AT70" s="31">
        <v>0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</row>
    <row r="71" spans="2:52" x14ac:dyDescent="0.25">
      <c r="M71" s="18"/>
      <c r="N71">
        <v>17</v>
      </c>
      <c r="O71" s="31">
        <v>2450</v>
      </c>
      <c r="P71" s="31">
        <v>98.575645544823828</v>
      </c>
      <c r="Q71" s="31">
        <v>2400</v>
      </c>
      <c r="R71" s="31">
        <v>225</v>
      </c>
      <c r="S71" s="31">
        <v>2400</v>
      </c>
      <c r="T71" s="32">
        <v>0.06</v>
      </c>
      <c r="U71" s="31">
        <v>2400</v>
      </c>
      <c r="V71" s="31">
        <v>43.630108867854346</v>
      </c>
      <c r="W71" s="31">
        <v>2450</v>
      </c>
      <c r="X71" s="31">
        <v>74.022500000000008</v>
      </c>
      <c r="Y71" s="31">
        <v>2400</v>
      </c>
      <c r="Z71" s="32">
        <v>0.77543949992318006</v>
      </c>
      <c r="AA71" s="31">
        <v>2000</v>
      </c>
      <c r="AB71" s="31">
        <v>135.14697253092618</v>
      </c>
      <c r="AC71" s="31">
        <v>1960</v>
      </c>
      <c r="AD71" s="32">
        <v>0</v>
      </c>
      <c r="AE71" s="31">
        <v>2450</v>
      </c>
      <c r="AF71" s="31">
        <v>74.022500000000008</v>
      </c>
      <c r="AG71" s="31">
        <v>0</v>
      </c>
      <c r="AH71" s="31">
        <v>0</v>
      </c>
      <c r="AI71" s="31">
        <v>0</v>
      </c>
      <c r="AJ71" s="31">
        <v>0</v>
      </c>
      <c r="AK71" s="31">
        <v>0</v>
      </c>
      <c r="AL71" s="31">
        <v>0</v>
      </c>
      <c r="AM71" s="31">
        <v>0</v>
      </c>
      <c r="AN71" s="31">
        <v>0</v>
      </c>
      <c r="AO71" s="31">
        <v>0</v>
      </c>
      <c r="AP71" s="31">
        <v>0</v>
      </c>
      <c r="AQ71" s="31">
        <v>0</v>
      </c>
      <c r="AR71" s="31">
        <v>0</v>
      </c>
      <c r="AS71" s="31">
        <v>0</v>
      </c>
      <c r="AT71" s="31">
        <v>0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</row>
    <row r="72" spans="2:52" x14ac:dyDescent="0.25">
      <c r="M72" s="18"/>
      <c r="N72">
        <v>18</v>
      </c>
      <c r="O72" s="31">
        <v>2500</v>
      </c>
      <c r="P72" s="31">
        <v>101.12191771982613</v>
      </c>
      <c r="Q72" s="31">
        <v>2550</v>
      </c>
      <c r="R72" s="31">
        <v>272.5</v>
      </c>
      <c r="S72" s="31">
        <v>2550</v>
      </c>
      <c r="T72" s="32">
        <v>9.2499999999999999E-2</v>
      </c>
      <c r="U72" s="31">
        <v>2550</v>
      </c>
      <c r="V72" s="31">
        <v>41.304333337999893</v>
      </c>
      <c r="W72" s="31">
        <v>2500</v>
      </c>
      <c r="X72" s="31">
        <v>75.92</v>
      </c>
      <c r="Y72" s="31">
        <v>2550</v>
      </c>
      <c r="Z72" s="32">
        <v>0.96563236512262063</v>
      </c>
      <c r="AA72" s="31">
        <v>2041.6666666666667</v>
      </c>
      <c r="AB72" s="31">
        <v>135.53133651536047</v>
      </c>
      <c r="AC72" s="31">
        <v>2082.5</v>
      </c>
      <c r="AD72" s="32">
        <v>0</v>
      </c>
      <c r="AE72" s="31">
        <v>2500</v>
      </c>
      <c r="AF72" s="31">
        <v>75.92</v>
      </c>
      <c r="AG72" s="31">
        <v>0</v>
      </c>
      <c r="AH72" s="31">
        <v>0</v>
      </c>
      <c r="AI72" s="31">
        <v>0</v>
      </c>
      <c r="AJ72" s="31">
        <v>0</v>
      </c>
      <c r="AK72" s="31">
        <v>0</v>
      </c>
      <c r="AL72" s="31">
        <v>0</v>
      </c>
      <c r="AM72" s="31">
        <v>0</v>
      </c>
      <c r="AN72" s="31">
        <v>0</v>
      </c>
      <c r="AO72" s="31">
        <v>0</v>
      </c>
      <c r="AP72" s="31">
        <v>0</v>
      </c>
      <c r="AQ72" s="31">
        <v>0</v>
      </c>
      <c r="AR72" s="31">
        <v>0</v>
      </c>
      <c r="AS72" s="31">
        <v>0</v>
      </c>
      <c r="AT72" s="31">
        <v>0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</row>
    <row r="73" spans="2:52" x14ac:dyDescent="0.25">
      <c r="M73" s="18"/>
      <c r="N73">
        <v>19</v>
      </c>
      <c r="O73" s="31">
        <v>2625</v>
      </c>
      <c r="P73" s="31">
        <v>107.65039419627895</v>
      </c>
      <c r="Q73" s="31">
        <v>2700</v>
      </c>
      <c r="R73" s="31">
        <v>324</v>
      </c>
      <c r="S73" s="31">
        <v>2700</v>
      </c>
      <c r="T73" s="32">
        <v>0.125</v>
      </c>
      <c r="U73" s="31">
        <v>2700</v>
      </c>
      <c r="V73" s="31">
        <v>39.05012253615353</v>
      </c>
      <c r="W73" s="31">
        <v>2625</v>
      </c>
      <c r="X73" s="31">
        <v>80.498750000000001</v>
      </c>
      <c r="Y73" s="31">
        <v>2700</v>
      </c>
      <c r="Z73" s="32">
        <v>0.99959265157086219</v>
      </c>
      <c r="AA73" s="31">
        <v>2177.7777777777778</v>
      </c>
      <c r="AB73" s="31">
        <v>136.75710714637347</v>
      </c>
      <c r="AC73" s="31">
        <v>2205</v>
      </c>
      <c r="AD73" s="32">
        <v>0</v>
      </c>
      <c r="AE73" s="31">
        <v>2625</v>
      </c>
      <c r="AF73" s="31">
        <v>80.498750000000001</v>
      </c>
      <c r="AG73" s="31">
        <v>0</v>
      </c>
      <c r="AH73" s="31">
        <v>0</v>
      </c>
      <c r="AI73" s="31">
        <v>0</v>
      </c>
      <c r="AJ73" s="31">
        <v>0</v>
      </c>
      <c r="AK73" s="31">
        <v>0</v>
      </c>
      <c r="AL73" s="31">
        <v>0</v>
      </c>
      <c r="AM73" s="31">
        <v>0</v>
      </c>
      <c r="AN73" s="31">
        <v>0</v>
      </c>
      <c r="AO73" s="31">
        <v>0</v>
      </c>
      <c r="AP73" s="31">
        <v>0</v>
      </c>
      <c r="AQ73" s="31">
        <v>0</v>
      </c>
      <c r="AR73" s="31">
        <v>0</v>
      </c>
      <c r="AS73" s="31">
        <v>0</v>
      </c>
      <c r="AT73" s="31">
        <v>0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</row>
    <row r="74" spans="2:52" x14ac:dyDescent="0.25">
      <c r="N74">
        <v>20</v>
      </c>
      <c r="O74" s="31">
        <v>2812.5</v>
      </c>
      <c r="P74" s="31">
        <v>115.49677181277004</v>
      </c>
      <c r="Q74" s="31">
        <v>2850</v>
      </c>
      <c r="R74" s="31">
        <v>395.75</v>
      </c>
      <c r="S74" s="31">
        <v>2850</v>
      </c>
      <c r="T74" s="32">
        <v>0.125</v>
      </c>
      <c r="U74" s="31">
        <v>2850</v>
      </c>
      <c r="V74" s="31">
        <v>17.758163906557428</v>
      </c>
      <c r="W74" s="31">
        <v>2812.5</v>
      </c>
      <c r="X74" s="31">
        <v>86.854687500000011</v>
      </c>
      <c r="Y74" s="31">
        <v>2850</v>
      </c>
      <c r="Z74" s="32">
        <v>0.99979580149621583</v>
      </c>
      <c r="AA74" s="31">
        <v>2313.8888888888891</v>
      </c>
      <c r="AB74" s="31">
        <v>137.91469842713022</v>
      </c>
      <c r="AC74" s="31">
        <v>2327.5</v>
      </c>
      <c r="AD74" s="32">
        <v>0</v>
      </c>
      <c r="AE74" s="31">
        <v>2812.5</v>
      </c>
      <c r="AF74" s="31">
        <v>86.854687500000011</v>
      </c>
      <c r="AG74" s="31">
        <v>0</v>
      </c>
      <c r="AH74" s="31">
        <v>0</v>
      </c>
      <c r="AI74" s="31">
        <v>0</v>
      </c>
      <c r="AJ74" s="31">
        <v>0</v>
      </c>
      <c r="AK74" s="31">
        <v>0</v>
      </c>
      <c r="AL74" s="31">
        <v>0</v>
      </c>
      <c r="AM74" s="31">
        <v>0</v>
      </c>
      <c r="AN74" s="31">
        <v>0</v>
      </c>
      <c r="AO74" s="31">
        <v>0</v>
      </c>
      <c r="AP74" s="31">
        <v>0</v>
      </c>
      <c r="AQ74" s="31">
        <v>0</v>
      </c>
      <c r="AR74" s="31">
        <v>0</v>
      </c>
      <c r="AS74" s="31">
        <v>0</v>
      </c>
      <c r="AT74" s="31">
        <v>0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</row>
    <row r="75" spans="2:52" x14ac:dyDescent="0.25">
      <c r="N75">
        <v>21</v>
      </c>
      <c r="O75" s="31">
        <v>3000</v>
      </c>
      <c r="P75" s="31">
        <v>120</v>
      </c>
      <c r="Q75" s="31">
        <v>3000</v>
      </c>
      <c r="R75" s="31">
        <v>500</v>
      </c>
      <c r="S75" s="31">
        <v>3000</v>
      </c>
      <c r="T75" s="32">
        <v>0.125</v>
      </c>
      <c r="U75" s="31">
        <v>3000</v>
      </c>
      <c r="V75" s="31">
        <v>17.758163906557428</v>
      </c>
      <c r="W75" s="31">
        <v>3000</v>
      </c>
      <c r="X75" s="31">
        <v>90</v>
      </c>
      <c r="Y75" s="31">
        <v>3000</v>
      </c>
      <c r="Z75" s="32">
        <v>0.99996128755088243</v>
      </c>
      <c r="AA75" s="31">
        <v>2450</v>
      </c>
      <c r="AB75" s="31">
        <v>139.01293413126569</v>
      </c>
      <c r="AC75" s="31">
        <v>2450</v>
      </c>
      <c r="AD75" s="32">
        <v>0</v>
      </c>
      <c r="AE75" s="31">
        <v>3000</v>
      </c>
      <c r="AF75" s="31">
        <v>90</v>
      </c>
      <c r="AG75" s="31">
        <v>0</v>
      </c>
      <c r="AH75" s="31">
        <v>0</v>
      </c>
      <c r="AI75" s="31">
        <v>0</v>
      </c>
      <c r="AJ75" s="31">
        <v>0</v>
      </c>
      <c r="AK75" s="31">
        <v>0</v>
      </c>
      <c r="AL75" s="31">
        <v>0</v>
      </c>
      <c r="AM75" s="31">
        <v>0</v>
      </c>
      <c r="AN75" s="31">
        <v>0</v>
      </c>
      <c r="AO75" s="31">
        <v>0</v>
      </c>
      <c r="AP75" s="31">
        <v>0</v>
      </c>
      <c r="AQ75" s="31">
        <v>0</v>
      </c>
      <c r="AR75" s="31">
        <v>0</v>
      </c>
      <c r="AS75" s="31">
        <v>0</v>
      </c>
      <c r="AT75" s="31">
        <v>0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</row>
    <row r="78" spans="2:52" x14ac:dyDescent="0.25">
      <c r="F78" t="s">
        <v>49</v>
      </c>
      <c r="G78">
        <v>25</v>
      </c>
    </row>
    <row r="147" spans="14:14" x14ac:dyDescent="0.25">
      <c r="N147" t="s">
        <v>69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29</vt:i4>
      </vt:variant>
    </vt:vector>
  </HeadingPairs>
  <TitlesOfParts>
    <vt:vector size="30" baseType="lpstr">
      <vt:lpstr>well1</vt:lpstr>
      <vt:lpstr>AL_str_</vt:lpstr>
      <vt:lpstr>ALsel</vt:lpstr>
      <vt:lpstr>well1!Bob_</vt:lpstr>
      <vt:lpstr>c_fric</vt:lpstr>
      <vt:lpstr>c_grav</vt:lpstr>
      <vt:lpstr>d_gl_</vt:lpstr>
      <vt:lpstr>ESP_</vt:lpstr>
      <vt:lpstr>Fr</vt:lpstr>
      <vt:lpstr>fw_</vt:lpstr>
      <vt:lpstr>well1!gamma_gas_</vt:lpstr>
      <vt:lpstr>well1!gamma_oil_</vt:lpstr>
      <vt:lpstr>well1!gamma_wat_</vt:lpstr>
      <vt:lpstr>GLV_</vt:lpstr>
      <vt:lpstr>hcor</vt:lpstr>
      <vt:lpstr>Hnom</vt:lpstr>
      <vt:lpstr>well1!muob_</vt:lpstr>
      <vt:lpstr>well1!Pb_</vt:lpstr>
      <vt:lpstr>Pcalc_</vt:lpstr>
      <vt:lpstr>pgas_inj_</vt:lpstr>
      <vt:lpstr>plin_calc_</vt:lpstr>
      <vt:lpstr>PVTstr_</vt:lpstr>
      <vt:lpstr>qgas_inj_</vt:lpstr>
      <vt:lpstr>Qinj_</vt:lpstr>
      <vt:lpstr>qliq_</vt:lpstr>
      <vt:lpstr>Qnom</vt:lpstr>
      <vt:lpstr>well1!Rp_</vt:lpstr>
      <vt:lpstr>well1!Rsb_</vt:lpstr>
      <vt:lpstr>tempm</vt:lpstr>
      <vt:lpstr>well1!Tres_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2019-10-28T06:57:59Z</dcterms:created>
  <dcterms:modified xsi:type="dcterms:W3CDTF">2019-11-19T06:55:29Z</dcterms:modified>
</cp:coreProperties>
</file>