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Упражнение MF 1 " sheetId="118" r:id="rId2"/>
    <sheet name="Упражнение MF 2" sheetId="117" r:id="rId3"/>
    <sheet name="Лист1" sheetId="119" r:id="rId4"/>
  </sheets>
  <externalReferences>
    <externalReference r:id="rId5"/>
    <externalReference r:id="rId6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 localSheetId="2">'Упражнение MF 2'!$J$25</definedName>
    <definedName name="betta_gas1_">#REF!</definedName>
    <definedName name="betta_gas2_" localSheetId="1">'Упражнение MF 1 '!$K$25</definedName>
    <definedName name="betta_gas2_" localSheetId="2">'Упражнение MF 2'!$K$25</definedName>
    <definedName name="betta_gas2_">#REF!</definedName>
    <definedName name="betta_gas3_" localSheetId="1">'Упражнение MF 1 '!$L$25</definedName>
    <definedName name="betta_gas3_" localSheetId="2">'Упражнение MF 2'!$L$25</definedName>
    <definedName name="betta_gas3_">#REF!</definedName>
    <definedName name="Bob_" localSheetId="1">'Упражнение MF 1 '!$C$14</definedName>
    <definedName name="Bob_" localSheetId="2">'Упражнение MF 2'!$C$14</definedName>
    <definedName name="fw_" localSheetId="1">'Упражнение MF 1 '!$C$18</definedName>
    <definedName name="fw_" localSheetId="2">'Упражнение MF 2'!$C$18</definedName>
    <definedName name="fw_">#REF!</definedName>
    <definedName name="gamma_gas_" localSheetId="1">'Упражнение MF 1 '!$C$9</definedName>
    <definedName name="gamma_gas_" localSheetId="2">'Упражнение MF 2'!$C$9</definedName>
    <definedName name="gamma_oil_" localSheetId="1">'Упражнение MF 1 '!$C$7</definedName>
    <definedName name="gamma_oil_" localSheetId="2">'Упражнение MF 2'!$C$7</definedName>
    <definedName name="gamma_wat_" localSheetId="1">'Упражнение MF 1 '!$C$8</definedName>
    <definedName name="gamma_wat_" localSheetId="2">'Упражнение MF 2'!$C$8</definedName>
    <definedName name="gamma_wat_">#REF!</definedName>
    <definedName name="muob_" localSheetId="1">'Упражнение MF 1 '!$C$15</definedName>
    <definedName name="muob_" localSheetId="2">'Упражнение MF 2'!$C$15</definedName>
    <definedName name="muob_">#REF!</definedName>
    <definedName name="Pb_" localSheetId="1">'Упражнение MF 1 '!$C$12</definedName>
    <definedName name="Pb_" localSheetId="2">'Упражнение MF 2'!$C$12</definedName>
    <definedName name="Q_" localSheetId="1">'Упражнение MF 1 '!$C$17</definedName>
    <definedName name="Q_" localSheetId="2">'Упражнение MF 2'!$C$17</definedName>
    <definedName name="Q_">#REF!</definedName>
    <definedName name="Rp_" localSheetId="1">'Упражнение MF 1 '!$C$11</definedName>
    <definedName name="Rp_" localSheetId="2">'Упражнение MF 2'!$C$11</definedName>
    <definedName name="Rsb_" localSheetId="1">'Упражнение MF 1 '!$C$10</definedName>
    <definedName name="Rsb_" localSheetId="2">'Упражнение MF 2'!$C$10</definedName>
    <definedName name="Tres_" localSheetId="1">'Упражнение MF 1 '!$C$13</definedName>
    <definedName name="Tres_" localSheetId="2">'Упражнение MF 2'!$C$13</definedName>
  </definedNames>
  <calcPr calcId="145621"/>
</workbook>
</file>

<file path=xl/calcChain.xml><?xml version="1.0" encoding="utf-8"?>
<calcChain xmlns="http://schemas.openxmlformats.org/spreadsheetml/2006/main">
  <c r="C96" i="118" l="1"/>
  <c r="D96" i="118"/>
  <c r="C97" i="118"/>
  <c r="D97" i="118"/>
  <c r="C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E27" i="118"/>
  <c r="H98" i="118"/>
  <c r="H102" i="118"/>
  <c r="H106" i="118"/>
  <c r="H110" i="118"/>
  <c r="H114" i="118"/>
  <c r="H118" i="118"/>
  <c r="H122" i="118"/>
  <c r="H99" i="118"/>
  <c r="H103" i="118"/>
  <c r="H107" i="118"/>
  <c r="H111" i="118"/>
  <c r="H115" i="118"/>
  <c r="H119" i="118"/>
  <c r="H100" i="118"/>
  <c r="H104" i="118"/>
  <c r="H108" i="118"/>
  <c r="H112" i="118"/>
  <c r="H116" i="118"/>
  <c r="H120" i="118"/>
  <c r="H101" i="118"/>
  <c r="H105" i="118"/>
  <c r="H109" i="118"/>
  <c r="H113" i="118"/>
  <c r="H117" i="118"/>
  <c r="H121" i="118"/>
  <c r="H97" i="118"/>
  <c r="G98" i="118"/>
  <c r="G102" i="118"/>
  <c r="G106" i="118"/>
  <c r="G110" i="118"/>
  <c r="G114" i="118"/>
  <c r="G118" i="118"/>
  <c r="G122" i="118"/>
  <c r="G99" i="118"/>
  <c r="G103" i="118"/>
  <c r="G107" i="118"/>
  <c r="G111" i="118"/>
  <c r="G115" i="118"/>
  <c r="G119" i="118"/>
  <c r="G100" i="118"/>
  <c r="G104" i="118"/>
  <c r="G108" i="118"/>
  <c r="G112" i="118"/>
  <c r="G116" i="118"/>
  <c r="G120" i="118"/>
  <c r="G101" i="118"/>
  <c r="G105" i="118"/>
  <c r="G109" i="118"/>
  <c r="G113" i="118"/>
  <c r="G117" i="118"/>
  <c r="G121" i="118"/>
  <c r="G97" i="118"/>
  <c r="F97" i="118"/>
  <c r="E97" i="118"/>
  <c r="G27" i="118"/>
  <c r="D28" i="118" l="1"/>
  <c r="L27" i="118"/>
  <c r="L28" i="118"/>
  <c r="L32" i="118"/>
  <c r="L36" i="118"/>
  <c r="L40" i="118"/>
  <c r="L44" i="118"/>
  <c r="L48" i="118"/>
  <c r="L29" i="118"/>
  <c r="L33" i="118"/>
  <c r="L37" i="118"/>
  <c r="L41" i="118"/>
  <c r="L45" i="118"/>
  <c r="L49" i="118"/>
  <c r="L30" i="118"/>
  <c r="L34" i="118"/>
  <c r="L38" i="118"/>
  <c r="L42" i="118"/>
  <c r="L46" i="118"/>
  <c r="L50" i="118"/>
  <c r="L31" i="118"/>
  <c r="L35" i="118"/>
  <c r="L39" i="118"/>
  <c r="L43" i="118"/>
  <c r="L47" i="118"/>
  <c r="L51" i="118"/>
  <c r="L52" i="118"/>
  <c r="K28" i="118"/>
  <c r="K32" i="118"/>
  <c r="K36" i="118"/>
  <c r="K40" i="118"/>
  <c r="K44" i="118"/>
  <c r="K48" i="118"/>
  <c r="K29" i="118"/>
  <c r="K33" i="118"/>
  <c r="K37" i="118"/>
  <c r="K41" i="118"/>
  <c r="K45" i="118"/>
  <c r="K49" i="118"/>
  <c r="K50" i="118"/>
  <c r="K30" i="118"/>
  <c r="K34" i="118"/>
  <c r="K38" i="118"/>
  <c r="K42" i="118"/>
  <c r="K46" i="118"/>
  <c r="K31" i="118"/>
  <c r="K35" i="118"/>
  <c r="K39" i="118"/>
  <c r="K43" i="118"/>
  <c r="K47" i="118"/>
  <c r="K51" i="118"/>
  <c r="K52" i="118"/>
  <c r="K27" i="118"/>
  <c r="J28" i="118"/>
  <c r="J36" i="118"/>
  <c r="J44" i="118"/>
  <c r="J52" i="118"/>
  <c r="J29" i="118"/>
  <c r="J33" i="118"/>
  <c r="J37" i="118"/>
  <c r="J41" i="118"/>
  <c r="J45" i="118"/>
  <c r="J49" i="118"/>
  <c r="J38" i="118"/>
  <c r="J42" i="118"/>
  <c r="J50" i="118"/>
  <c r="J30" i="118"/>
  <c r="J34" i="118"/>
  <c r="J46" i="118"/>
  <c r="J31" i="118"/>
  <c r="J35" i="118"/>
  <c r="J39" i="118"/>
  <c r="J43" i="118"/>
  <c r="J47" i="118"/>
  <c r="J51" i="118"/>
  <c r="J32" i="118"/>
  <c r="J40" i="118"/>
  <c r="J48" i="118"/>
  <c r="J27" i="118"/>
  <c r="D29" i="118" l="1"/>
  <c r="D98" i="118"/>
  <c r="L26" i="118"/>
  <c r="K26" i="118"/>
  <c r="J26" i="118"/>
  <c r="E13" i="118"/>
  <c r="E12" i="118"/>
  <c r="E11" i="118"/>
  <c r="E10" i="118"/>
  <c r="E9" i="118"/>
  <c r="E7" i="118"/>
  <c r="D28" i="117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D52" i="117" s="1"/>
  <c r="L26" i="117"/>
  <c r="K26" i="117"/>
  <c r="J26" i="117"/>
  <c r="E13" i="117"/>
  <c r="E12" i="117"/>
  <c r="E11" i="117"/>
  <c r="E10" i="117"/>
  <c r="E9" i="117"/>
  <c r="E7" i="117"/>
  <c r="G28" i="117"/>
  <c r="F40" i="117"/>
  <c r="F34" i="117"/>
  <c r="F28" i="117"/>
  <c r="G39" i="117"/>
  <c r="E52" i="117"/>
  <c r="E49" i="117"/>
  <c r="E46" i="117"/>
  <c r="E43" i="117"/>
  <c r="E40" i="117"/>
  <c r="E37" i="117"/>
  <c r="E34" i="117"/>
  <c r="E31" i="117"/>
  <c r="E28" i="117"/>
  <c r="G48" i="117"/>
  <c r="G33" i="117"/>
  <c r="F51" i="117"/>
  <c r="F48" i="117"/>
  <c r="F45" i="117"/>
  <c r="F42" i="117"/>
  <c r="F39" i="117"/>
  <c r="F36" i="117"/>
  <c r="F33" i="117"/>
  <c r="F30" i="117"/>
  <c r="F27" i="117"/>
  <c r="E47" i="117"/>
  <c r="E35" i="117"/>
  <c r="G42" i="117"/>
  <c r="G27" i="117"/>
  <c r="E51" i="117"/>
  <c r="E48" i="117"/>
  <c r="E45" i="117"/>
  <c r="E42" i="117"/>
  <c r="E39" i="117"/>
  <c r="E36" i="117"/>
  <c r="E33" i="117"/>
  <c r="E30" i="117"/>
  <c r="E27" i="117"/>
  <c r="E41" i="117"/>
  <c r="E29" i="117"/>
  <c r="G50" i="117"/>
  <c r="G47" i="117"/>
  <c r="G44" i="117"/>
  <c r="G41" i="117"/>
  <c r="G38" i="117"/>
  <c r="G35" i="117"/>
  <c r="G32" i="117"/>
  <c r="G29" i="117"/>
  <c r="E44" i="117"/>
  <c r="E32" i="117"/>
  <c r="G30" i="117"/>
  <c r="F50" i="117"/>
  <c r="F47" i="117"/>
  <c r="F44" i="117"/>
  <c r="F41" i="117"/>
  <c r="F38" i="117"/>
  <c r="F35" i="117"/>
  <c r="F32" i="117"/>
  <c r="F29" i="117"/>
  <c r="E50" i="117"/>
  <c r="E38" i="117"/>
  <c r="G45" i="117"/>
  <c r="G52" i="117"/>
  <c r="G49" i="117"/>
  <c r="G46" i="117"/>
  <c r="G43" i="117"/>
  <c r="G40" i="117"/>
  <c r="G37" i="117"/>
  <c r="G34" i="117"/>
  <c r="G31" i="117"/>
  <c r="F52" i="117"/>
  <c r="F49" i="117"/>
  <c r="F46" i="117"/>
  <c r="F43" i="117"/>
  <c r="F37" i="117"/>
  <c r="F31" i="117"/>
  <c r="G51" i="117"/>
  <c r="G36" i="117"/>
  <c r="E98" i="118"/>
  <c r="F98" i="118"/>
  <c r="G29" i="118"/>
  <c r="F29" i="118"/>
  <c r="F27" i="118"/>
  <c r="F28" i="118"/>
  <c r="E28" i="118"/>
  <c r="E29" i="118"/>
  <c r="G28" i="118"/>
  <c r="D30" i="118" l="1"/>
  <c r="D99" i="118"/>
  <c r="G30" i="118"/>
  <c r="F30" i="118"/>
  <c r="E30" i="118"/>
  <c r="E99" i="118"/>
  <c r="F99" i="118"/>
  <c r="D31" i="118" l="1"/>
  <c r="D100" i="118"/>
  <c r="E31" i="118"/>
  <c r="G31" i="118"/>
  <c r="F31" i="118"/>
  <c r="E100" i="118"/>
  <c r="F100" i="118"/>
  <c r="D32" i="118" l="1"/>
  <c r="D101" i="118"/>
  <c r="E32" i="118"/>
  <c r="F32" i="118"/>
  <c r="G32" i="118"/>
  <c r="E101" i="118"/>
  <c r="F101" i="118"/>
  <c r="D33" i="118" l="1"/>
  <c r="D102" i="118"/>
  <c r="E33" i="118"/>
  <c r="F33" i="118"/>
  <c r="G33" i="118"/>
  <c r="E102" i="118"/>
  <c r="F102" i="118"/>
  <c r="D34" i="118" l="1"/>
  <c r="D103" i="118"/>
  <c r="E34" i="118"/>
  <c r="F34" i="118"/>
  <c r="G34" i="118"/>
  <c r="E103" i="118"/>
  <c r="F103" i="118"/>
  <c r="D35" i="118" l="1"/>
  <c r="D104" i="118"/>
  <c r="E35" i="118"/>
  <c r="F35" i="118"/>
  <c r="G35" i="118"/>
  <c r="E104" i="118"/>
  <c r="F104" i="118"/>
  <c r="D36" i="118" l="1"/>
  <c r="D105" i="118"/>
  <c r="E36" i="118"/>
  <c r="F36" i="118"/>
  <c r="G36" i="118"/>
  <c r="E105" i="118"/>
  <c r="F105" i="118"/>
  <c r="D37" i="118" l="1"/>
  <c r="D106" i="118"/>
  <c r="F37" i="118"/>
  <c r="G37" i="118"/>
  <c r="E37" i="118"/>
  <c r="E106" i="118"/>
  <c r="F106" i="118"/>
  <c r="D38" i="118" l="1"/>
  <c r="D107" i="118"/>
  <c r="G38" i="118"/>
  <c r="F38" i="118"/>
  <c r="E38" i="118"/>
  <c r="E107" i="118"/>
  <c r="F107" i="118"/>
  <c r="D39" i="118" l="1"/>
  <c r="D108" i="118"/>
  <c r="F39" i="118"/>
  <c r="G39" i="118"/>
  <c r="E39" i="118"/>
  <c r="E108" i="118"/>
  <c r="F108" i="118"/>
  <c r="D40" i="118" l="1"/>
  <c r="D109" i="118"/>
  <c r="G40" i="118"/>
  <c r="E40" i="118"/>
  <c r="F40" i="118"/>
  <c r="E109" i="118"/>
  <c r="F109" i="118"/>
  <c r="D41" i="118" l="1"/>
  <c r="D110" i="118"/>
  <c r="F41" i="118"/>
  <c r="G41" i="118"/>
  <c r="E41" i="118"/>
  <c r="E110" i="118"/>
  <c r="F110" i="118"/>
  <c r="D42" i="118" l="1"/>
  <c r="D111" i="118"/>
  <c r="E42" i="118"/>
  <c r="F42" i="118"/>
  <c r="G42" i="118"/>
  <c r="E111" i="118"/>
  <c r="F111" i="118"/>
  <c r="D43" i="118" l="1"/>
  <c r="D112" i="118"/>
  <c r="F43" i="118"/>
  <c r="G43" i="118"/>
  <c r="E43" i="118"/>
  <c r="E112" i="118"/>
  <c r="F112" i="118"/>
  <c r="D44" i="118" l="1"/>
  <c r="D113" i="118"/>
  <c r="G44" i="118"/>
  <c r="E44" i="118"/>
  <c r="F44" i="118"/>
  <c r="E113" i="118"/>
  <c r="F113" i="118"/>
  <c r="D45" i="118" l="1"/>
  <c r="D114" i="118"/>
  <c r="E45" i="118"/>
  <c r="F45" i="118"/>
  <c r="G45" i="118"/>
  <c r="E114" i="118"/>
  <c r="F114" i="118"/>
  <c r="D46" i="118" l="1"/>
  <c r="D115" i="118"/>
  <c r="E46" i="118"/>
  <c r="F46" i="118"/>
  <c r="G46" i="118"/>
  <c r="E115" i="118"/>
  <c r="F115" i="118"/>
  <c r="D47" i="118" l="1"/>
  <c r="D116" i="118"/>
  <c r="G47" i="118"/>
  <c r="E47" i="118"/>
  <c r="F47" i="118"/>
  <c r="E116" i="118"/>
  <c r="F116" i="118"/>
  <c r="D48" i="118" l="1"/>
  <c r="D117" i="118"/>
  <c r="E48" i="118"/>
  <c r="F48" i="118"/>
  <c r="G48" i="118"/>
  <c r="E117" i="118"/>
  <c r="F117" i="118"/>
  <c r="D49" i="118" l="1"/>
  <c r="D118" i="118"/>
  <c r="E49" i="118"/>
  <c r="F49" i="118"/>
  <c r="G49" i="118"/>
  <c r="E118" i="118"/>
  <c r="F118" i="118"/>
  <c r="D50" i="118" l="1"/>
  <c r="D119" i="118"/>
  <c r="E50" i="118"/>
  <c r="F50" i="118"/>
  <c r="G50" i="118"/>
  <c r="E119" i="118"/>
  <c r="F119" i="118"/>
  <c r="D51" i="118" l="1"/>
  <c r="D120" i="118"/>
  <c r="F51" i="118"/>
  <c r="E51" i="118"/>
  <c r="G51" i="118"/>
  <c r="E120" i="118"/>
  <c r="F120" i="118"/>
  <c r="D52" i="118" l="1"/>
  <c r="D121" i="118"/>
  <c r="E52" i="118"/>
  <c r="G52" i="118"/>
  <c r="F52" i="118"/>
  <c r="E121" i="118"/>
  <c r="F121" i="118"/>
  <c r="D122" i="118" l="1"/>
  <c r="E122" i="118"/>
  <c r="F122" i="118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<sst xmlns="http://schemas.openxmlformats.org/spreadsheetml/2006/main" count="2638" uniqueCount="168">
  <si>
    <t>P</t>
  </si>
  <si>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</si>
  <si>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</si>
  <si>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</si>
  <si>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</si>
  <si>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</si>
  <si>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</si>
  <si>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</si>
  <si>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</si>
  <si>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</si>
  <si>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</si>
  <si>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</si>
  <si>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</si>
  <si>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</si>
  <si>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</si>
  <si>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</si>
  <si>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</si>
  <si>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</si>
  <si>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</si>
  <si>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</si>
  <si>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</si>
  <si>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</si>
  <si>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</si>
  <si>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</si>
  <si>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</si>
  <si>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</si>
  <si>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</si>
  <si>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</si>
  <si>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</si>
  <si>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</si>
  <si>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</si>
  <si>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</si>
  <si>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</si>
  <si>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</si>
  <si>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</si>
  <si>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</si>
  <si>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</si>
  <si>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</si>
  <si>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</si>
  <si>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</si>
  <si>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</si>
  <si>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</si>
  <si>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</si>
  <si>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</si>
  <si>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</si>
  <si>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</si>
  <si>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</si>
  <si>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</si>
  <si>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</si>
  <si>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</si>
  <si>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</si>
  <si>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</si>
  <si>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</si>
  <si>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</si>
  <si>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</si>
  <si>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</si>
  <si>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</si>
  <si>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</si>
  <si>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</si>
  <si>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</si>
  <si>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</si>
  <si>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</si>
  <si>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</si>
  <si>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</si>
  <si>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</si>
  <si>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</si>
  <si>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</si>
  <si>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</si>
  <si>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</si>
  <si>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</si>
  <si>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</si>
  <si>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</si>
  <si>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</si>
  <si>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</si>
  <si>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</si>
  <si>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</si>
  <si>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</si>
  <si>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</si>
  <si>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</si>
  <si>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</si>
  <si>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</si>
  <si>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</si>
  <si>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</si>
  <si>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</si>
  <si>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</si>
  <si>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</si>
  <si>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</si>
  <si>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</si>
  <si>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</si>
  <si>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</si>
  <si>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</si>
  <si>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</si>
  <si>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</si>
  <si>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</si>
  <si>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</si>
  <si>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</si>
  <si>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</si>
  <si>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</si>
  <si>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</si>
  <si>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</si>
  <si>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</si>
  <si>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</si>
  <si>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</si>
  <si>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</si>
  <si>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</si>
  <si>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</si>
  <si>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</si>
  <si>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</si>
  <si>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</si>
  <si>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</si>
  <si>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</si>
  <si>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</si>
  <si>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</si>
  <si>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</si>
  <si>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</si>
  <si>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</si>
  <si>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</si>
  <si>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</si>
  <si>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</si>
  <si>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</si>
  <si>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</si>
  <si>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</si>
  <si>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</si>
  <si>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</si>
  <si>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</si>
  <si>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</si>
  <si>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</si>
  <si>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</si>
  <si>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</si>
  <si>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</si>
  <si>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</si>
  <si>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</si>
  <si>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</si>
  <si>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</si>
  <si>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</si>
  <si>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</si>
  <si>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</si>
  <si>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</si>
  <si>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</si>
  <si>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</si>
  <si>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</si>
  <si>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</si>
  <si>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T</t>
  </si>
  <si>
    <t>Упражнение PVT.2</t>
  </si>
  <si>
    <t>,</t>
  </si>
  <si>
    <t>Удельная плотность воды</t>
  </si>
  <si>
    <t>м3/сут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</si>
  <si>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</si>
  <si>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</si>
  <si>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</si>
  <si>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</si>
  <si>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</si>
  <si>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</si>
  <si>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</si>
  <si>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</si>
  <si>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</si>
  <si>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</si>
  <si>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</si>
  <si>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</si>
  <si>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0,25</t>
  </si>
  <si>
    <t>0,50</t>
  </si>
  <si>
    <t>0,75</t>
  </si>
  <si>
    <t>Расчет параметров сепарации гааз</t>
  </si>
  <si>
    <t>Упражнение PVT.3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</si>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</sst>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7" formatCode="0.000"/>
  </numFmts>
  <fonts count="1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0" fillId="3" borderId="2" xfId="0" applyFill="1" applyBorder="1"/>
    <xf numFmtId="0" fontId="0" fillId="4" borderId="2" xfId="0" applyFill="1" applyBorder="1"/>
    <xf numFmtId="0" fontId="16" fillId="3" borderId="2" xfId="0" applyFont="1" applyFill="1" applyBorder="1" applyAlignment="1">
      <alignment horizontal="center"/>
    </xf>
    <xf numFmtId="2" fontId="0" fillId="0" borderId="2" xfId="0" applyNumberFormat="1" applyBorder="1"/>
    <xf numFmtId="167" fontId="0" fillId="0" borderId="2" xfId="0" applyNumberFormat="1" applyBorder="1"/>
    <xf numFmtId="0" fontId="0" fillId="0" borderId="2" xfId="0" applyNumberFormat="1" applyBorder="1" applyAlignment="1">
      <alignment horizontal="center"/>
    </xf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'!$F$27:$F$52</c:f>
              <c:numCache>
                <c:formatCode>0.00</c:formatCode>
                <c:ptCount val="26"/>
                <c:pt idx="0" formatCode="General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от  ГФ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'!$J$26</c:f>
              <c:strCache>
                <c:ptCount val="1"/>
                <c:pt idx="0">
                  <c:v>Р при 
βgas =0,25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'!$J$27:$J$52</c:f>
              <c:numCache>
                <c:formatCode>General</c:formatCode>
                <c:ptCount val="26"/>
                <c:pt idx="0">
                  <c:v>21.0205078125</c:v>
                </c:pt>
                <c:pt idx="1">
                  <c:v>53.155517578125</c:v>
                </c:pt>
                <c:pt idx="2">
                  <c:v>74.871826171875</c:v>
                </c:pt>
                <c:pt idx="3">
                  <c:v>123.1201171875</c:v>
                </c:pt>
                <c:pt idx="4">
                  <c:v>192.7734375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'!$K$26</c:f>
              <c:strCache>
                <c:ptCount val="1"/>
                <c:pt idx="0">
                  <c:v>Р при 
βgas =0,50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'!$K$27:$K$52</c:f>
              <c:numCache>
                <c:formatCode>General</c:formatCode>
                <c:ptCount val="26"/>
                <c:pt idx="0">
                  <c:v>8.31298828125</c:v>
                </c:pt>
                <c:pt idx="1">
                  <c:v>29.901123046875</c:v>
                </c:pt>
                <c:pt idx="2">
                  <c:v>47.882080078125</c:v>
                </c:pt>
                <c:pt idx="3">
                  <c:v>67.529296875</c:v>
                </c:pt>
                <c:pt idx="4">
                  <c:v>85.235595703125</c:v>
                </c:pt>
                <c:pt idx="5">
                  <c:v>108.0322265625</c:v>
                </c:pt>
                <c:pt idx="6">
                  <c:v>126.416015625</c:v>
                </c:pt>
                <c:pt idx="7">
                  <c:v>141.796875</c:v>
                </c:pt>
                <c:pt idx="8">
                  <c:v>159.7412109375</c:v>
                </c:pt>
                <c:pt idx="9">
                  <c:v>206.25</c:v>
                </c:pt>
                <c:pt idx="10">
                  <c:v>294.140625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'Упражнение MF 1 '!$L$26</c:f>
              <c:strCache>
                <c:ptCount val="1"/>
                <c:pt idx="0">
                  <c:v>Р при 
βgas =0,75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'!$L$27:$L$52</c:f>
              <c:numCache>
                <c:formatCode>General</c:formatCode>
                <c:ptCount val="26"/>
                <c:pt idx="0">
                  <c:v>2.941131591796875</c:v>
                </c:pt>
                <c:pt idx="1">
                  <c:v>12.982177734375</c:v>
                </c:pt>
                <c:pt idx="2">
                  <c:v>23.32763671875</c:v>
                </c:pt>
                <c:pt idx="3">
                  <c:v>33.6181640625</c:v>
                </c:pt>
                <c:pt idx="4">
                  <c:v>43.359375</c:v>
                </c:pt>
                <c:pt idx="5">
                  <c:v>52.62451171875</c:v>
                </c:pt>
                <c:pt idx="6">
                  <c:v>61.5234375</c:v>
                </c:pt>
                <c:pt idx="7">
                  <c:v>69.9462890625</c:v>
                </c:pt>
                <c:pt idx="8">
                  <c:v>78.0029296875</c:v>
                </c:pt>
                <c:pt idx="9">
                  <c:v>85.51025390625</c:v>
                </c:pt>
                <c:pt idx="10">
                  <c:v>93.6767578125</c:v>
                </c:pt>
                <c:pt idx="11">
                  <c:v>102.0263671875</c:v>
                </c:pt>
                <c:pt idx="12">
                  <c:v>109.423828125</c:v>
                </c:pt>
                <c:pt idx="13">
                  <c:v>116.015625</c:v>
                </c:pt>
                <c:pt idx="14">
                  <c:v>122.021484375</c:v>
                </c:pt>
                <c:pt idx="15">
                  <c:v>127.5146484375</c:v>
                </c:pt>
                <c:pt idx="16">
                  <c:v>132.71484375</c:v>
                </c:pt>
                <c:pt idx="17">
                  <c:v>137.6953125</c:v>
                </c:pt>
                <c:pt idx="18">
                  <c:v>142.822265625</c:v>
                </c:pt>
                <c:pt idx="19">
                  <c:v>148.095703125</c:v>
                </c:pt>
                <c:pt idx="20">
                  <c:v>154.1015625</c:v>
                </c:pt>
                <c:pt idx="21">
                  <c:v>161.42578125</c:v>
                </c:pt>
                <c:pt idx="22">
                  <c:v>171.6796875</c:v>
                </c:pt>
                <c:pt idx="23">
                  <c:v>188.671875</c:v>
                </c:pt>
                <c:pt idx="24">
                  <c:v>210.9375</c:v>
                </c:pt>
                <c:pt idx="25">
                  <c:v>236.71875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2'!$E$26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A9-475F-B2D2-CDDB4E1B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1088"/>
        <c:axId val="252561664"/>
      </c:scatterChart>
      <c:valAx>
        <c:axId val="2525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1664"/>
        <c:crosses val="autoZero"/>
        <c:crossBetween val="midCat"/>
      </c:valAx>
      <c:valAx>
        <c:axId val="2525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2'!$F$26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2'!$F$27:$F$52</c:f>
              <c:numCache>
                <c:formatCode>0.00</c:formatCode>
                <c:ptCount val="26"/>
                <c:pt idx="0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8B-4097-8CB7-6E87645D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3392"/>
        <c:axId val="252563968"/>
      </c:scatterChart>
      <c:valAx>
        <c:axId val="2525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3968"/>
        <c:crosses val="autoZero"/>
        <c:crossBetween val="midCat"/>
      </c:valAx>
      <c:valAx>
        <c:axId val="25256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2'!$G$26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81-45B0-B5FF-FD83C362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5696"/>
        <c:axId val="252566272"/>
      </c:scatterChart>
      <c:valAx>
        <c:axId val="2525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6272"/>
        <c:crosses val="autoZero"/>
        <c:crossBetween val="midCat"/>
      </c:valAx>
      <c:valAx>
        <c:axId val="25256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8BFCAEC9-E3EA-4743-BA68-C6C3F965E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3</xdr:row>
      <xdr:rowOff>39782</xdr:rowOff>
    </xdr:from>
    <xdr:to>
      <xdr:col>16</xdr:col>
      <xdr:colOff>571500</xdr:colOff>
      <xdr:row>15</xdr:row>
      <xdr:rowOff>87085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C5C4D52-020B-4FC7-AFF2-C1CEFB40510D}"/>
            </a:ext>
          </a:extLst>
        </xdr:cNvPr>
        <xdr:cNvSpPr txBox="1"/>
      </xdr:nvSpPr>
      <xdr:spPr>
        <a:xfrm>
          <a:off x="6213798" y="518753"/>
          <a:ext cx="6658559" cy="27397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F109B335-5863-42DF-A738-DA903EBBFBA5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12</xdr:col>
      <xdr:colOff>302558</xdr:colOff>
      <xdr:row>19</xdr:row>
      <xdr:rowOff>67235</xdr:rowOff>
    </xdr:from>
    <xdr:to>
      <xdr:col>19</xdr:col>
      <xdr:colOff>150182</xdr:colOff>
      <xdr:row>44</xdr:row>
      <xdr:rowOff>120883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9638AFD-1311-4D14-9C74-96012CA83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23D44AF-F7B8-49C5-9DE7-62BC1F3C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3</xdr:row>
      <xdr:rowOff>39782</xdr:rowOff>
    </xdr:from>
    <xdr:to>
      <xdr:col>16</xdr:col>
      <xdr:colOff>571500</xdr:colOff>
      <xdr:row>15</xdr:row>
      <xdr:rowOff>87085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CEB2A26-943B-4EF1-997A-2BBEF0F98FFD}"/>
            </a:ext>
          </a:extLst>
        </xdr:cNvPr>
        <xdr:cNvSpPr txBox="1"/>
      </xdr:nvSpPr>
      <xdr:spPr>
        <a:xfrm>
          <a:off x="6213798" y="518753"/>
          <a:ext cx="6658559" cy="27397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68682D15-DB52-4A4E-B2A8-223E62499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9011ABD6-CCF4-4547-88CD-89B2E2E080B7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GasFraction_d"/>
      <definedName name="MF_Mumix_cP"/>
      <definedName name="MF_PGasFraction_atma"/>
      <definedName name="MF_Qmix_m3day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MF_GasFraction_d"/>
      <definedName name="MF_Mumix_cP"/>
      <definedName name="MF_Qmix_m3day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4" t="s">
        <v>2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3</v>
      </c>
      <c r="M2" s="24"/>
      <c r="N2" s="24"/>
      <c r="O2" s="24"/>
      <c r="V2" s="25" t="s">
        <v>4</v>
      </c>
      <c r="W2" s="25"/>
      <c r="X2" s="25"/>
    </row>
    <row r="3" spans="2:25" s="4" customFormat="1" ht="45" x14ac:dyDescent="0.25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</row>
    <row r="4" spans="2:25" x14ac:dyDescent="0.25">
      <c r="B4" s="1">
        <v>736</v>
      </c>
      <c r="C4" s="1" t="s">
        <v>29</v>
      </c>
      <c r="D4" s="1" t="s">
        <v>30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29</v>
      </c>
      <c r="D5" s="1" t="s">
        <v>30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29</v>
      </c>
      <c r="D6" s="1" t="s">
        <v>30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29</v>
      </c>
      <c r="D7" s="1" t="s">
        <v>30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29</v>
      </c>
      <c r="D8" s="1" t="s">
        <v>30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29</v>
      </c>
      <c r="D9" s="1" t="s">
        <v>30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29</v>
      </c>
      <c r="D10" s="1" t="s">
        <v>30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29</v>
      </c>
      <c r="D11" s="1" t="s">
        <v>30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29</v>
      </c>
      <c r="D12" s="1" t="s">
        <v>30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29</v>
      </c>
      <c r="D13" s="1" t="s">
        <v>30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29</v>
      </c>
      <c r="D14" s="1" t="s">
        <v>30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29</v>
      </c>
      <c r="D15" s="1" t="s">
        <v>30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29</v>
      </c>
      <c r="D16" s="1" t="s">
        <v>30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29</v>
      </c>
      <c r="D17" s="1" t="s">
        <v>30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29</v>
      </c>
      <c r="D18" s="1" t="s">
        <v>31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29</v>
      </c>
      <c r="D19" s="1" t="s">
        <v>31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29</v>
      </c>
      <c r="D20" s="1" t="s">
        <v>31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29</v>
      </c>
      <c r="D21" s="1" t="s">
        <v>31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29</v>
      </c>
      <c r="D22" s="1" t="s">
        <v>31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29</v>
      </c>
      <c r="D23" s="1" t="s">
        <v>31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29</v>
      </c>
      <c r="D24" s="1" t="s">
        <v>31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29</v>
      </c>
      <c r="D25" s="1" t="s">
        <v>31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29</v>
      </c>
      <c r="D26" s="1" t="s">
        <v>31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29</v>
      </c>
      <c r="D27" s="1" t="s">
        <v>31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29</v>
      </c>
      <c r="D28" s="1" t="s">
        <v>31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29</v>
      </c>
      <c r="D29" s="1" t="s">
        <v>31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29</v>
      </c>
      <c r="D30" s="1" t="s">
        <v>31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29</v>
      </c>
      <c r="D31" s="1" t="s">
        <v>31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29</v>
      </c>
      <c r="D32" s="1" t="s">
        <v>32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29</v>
      </c>
      <c r="D33" s="1" t="s">
        <v>32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29</v>
      </c>
      <c r="D34" s="1" t="s">
        <v>32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29</v>
      </c>
      <c r="D35" s="1" t="s">
        <v>32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29</v>
      </c>
      <c r="D36" s="1" t="s">
        <v>32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29</v>
      </c>
      <c r="D37" s="1" t="s">
        <v>32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29</v>
      </c>
      <c r="D38" s="1" t="s">
        <v>32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29</v>
      </c>
      <c r="D39" s="1" t="s">
        <v>33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29</v>
      </c>
      <c r="D40" s="1" t="s">
        <v>33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29</v>
      </c>
      <c r="D41" s="1" t="s">
        <v>33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29</v>
      </c>
      <c r="D42" s="1" t="s">
        <v>33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29</v>
      </c>
      <c r="D43" s="1" t="s">
        <v>33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29</v>
      </c>
      <c r="D44" s="1" t="s">
        <v>33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29</v>
      </c>
      <c r="D45" s="1" t="s">
        <v>33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29</v>
      </c>
      <c r="D46" s="1" t="s">
        <v>33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29</v>
      </c>
      <c r="D47" s="1" t="s">
        <v>33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29</v>
      </c>
      <c r="D48" s="1" t="s">
        <v>33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29</v>
      </c>
      <c r="D49" s="1" t="s">
        <v>33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29</v>
      </c>
      <c r="D50" s="1" t="s">
        <v>33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29</v>
      </c>
      <c r="D51" s="1" t="s">
        <v>33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29</v>
      </c>
      <c r="D52" s="1" t="s">
        <v>34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29</v>
      </c>
      <c r="D53" s="1" t="s">
        <v>34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29</v>
      </c>
      <c r="D54" s="1" t="s">
        <v>34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29</v>
      </c>
      <c r="D55" s="1" t="s">
        <v>34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29</v>
      </c>
      <c r="D56" s="1" t="s">
        <v>34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29</v>
      </c>
      <c r="D57" s="1" t="s">
        <v>34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29</v>
      </c>
      <c r="D58" s="1" t="s">
        <v>34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29</v>
      </c>
      <c r="D59" s="1" t="s">
        <v>35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29</v>
      </c>
      <c r="D60" s="1" t="s">
        <v>35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29</v>
      </c>
      <c r="D61" s="1" t="s">
        <v>35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29</v>
      </c>
      <c r="D62" s="1" t="s">
        <v>35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29</v>
      </c>
      <c r="D63" s="1" t="s">
        <v>35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29</v>
      </c>
      <c r="D64" s="1" t="s">
        <v>35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29</v>
      </c>
      <c r="D65" s="1" t="s">
        <v>35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29</v>
      </c>
      <c r="D66" s="1" t="s">
        <v>36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29</v>
      </c>
      <c r="D67" s="1" t="s">
        <v>36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29</v>
      </c>
      <c r="D68" s="1" t="s">
        <v>36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29</v>
      </c>
      <c r="D69" s="1" t="s">
        <v>36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29</v>
      </c>
      <c r="D70" s="1" t="s">
        <v>36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29</v>
      </c>
      <c r="D71" s="1" t="s">
        <v>36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29</v>
      </c>
      <c r="D72" s="1" t="s">
        <v>36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29</v>
      </c>
      <c r="D73" s="1" t="s">
        <v>36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29</v>
      </c>
      <c r="D74" s="1" t="s">
        <v>36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29</v>
      </c>
      <c r="D75" s="1" t="s">
        <v>36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29</v>
      </c>
      <c r="D76" s="1" t="s">
        <v>37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29</v>
      </c>
      <c r="D77" s="1" t="s">
        <v>37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29</v>
      </c>
      <c r="D78" s="1" t="s">
        <v>37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29</v>
      </c>
      <c r="D79" s="1" t="s">
        <v>37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29</v>
      </c>
      <c r="D80" s="1" t="s">
        <v>37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29</v>
      </c>
      <c r="D81" s="1" t="s">
        <v>37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29</v>
      </c>
      <c r="D82" s="1" t="s">
        <v>37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29</v>
      </c>
      <c r="D83" s="1" t="s">
        <v>37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29</v>
      </c>
      <c r="D84" s="1" t="s">
        <v>37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29</v>
      </c>
      <c r="D85" s="1" t="s">
        <v>37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29</v>
      </c>
      <c r="D86" s="1" t="s">
        <v>37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29</v>
      </c>
      <c r="D87" s="1" t="s">
        <v>37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29</v>
      </c>
      <c r="D88" s="1" t="s">
        <v>37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29</v>
      </c>
      <c r="D89" s="1" t="s">
        <v>37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29</v>
      </c>
      <c r="D90" s="1" t="s">
        <v>37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29</v>
      </c>
      <c r="D91" s="1" t="s">
        <v>38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29</v>
      </c>
      <c r="D92" s="1" t="s">
        <v>38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29</v>
      </c>
      <c r="D93" s="1" t="s">
        <v>38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29</v>
      </c>
      <c r="D94" s="1" t="s">
        <v>38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29</v>
      </c>
      <c r="D95" s="1" t="s">
        <v>38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29</v>
      </c>
      <c r="D96" s="1" t="s">
        <v>38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29</v>
      </c>
      <c r="D97" s="1" t="s">
        <v>38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29</v>
      </c>
      <c r="D98" s="1" t="s">
        <v>38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29</v>
      </c>
      <c r="D99" s="1" t="s">
        <v>38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29</v>
      </c>
      <c r="D100" s="1" t="s">
        <v>38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29</v>
      </c>
      <c r="D101" s="1" t="s">
        <v>38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29</v>
      </c>
      <c r="D102" s="1" t="s">
        <v>38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29</v>
      </c>
      <c r="D103" s="1" t="s">
        <v>38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29</v>
      </c>
      <c r="D104" s="1" t="s">
        <v>38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29</v>
      </c>
      <c r="D105" s="1" t="s">
        <v>38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29</v>
      </c>
      <c r="D106" s="1" t="s">
        <v>38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29</v>
      </c>
      <c r="D107" s="1" t="s">
        <v>38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29</v>
      </c>
      <c r="D108" s="1" t="s">
        <v>38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29</v>
      </c>
      <c r="D109" s="1" t="s">
        <v>38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29</v>
      </c>
      <c r="D110" s="1" t="s">
        <v>38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29</v>
      </c>
      <c r="D111" s="1" t="s">
        <v>38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29</v>
      </c>
      <c r="D112" s="1" t="s">
        <v>39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29</v>
      </c>
      <c r="D113" s="1" t="s">
        <v>39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29</v>
      </c>
      <c r="D114" s="1" t="s">
        <v>39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29</v>
      </c>
      <c r="D115" s="1" t="s">
        <v>39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29</v>
      </c>
      <c r="D116" s="1" t="s">
        <v>39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29</v>
      </c>
      <c r="D117" s="1" t="s">
        <v>39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29</v>
      </c>
      <c r="D118" s="1" t="s">
        <v>39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29</v>
      </c>
      <c r="D119" s="1" t="s">
        <v>39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29</v>
      </c>
      <c r="D120" s="1" t="s">
        <v>39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29</v>
      </c>
      <c r="D121" s="1" t="s">
        <v>39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29</v>
      </c>
      <c r="D122" s="1" t="s">
        <v>39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29</v>
      </c>
      <c r="D123" s="1" t="s">
        <v>40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29</v>
      </c>
      <c r="D124" s="1" t="s">
        <v>40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29</v>
      </c>
      <c r="D125" s="1" t="s">
        <v>40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29</v>
      </c>
      <c r="D126" s="1" t="s">
        <v>40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29</v>
      </c>
      <c r="D127" s="1" t="s">
        <v>40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29</v>
      </c>
      <c r="D128" s="1" t="s">
        <v>40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29</v>
      </c>
      <c r="D129" s="1" t="s">
        <v>40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29</v>
      </c>
      <c r="D130" s="1" t="s">
        <v>40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29</v>
      </c>
      <c r="D131" s="1" t="s">
        <v>40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29</v>
      </c>
      <c r="D132" s="1" t="s">
        <v>40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29</v>
      </c>
      <c r="D133" s="1" t="s">
        <v>40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29</v>
      </c>
      <c r="D134" s="1" t="s">
        <v>40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29</v>
      </c>
      <c r="D135" s="1" t="s">
        <v>40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29</v>
      </c>
      <c r="D136" s="1" t="s">
        <v>40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29</v>
      </c>
      <c r="D137" s="1" t="s">
        <v>40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29</v>
      </c>
      <c r="D138" s="1" t="s">
        <v>41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29</v>
      </c>
      <c r="D139" s="1" t="s">
        <v>41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29</v>
      </c>
      <c r="D140" s="1" t="s">
        <v>41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29</v>
      </c>
      <c r="D141" s="1" t="s">
        <v>41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29</v>
      </c>
      <c r="D142" s="1" t="s">
        <v>41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29</v>
      </c>
      <c r="D143" s="1" t="s">
        <v>41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29</v>
      </c>
      <c r="D144" s="1" t="s">
        <v>41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29</v>
      </c>
      <c r="D145" s="1" t="s">
        <v>41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29</v>
      </c>
      <c r="D146" s="1" t="s">
        <v>41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29</v>
      </c>
      <c r="D147" s="1" t="s">
        <v>41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29</v>
      </c>
      <c r="D148" s="1" t="s">
        <v>41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29</v>
      </c>
      <c r="D149" s="1" t="s">
        <v>41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29</v>
      </c>
      <c r="D150" s="1" t="s">
        <v>41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29</v>
      </c>
      <c r="D151" s="1" t="s">
        <v>41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29</v>
      </c>
      <c r="D152" s="1" t="s">
        <v>41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29</v>
      </c>
      <c r="D153" s="1" t="s">
        <v>42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29</v>
      </c>
      <c r="D154" s="1" t="s">
        <v>42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29</v>
      </c>
      <c r="D155" s="1" t="s">
        <v>42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29</v>
      </c>
      <c r="D156" s="1" t="s">
        <v>42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29</v>
      </c>
      <c r="D157" s="1" t="s">
        <v>42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29</v>
      </c>
      <c r="D158" s="1" t="s">
        <v>42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29</v>
      </c>
      <c r="D159" s="1" t="s">
        <v>42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29</v>
      </c>
      <c r="D160" s="1" t="s">
        <v>42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29</v>
      </c>
      <c r="D161" s="1" t="s">
        <v>42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29</v>
      </c>
      <c r="D162" s="1" t="s">
        <v>42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29</v>
      </c>
      <c r="D163" s="1" t="s">
        <v>42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29</v>
      </c>
      <c r="D164" s="1" t="s">
        <v>42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29</v>
      </c>
      <c r="D165" s="1" t="s">
        <v>42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29</v>
      </c>
      <c r="D166" s="1" t="s">
        <v>42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29</v>
      </c>
      <c r="D167" s="1" t="s">
        <v>43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29</v>
      </c>
      <c r="D168" s="1" t="s">
        <v>43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29</v>
      </c>
      <c r="D169" s="1" t="s">
        <v>43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29</v>
      </c>
      <c r="D170" s="1" t="s">
        <v>43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29</v>
      </c>
      <c r="D171" s="1" t="s">
        <v>43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29</v>
      </c>
      <c r="D172" s="1" t="s">
        <v>43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29</v>
      </c>
      <c r="D173" s="1" t="s">
        <v>43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29</v>
      </c>
      <c r="D174" s="1" t="s">
        <v>43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29</v>
      </c>
      <c r="D175" s="1" t="s">
        <v>43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29</v>
      </c>
      <c r="D176" s="1" t="s">
        <v>43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29</v>
      </c>
      <c r="D177" s="1" t="s">
        <v>43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29</v>
      </c>
      <c r="D178" s="1" t="s">
        <v>43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29</v>
      </c>
      <c r="D179" s="1" t="s">
        <v>44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29</v>
      </c>
      <c r="D180" s="1" t="s">
        <v>44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29</v>
      </c>
      <c r="D181" s="1" t="s">
        <v>44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29</v>
      </c>
      <c r="D182" s="1" t="s">
        <v>44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29</v>
      </c>
      <c r="D183" s="1" t="s">
        <v>44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29</v>
      </c>
      <c r="D184" s="1" t="s">
        <v>44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29</v>
      </c>
      <c r="D185" s="1" t="s">
        <v>44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29</v>
      </c>
      <c r="D186" s="1" t="s">
        <v>44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29</v>
      </c>
      <c r="D187" s="1" t="s">
        <v>44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29</v>
      </c>
      <c r="D188" s="1" t="s">
        <v>44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29</v>
      </c>
      <c r="D189" s="1" t="s">
        <v>44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29</v>
      </c>
      <c r="D190" s="1" t="s">
        <v>44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29</v>
      </c>
      <c r="D191" s="1" t="s">
        <v>44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29</v>
      </c>
      <c r="D192" s="1" t="s">
        <v>44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29</v>
      </c>
      <c r="D193" s="1" t="s">
        <v>44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29</v>
      </c>
      <c r="D194" s="1" t="s">
        <v>44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29</v>
      </c>
      <c r="D195" s="1" t="s">
        <v>45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29</v>
      </c>
      <c r="D196" s="1" t="s">
        <v>45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29</v>
      </c>
      <c r="D197" s="1" t="s">
        <v>45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29</v>
      </c>
      <c r="D198" s="1" t="s">
        <v>45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29</v>
      </c>
      <c r="D199" s="1" t="s">
        <v>45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29</v>
      </c>
      <c r="D200" s="1" t="s">
        <v>45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29</v>
      </c>
      <c r="D201" s="1" t="s">
        <v>45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29</v>
      </c>
      <c r="D202" s="1" t="s">
        <v>45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29</v>
      </c>
      <c r="D203" s="1" t="s">
        <v>45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29</v>
      </c>
      <c r="D204" s="1" t="s">
        <v>45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29</v>
      </c>
      <c r="D205" s="1" t="s">
        <v>45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29</v>
      </c>
      <c r="D206" s="1" t="s">
        <v>46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29</v>
      </c>
      <c r="D207" s="1" t="s">
        <v>46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29</v>
      </c>
      <c r="D208" s="1" t="s">
        <v>46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29</v>
      </c>
      <c r="D209" s="1" t="s">
        <v>46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29</v>
      </c>
      <c r="D210" s="1" t="s">
        <v>46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29</v>
      </c>
      <c r="D211" s="1" t="s">
        <v>46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29</v>
      </c>
      <c r="D212" s="1" t="s">
        <v>46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29</v>
      </c>
      <c r="D213" s="1" t="s">
        <v>46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29</v>
      </c>
      <c r="D214" s="1" t="s">
        <v>46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29</v>
      </c>
      <c r="D215" s="1" t="s">
        <v>46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29</v>
      </c>
      <c r="D216" s="1" t="s">
        <v>46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29</v>
      </c>
      <c r="D217" s="1" t="s">
        <v>46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29</v>
      </c>
      <c r="D218" s="1" t="s">
        <v>47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29</v>
      </c>
      <c r="D219" s="1" t="s">
        <v>47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29</v>
      </c>
      <c r="D220" s="1" t="s">
        <v>47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29</v>
      </c>
      <c r="D221" s="1" t="s">
        <v>47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29</v>
      </c>
      <c r="D222" s="1" t="s">
        <v>47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29</v>
      </c>
      <c r="D223" s="1" t="s">
        <v>47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29</v>
      </c>
      <c r="D224" s="5" t="s">
        <v>47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29</v>
      </c>
      <c r="D225" s="1" t="s">
        <v>47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29</v>
      </c>
      <c r="D226" s="1" t="s">
        <v>47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29</v>
      </c>
      <c r="D227" s="1" t="s">
        <v>47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29</v>
      </c>
      <c r="D228" s="1" t="s">
        <v>47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29</v>
      </c>
      <c r="D229" s="1" t="s">
        <v>47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29</v>
      </c>
      <c r="D230" s="1" t="s">
        <v>47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29</v>
      </c>
      <c r="D231" s="1" t="s">
        <v>47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29</v>
      </c>
      <c r="D232" s="1" t="s">
        <v>47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29</v>
      </c>
      <c r="D233" s="1" t="s">
        <v>47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29</v>
      </c>
      <c r="D234" s="1" t="s">
        <v>47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29</v>
      </c>
      <c r="D235" s="1" t="s">
        <v>48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29</v>
      </c>
      <c r="D236" s="1" t="s">
        <v>48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29</v>
      </c>
      <c r="D237" s="1" t="s">
        <v>48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29</v>
      </c>
      <c r="D238" s="1" t="s">
        <v>48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29</v>
      </c>
      <c r="D239" s="1" t="s">
        <v>48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29</v>
      </c>
      <c r="D240" s="1" t="s">
        <v>48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29</v>
      </c>
      <c r="D241" s="1" t="s">
        <v>48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29</v>
      </c>
      <c r="D242" s="1" t="s">
        <v>48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29</v>
      </c>
      <c r="D243" s="1" t="s">
        <v>48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29</v>
      </c>
      <c r="D244" s="1" t="s">
        <v>48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29</v>
      </c>
      <c r="D245" s="1" t="s">
        <v>48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29</v>
      </c>
      <c r="D246" s="1" t="s">
        <v>48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29</v>
      </c>
      <c r="D247" s="1" t="s">
        <v>48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29</v>
      </c>
      <c r="D248" s="1" t="s">
        <v>48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29</v>
      </c>
      <c r="D249" s="1" t="s">
        <v>49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29</v>
      </c>
      <c r="D250" s="1" t="s">
        <v>49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29</v>
      </c>
      <c r="D251" s="1" t="s">
        <v>49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29</v>
      </c>
      <c r="D252" s="1" t="s">
        <v>49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29</v>
      </c>
      <c r="D253" s="1" t="s">
        <v>49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29</v>
      </c>
      <c r="D254" s="1" t="s">
        <v>49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29</v>
      </c>
      <c r="D255" s="1" t="s">
        <v>49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29</v>
      </c>
      <c r="D256" s="1" t="s">
        <v>49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29</v>
      </c>
      <c r="D257" s="1" t="s">
        <v>49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29</v>
      </c>
      <c r="D258" s="1" t="s">
        <v>49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29</v>
      </c>
      <c r="D259" s="1" t="s">
        <v>49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29</v>
      </c>
      <c r="D260" s="1" t="s">
        <v>49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29</v>
      </c>
      <c r="D261" s="1" t="s">
        <v>49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29</v>
      </c>
      <c r="D262" s="1" t="s">
        <v>49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29</v>
      </c>
      <c r="D263" s="1" t="s">
        <v>49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29</v>
      </c>
      <c r="D264" s="1" t="s">
        <v>49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29</v>
      </c>
      <c r="D265" s="1" t="s">
        <v>49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29</v>
      </c>
      <c r="D266" s="1" t="s">
        <v>50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29</v>
      </c>
      <c r="D267" s="1" t="s">
        <v>50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29</v>
      </c>
      <c r="D268" s="1" t="s">
        <v>50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29</v>
      </c>
      <c r="D269" s="1" t="s">
        <v>50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29</v>
      </c>
      <c r="D270" s="1" t="s">
        <v>50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29</v>
      </c>
      <c r="D271" s="1" t="s">
        <v>50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29</v>
      </c>
      <c r="D272" s="1" t="s">
        <v>50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29</v>
      </c>
      <c r="D273" s="1" t="s">
        <v>50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29</v>
      </c>
      <c r="D274" s="1" t="s">
        <v>50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29</v>
      </c>
      <c r="D275" s="1" t="s">
        <v>50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29</v>
      </c>
      <c r="D276" s="1" t="s">
        <v>50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29</v>
      </c>
      <c r="D277" s="1" t="s">
        <v>50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29</v>
      </c>
      <c r="D278" s="1" t="s">
        <v>50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29</v>
      </c>
      <c r="D279" s="1" t="s">
        <v>50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29</v>
      </c>
      <c r="D280" s="1" t="s">
        <v>50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29</v>
      </c>
      <c r="D281" s="1" t="s">
        <v>50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29</v>
      </c>
      <c r="D282" s="1" t="s">
        <v>51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29</v>
      </c>
      <c r="D283" s="1" t="s">
        <v>51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29</v>
      </c>
      <c r="D284" s="1" t="s">
        <v>51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29</v>
      </c>
      <c r="D285" s="1" t="s">
        <v>51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29</v>
      </c>
      <c r="D286" s="1" t="s">
        <v>51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29</v>
      </c>
      <c r="D287" s="1" t="s">
        <v>51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29</v>
      </c>
      <c r="D288" s="1" t="s">
        <v>51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29</v>
      </c>
      <c r="D289" s="1" t="s">
        <v>51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29</v>
      </c>
      <c r="D290" s="1" t="s">
        <v>51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29</v>
      </c>
      <c r="D291" s="1" t="s">
        <v>51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29</v>
      </c>
      <c r="D292" s="1" t="s">
        <v>51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29</v>
      </c>
      <c r="D293" s="1" t="s">
        <v>52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29</v>
      </c>
      <c r="D294" s="1" t="s">
        <v>52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29</v>
      </c>
      <c r="D295" s="1" t="s">
        <v>52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29</v>
      </c>
      <c r="D296" s="1" t="s">
        <v>52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29</v>
      </c>
      <c r="D297" s="1" t="s">
        <v>52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29</v>
      </c>
      <c r="D298" s="1" t="s">
        <v>52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29</v>
      </c>
      <c r="D299" s="1" t="s">
        <v>52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29</v>
      </c>
      <c r="D300" s="1" t="s">
        <v>52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29</v>
      </c>
      <c r="D301" s="1" t="s">
        <v>52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29</v>
      </c>
      <c r="D302" s="1" t="s">
        <v>52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29</v>
      </c>
      <c r="D303" s="1" t="s">
        <v>53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29</v>
      </c>
      <c r="D304" s="1" t="s">
        <v>53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29</v>
      </c>
      <c r="D305" s="1" t="s">
        <v>53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29</v>
      </c>
      <c r="D306" s="1" t="s">
        <v>53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29</v>
      </c>
      <c r="D307" s="1" t="s">
        <v>53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29</v>
      </c>
      <c r="D308" s="1" t="s">
        <v>53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29</v>
      </c>
      <c r="D309" s="1" t="s">
        <v>53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29</v>
      </c>
      <c r="D310" s="1" t="s">
        <v>53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29</v>
      </c>
      <c r="D311" s="1" t="s">
        <v>54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29</v>
      </c>
      <c r="D312" s="1" t="s">
        <v>54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29</v>
      </c>
      <c r="D313" s="1" t="s">
        <v>54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29</v>
      </c>
      <c r="D314" s="1" t="s">
        <v>54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29</v>
      </c>
      <c r="D315" s="1" t="s">
        <v>54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29</v>
      </c>
      <c r="D316" s="1" t="s">
        <v>54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29</v>
      </c>
      <c r="D317" s="1" t="s">
        <v>54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29</v>
      </c>
      <c r="D318" s="1" t="s">
        <v>54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29</v>
      </c>
      <c r="D319" s="1" t="s">
        <v>54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29</v>
      </c>
      <c r="D320" s="1" t="s">
        <v>54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29</v>
      </c>
      <c r="D321" s="1" t="s">
        <v>54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29</v>
      </c>
      <c r="D322" s="1" t="s">
        <v>54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29</v>
      </c>
      <c r="D323" s="1" t="s">
        <v>54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29</v>
      </c>
      <c r="D324" s="1" t="s">
        <v>54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29</v>
      </c>
      <c r="D325" s="1" t="s">
        <v>54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29</v>
      </c>
      <c r="D326" s="1" t="s">
        <v>54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29</v>
      </c>
      <c r="D327" s="1" t="s">
        <v>54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29</v>
      </c>
      <c r="D328" s="1" t="s">
        <v>55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29</v>
      </c>
      <c r="D329" s="1" t="s">
        <v>55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29</v>
      </c>
      <c r="D330" s="1" t="s">
        <v>55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29</v>
      </c>
      <c r="D331" s="1" t="s">
        <v>55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29</v>
      </c>
      <c r="D332" s="1" t="s">
        <v>55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29</v>
      </c>
      <c r="D333" s="1" t="s">
        <v>55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29</v>
      </c>
      <c r="D334" s="1" t="s">
        <v>55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29</v>
      </c>
      <c r="D335" s="1" t="s">
        <v>55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29</v>
      </c>
      <c r="D336" s="1" t="s">
        <v>55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29</v>
      </c>
      <c r="D337" s="1" t="s">
        <v>55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29</v>
      </c>
      <c r="D338" s="1" t="s">
        <v>55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29</v>
      </c>
      <c r="D339" s="1" t="s">
        <v>55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29</v>
      </c>
      <c r="D340" s="1" t="s">
        <v>55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29</v>
      </c>
      <c r="D341" s="1" t="s">
        <v>56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29</v>
      </c>
      <c r="D342" s="1" t="s">
        <v>56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29</v>
      </c>
      <c r="D343" s="1" t="s">
        <v>56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29</v>
      </c>
      <c r="D344" s="1" t="s">
        <v>56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29</v>
      </c>
      <c r="D345" s="1" t="s">
        <v>56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29</v>
      </c>
      <c r="D346" s="1" t="s">
        <v>56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29</v>
      </c>
      <c r="D347" s="1" t="s">
        <v>56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29</v>
      </c>
      <c r="D348" s="1" t="s">
        <v>56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29</v>
      </c>
      <c r="D349" s="1" t="s">
        <v>56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29</v>
      </c>
      <c r="D350" s="1" t="s">
        <v>56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29</v>
      </c>
      <c r="D351" s="1" t="s">
        <v>56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29</v>
      </c>
      <c r="D352" s="1" t="s">
        <v>56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29</v>
      </c>
      <c r="D353" s="1" t="s">
        <v>57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29</v>
      </c>
      <c r="D354" s="1" t="s">
        <v>57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29</v>
      </c>
      <c r="D355" s="1" t="s">
        <v>57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29</v>
      </c>
      <c r="D356" s="1" t="s">
        <v>57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29</v>
      </c>
      <c r="D357" s="1" t="s">
        <v>57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29</v>
      </c>
      <c r="D358" s="1" t="s">
        <v>57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29</v>
      </c>
      <c r="D359" s="1" t="s">
        <v>57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29</v>
      </c>
      <c r="D360" s="1" t="s">
        <v>57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29</v>
      </c>
      <c r="D361" s="1" t="s">
        <v>57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29</v>
      </c>
      <c r="D362" s="1" t="s">
        <v>57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29</v>
      </c>
      <c r="D363" s="1" t="s">
        <v>57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29</v>
      </c>
      <c r="D364" s="1" t="s">
        <v>58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29</v>
      </c>
      <c r="D365" s="1" t="s">
        <v>58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29</v>
      </c>
      <c r="D366" s="1" t="s">
        <v>58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29</v>
      </c>
      <c r="D367" s="1" t="s">
        <v>58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29</v>
      </c>
      <c r="D368" s="1" t="s">
        <v>58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29</v>
      </c>
      <c r="D369" s="1" t="s">
        <v>58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29</v>
      </c>
      <c r="D370" s="1" t="s">
        <v>58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29</v>
      </c>
      <c r="D371" s="1" t="s">
        <v>58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29</v>
      </c>
      <c r="D372" s="1" t="s">
        <v>58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29</v>
      </c>
      <c r="D373" s="1" t="s">
        <v>58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29</v>
      </c>
      <c r="D374" s="1" t="s">
        <v>58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29</v>
      </c>
      <c r="D375" s="1" t="s">
        <v>58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29</v>
      </c>
      <c r="D376" s="1" t="s">
        <v>58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29</v>
      </c>
      <c r="D377" s="1" t="s">
        <v>58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29</v>
      </c>
      <c r="D378" s="1" t="s">
        <v>59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29</v>
      </c>
      <c r="D379" s="1" t="s">
        <v>59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29</v>
      </c>
      <c r="D380" s="1" t="s">
        <v>59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29</v>
      </c>
      <c r="D381" s="1" t="s">
        <v>59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29</v>
      </c>
      <c r="D382" s="1" t="s">
        <v>59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29</v>
      </c>
      <c r="D383" s="1" t="s">
        <v>59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29</v>
      </c>
      <c r="D384" s="1" t="s">
        <v>60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29</v>
      </c>
      <c r="D385" s="1" t="s">
        <v>60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29</v>
      </c>
      <c r="D386" s="1" t="s">
        <v>60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29</v>
      </c>
      <c r="D387" s="1" t="s">
        <v>60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29</v>
      </c>
      <c r="D388" s="1" t="s">
        <v>60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29</v>
      </c>
      <c r="D389" s="1" t="s">
        <v>60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29</v>
      </c>
      <c r="D390" s="1" t="s">
        <v>60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29</v>
      </c>
      <c r="D391" s="1" t="s">
        <v>60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29</v>
      </c>
      <c r="D392" s="1" t="s">
        <v>60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29</v>
      </c>
      <c r="D393" s="1" t="s">
        <v>60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29</v>
      </c>
      <c r="D394" s="1" t="s">
        <v>60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29</v>
      </c>
      <c r="D395" s="1" t="s">
        <v>60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29</v>
      </c>
      <c r="D396" s="1" t="s">
        <v>60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29</v>
      </c>
      <c r="D397" s="5" t="s">
        <v>60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29</v>
      </c>
      <c r="D398" s="1" t="s">
        <v>60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29</v>
      </c>
      <c r="D399" s="1" t="s">
        <v>60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29</v>
      </c>
      <c r="D400" s="1" t="s">
        <v>60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29</v>
      </c>
      <c r="D401" s="1" t="s">
        <v>61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29</v>
      </c>
      <c r="D402" s="1" t="s">
        <v>61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29</v>
      </c>
      <c r="D403" s="1" t="s">
        <v>61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29</v>
      </c>
      <c r="D404" s="1" t="s">
        <v>61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29</v>
      </c>
      <c r="D405" s="1" t="s">
        <v>61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29</v>
      </c>
      <c r="D406" s="1" t="s">
        <v>61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29</v>
      </c>
      <c r="D407" s="1" t="s">
        <v>61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29</v>
      </c>
      <c r="D408" s="1" t="s">
        <v>61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29</v>
      </c>
      <c r="D409" s="1" t="s">
        <v>61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29</v>
      </c>
      <c r="D410" s="1" t="s">
        <v>61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29</v>
      </c>
      <c r="D411" s="1" t="s">
        <v>61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29</v>
      </c>
      <c r="D412" s="1" t="s">
        <v>61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29</v>
      </c>
      <c r="D413" s="1" t="s">
        <v>61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29</v>
      </c>
      <c r="D414" s="1" t="s">
        <v>61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29</v>
      </c>
      <c r="D415" s="1" t="s">
        <v>61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29</v>
      </c>
      <c r="D416" s="1" t="s">
        <v>61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29</v>
      </c>
      <c r="D417" s="1" t="s">
        <v>61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29</v>
      </c>
      <c r="D418" s="1" t="s">
        <v>61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29</v>
      </c>
      <c r="D419" s="1" t="s">
        <v>61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29</v>
      </c>
      <c r="D420" s="1" t="s">
        <v>61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29</v>
      </c>
      <c r="D421" s="1" t="s">
        <v>62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29</v>
      </c>
      <c r="D422" s="1" t="s">
        <v>62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29</v>
      </c>
      <c r="D423" s="1" t="s">
        <v>62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29</v>
      </c>
      <c r="D424" s="1" t="s">
        <v>62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29</v>
      </c>
      <c r="D425" s="1" t="s">
        <v>62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29</v>
      </c>
      <c r="D426" s="1" t="s">
        <v>62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29</v>
      </c>
      <c r="D427" s="1" t="s">
        <v>62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29</v>
      </c>
      <c r="D428" s="1" t="s">
        <v>62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29</v>
      </c>
      <c r="D429" s="1" t="s">
        <v>62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29</v>
      </c>
      <c r="D430" s="1" t="s">
        <v>62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29</v>
      </c>
      <c r="D431" s="1" t="s">
        <v>62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29</v>
      </c>
      <c r="D432" s="1" t="s">
        <v>62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29</v>
      </c>
      <c r="D433" s="1" t="s">
        <v>62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29</v>
      </c>
      <c r="D434" s="1" t="s">
        <v>63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29</v>
      </c>
      <c r="D435" s="1" t="s">
        <v>63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29</v>
      </c>
      <c r="D436" s="1" t="s">
        <v>63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29</v>
      </c>
      <c r="D437" s="1" t="s">
        <v>63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29</v>
      </c>
      <c r="D438" s="1" t="s">
        <v>63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29</v>
      </c>
      <c r="D439" s="1" t="s">
        <v>63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29</v>
      </c>
      <c r="D440" s="1" t="s">
        <v>63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29</v>
      </c>
      <c r="D441" s="1" t="s">
        <v>63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29</v>
      </c>
      <c r="D442" s="1" t="s">
        <v>63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29</v>
      </c>
      <c r="D443" s="1" t="s">
        <v>63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29</v>
      </c>
      <c r="D444" s="1" t="s">
        <v>63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29</v>
      </c>
      <c r="D445" s="1" t="s">
        <v>63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29</v>
      </c>
      <c r="D446" s="1" t="s">
        <v>63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29</v>
      </c>
      <c r="D447" s="1" t="s">
        <v>63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29</v>
      </c>
      <c r="D448" s="1" t="s">
        <v>63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29</v>
      </c>
      <c r="D449" s="1" t="s">
        <v>63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29</v>
      </c>
      <c r="D450" s="1" t="s">
        <v>63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29</v>
      </c>
      <c r="D451" s="1" t="s">
        <v>63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29</v>
      </c>
      <c r="D452" s="1" t="s">
        <v>63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29</v>
      </c>
      <c r="D453" s="1" t="s">
        <v>63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29</v>
      </c>
      <c r="D454" s="1" t="s">
        <v>63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29</v>
      </c>
      <c r="D455" s="1" t="s">
        <v>63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29</v>
      </c>
      <c r="D456" s="1" t="s">
        <v>63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29</v>
      </c>
      <c r="D457" s="1" t="s">
        <v>63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29</v>
      </c>
      <c r="D458" s="1" t="s">
        <v>63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29</v>
      </c>
      <c r="D459" s="1" t="s">
        <v>63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29</v>
      </c>
      <c r="D460" s="1" t="s">
        <v>63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29</v>
      </c>
      <c r="D461" s="1" t="s">
        <v>63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29</v>
      </c>
      <c r="D462" s="1" t="s">
        <v>63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29</v>
      </c>
      <c r="D463" s="1" t="s">
        <v>63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29</v>
      </c>
      <c r="D464" s="1" t="s">
        <v>64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29</v>
      </c>
      <c r="D465" s="1" t="s">
        <v>64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29</v>
      </c>
      <c r="D466" s="1" t="s">
        <v>64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29</v>
      </c>
      <c r="D467" s="1" t="s">
        <v>64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29</v>
      </c>
      <c r="D468" s="1" t="s">
        <v>64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29</v>
      </c>
      <c r="D469" s="1" t="s">
        <v>64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29</v>
      </c>
      <c r="D470" s="1" t="s">
        <v>64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29</v>
      </c>
      <c r="D471" s="1" t="s">
        <v>64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29</v>
      </c>
      <c r="D472" s="1" t="s">
        <v>64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29</v>
      </c>
      <c r="D473" s="1" t="s">
        <v>64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29</v>
      </c>
      <c r="D474" s="1" t="s">
        <v>64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29</v>
      </c>
      <c r="D475" s="1" t="s">
        <v>64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29</v>
      </c>
      <c r="D476" s="1" t="s">
        <v>64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29</v>
      </c>
      <c r="D477" s="1" t="s">
        <v>64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29</v>
      </c>
      <c r="D478" s="1" t="s">
        <v>64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29</v>
      </c>
      <c r="D479" s="1" t="s">
        <v>64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29</v>
      </c>
      <c r="D480" s="1" t="s">
        <v>64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29</v>
      </c>
      <c r="D481" s="1" t="s">
        <v>64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29</v>
      </c>
      <c r="D482" s="1" t="s">
        <v>64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29</v>
      </c>
      <c r="D483" s="1" t="s">
        <v>64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29</v>
      </c>
      <c r="D484" s="1" t="s">
        <v>64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29</v>
      </c>
      <c r="D485" s="1" t="s">
        <v>64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29</v>
      </c>
      <c r="D486" s="1" t="s">
        <v>64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29</v>
      </c>
      <c r="D487" s="1" t="s">
        <v>64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29</v>
      </c>
      <c r="D488" s="1" t="s">
        <v>64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29</v>
      </c>
      <c r="D489" s="1" t="s">
        <v>64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29</v>
      </c>
      <c r="D490" s="1" t="s">
        <v>64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29</v>
      </c>
      <c r="D491" s="1" t="s">
        <v>64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29</v>
      </c>
      <c r="D492" s="1" t="s">
        <v>64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29</v>
      </c>
      <c r="D493" s="1" t="s">
        <v>64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29</v>
      </c>
      <c r="D494" s="1" t="s">
        <v>31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29</v>
      </c>
      <c r="D495" s="1" t="s">
        <v>31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29</v>
      </c>
      <c r="D496" s="1" t="s">
        <v>31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29</v>
      </c>
      <c r="D497" s="1" t="s">
        <v>31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29</v>
      </c>
      <c r="D498" s="1" t="s">
        <v>31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29</v>
      </c>
      <c r="D499" s="1" t="s">
        <v>31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29</v>
      </c>
      <c r="D500" s="1" t="s">
        <v>31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29</v>
      </c>
      <c r="D501" s="1" t="s">
        <v>31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29</v>
      </c>
      <c r="D502" s="1" t="s">
        <v>31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29</v>
      </c>
      <c r="D503" s="1" t="s">
        <v>31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29</v>
      </c>
      <c r="D504" s="1" t="s">
        <v>31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29</v>
      </c>
      <c r="D505" s="1" t="s">
        <v>31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29</v>
      </c>
      <c r="D506" s="1" t="s">
        <v>31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29</v>
      </c>
      <c r="D507" s="1" t="s">
        <v>31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29</v>
      </c>
      <c r="D508" s="1" t="s">
        <v>31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29</v>
      </c>
      <c r="D509" s="1" t="s">
        <v>31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29</v>
      </c>
      <c r="D510" s="1" t="s">
        <v>31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29</v>
      </c>
      <c r="D511" s="1" t="s">
        <v>31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29</v>
      </c>
      <c r="D512" s="1" t="s">
        <v>31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29</v>
      </c>
      <c r="D513" s="1" t="s">
        <v>31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29</v>
      </c>
      <c r="D514" s="1" t="s">
        <v>31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29</v>
      </c>
      <c r="D515" s="1" t="s">
        <v>31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29</v>
      </c>
      <c r="D516" s="1" t="s">
        <v>31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29</v>
      </c>
      <c r="D517" s="1" t="s">
        <v>31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29</v>
      </c>
      <c r="D518" s="1" t="s">
        <v>31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29</v>
      </c>
      <c r="D519" s="1" t="s">
        <v>31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29</v>
      </c>
      <c r="D520" s="1" t="s">
        <v>31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29</v>
      </c>
      <c r="D521" s="1" t="s">
        <v>31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29</v>
      </c>
      <c r="D522" s="1" t="s">
        <v>31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29</v>
      </c>
      <c r="D523" s="1" t="s">
        <v>31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29</v>
      </c>
      <c r="D524" s="1" t="s">
        <v>65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29</v>
      </c>
      <c r="D525" s="1" t="s">
        <v>65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29</v>
      </c>
      <c r="D526" s="1" t="s">
        <v>65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29</v>
      </c>
      <c r="D527" s="1" t="s">
        <v>65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29</v>
      </c>
      <c r="D528" s="1" t="s">
        <v>65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29</v>
      </c>
      <c r="D529" s="1" t="s">
        <v>65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29</v>
      </c>
      <c r="D530" s="1" t="s">
        <v>65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29</v>
      </c>
      <c r="D531" s="1" t="s">
        <v>65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29</v>
      </c>
      <c r="D532" s="1" t="s">
        <v>65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29</v>
      </c>
      <c r="D533" s="1" t="s">
        <v>65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29</v>
      </c>
      <c r="D534" s="1" t="s">
        <v>65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29</v>
      </c>
      <c r="D535" s="1" t="s">
        <v>65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29</v>
      </c>
      <c r="D536" s="1" t="s">
        <v>65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29</v>
      </c>
      <c r="D537" s="1" t="s">
        <v>65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29</v>
      </c>
      <c r="D538" s="1" t="s">
        <v>65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29</v>
      </c>
      <c r="D539" s="1" t="s">
        <v>65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29</v>
      </c>
      <c r="D540" s="1" t="s">
        <v>65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29</v>
      </c>
      <c r="D541" s="1" t="s">
        <v>65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29</v>
      </c>
      <c r="D542" s="1" t="s">
        <v>65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29</v>
      </c>
      <c r="D543" s="1" t="s">
        <v>65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29</v>
      </c>
      <c r="D544" s="1" t="s">
        <v>65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29</v>
      </c>
      <c r="D545" s="1" t="s">
        <v>65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29</v>
      </c>
      <c r="D546" s="1" t="s">
        <v>65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29</v>
      </c>
      <c r="D547" s="1" t="s">
        <v>65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29</v>
      </c>
      <c r="D548" s="1" t="s">
        <v>65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29</v>
      </c>
      <c r="D549" s="1" t="s">
        <v>65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29</v>
      </c>
      <c r="D550" s="1" t="s">
        <v>65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29</v>
      </c>
      <c r="D551" s="1" t="s">
        <v>65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29</v>
      </c>
      <c r="D552" s="1" t="s">
        <v>65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29</v>
      </c>
      <c r="D553" s="1" t="s">
        <v>65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29</v>
      </c>
      <c r="D554" s="1" t="s">
        <v>66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29</v>
      </c>
      <c r="D555" s="1" t="s">
        <v>66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29</v>
      </c>
      <c r="D556" s="1" t="s">
        <v>66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29</v>
      </c>
      <c r="D557" s="1" t="s">
        <v>66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29</v>
      </c>
      <c r="D558" s="1" t="s">
        <v>66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29</v>
      </c>
      <c r="D559" s="1" t="s">
        <v>66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29</v>
      </c>
      <c r="D560" s="1" t="s">
        <v>66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29</v>
      </c>
      <c r="D561" s="1" t="s">
        <v>66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29</v>
      </c>
      <c r="D562" s="1" t="s">
        <v>66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29</v>
      </c>
      <c r="D563" s="1" t="s">
        <v>66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29</v>
      </c>
      <c r="D564" s="1" t="s">
        <v>66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29</v>
      </c>
      <c r="D565" s="1" t="s">
        <v>66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29</v>
      </c>
      <c r="D566" s="1" t="s">
        <v>66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29</v>
      </c>
      <c r="D567" s="1" t="s">
        <v>66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29</v>
      </c>
      <c r="D568" s="1" t="s">
        <v>66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29</v>
      </c>
      <c r="D569" s="1" t="s">
        <v>66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29</v>
      </c>
      <c r="D570" s="1" t="s">
        <v>66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29</v>
      </c>
      <c r="D571" s="1" t="s">
        <v>66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29</v>
      </c>
      <c r="D572" s="1" t="s">
        <v>66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29</v>
      </c>
      <c r="D573" s="1" t="s">
        <v>66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29</v>
      </c>
      <c r="D574" s="1" t="s">
        <v>66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29</v>
      </c>
      <c r="D575" s="1" t="s">
        <v>66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29</v>
      </c>
      <c r="D576" s="1" t="s">
        <v>66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29</v>
      </c>
      <c r="D577" s="1" t="s">
        <v>66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29</v>
      </c>
      <c r="D578" s="1" t="s">
        <v>66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29</v>
      </c>
      <c r="D579" s="1" t="s">
        <v>66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29</v>
      </c>
      <c r="D580" s="1" t="s">
        <v>66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29</v>
      </c>
      <c r="D581" s="1" t="s">
        <v>66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29</v>
      </c>
      <c r="D582" s="1" t="s">
        <v>66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29</v>
      </c>
      <c r="D583" s="1" t="s">
        <v>66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29</v>
      </c>
      <c r="D584" s="1" t="s">
        <v>67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29</v>
      </c>
      <c r="D585" s="1" t="s">
        <v>67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29</v>
      </c>
      <c r="D586" s="1" t="s">
        <v>67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29</v>
      </c>
      <c r="D587" s="1" t="s">
        <v>67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29</v>
      </c>
      <c r="D588" s="1" t="s">
        <v>67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29</v>
      </c>
      <c r="D589" s="1" t="s">
        <v>67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29</v>
      </c>
      <c r="D590" s="1" t="s">
        <v>67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29</v>
      </c>
      <c r="D591" s="1" t="s">
        <v>67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29</v>
      </c>
      <c r="D592" s="1" t="s">
        <v>67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29</v>
      </c>
      <c r="D593" s="1" t="s">
        <v>67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29</v>
      </c>
      <c r="D594" s="1" t="s">
        <v>67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29</v>
      </c>
      <c r="D595" s="1" t="s">
        <v>67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29</v>
      </c>
      <c r="D596" s="1" t="s">
        <v>67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29</v>
      </c>
      <c r="D597" s="1" t="s">
        <v>67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29</v>
      </c>
      <c r="D598" s="1" t="s">
        <v>67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29</v>
      </c>
      <c r="D599" s="1" t="s">
        <v>67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29</v>
      </c>
      <c r="D600" s="1" t="s">
        <v>67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29</v>
      </c>
      <c r="D601" s="1" t="s">
        <v>67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29</v>
      </c>
      <c r="D602" s="1" t="s">
        <v>67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29</v>
      </c>
      <c r="D603" s="1" t="s">
        <v>67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29</v>
      </c>
      <c r="D604" s="1" t="s">
        <v>67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29</v>
      </c>
      <c r="D605" s="1" t="s">
        <v>67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29</v>
      </c>
      <c r="D606" s="1" t="s">
        <v>67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29</v>
      </c>
      <c r="D607" s="1" t="s">
        <v>67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29</v>
      </c>
      <c r="D608" s="1" t="s">
        <v>67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29</v>
      </c>
      <c r="D609" s="1" t="s">
        <v>67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29</v>
      </c>
      <c r="D610" s="1" t="s">
        <v>67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29</v>
      </c>
      <c r="D611" s="1" t="s">
        <v>67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29</v>
      </c>
      <c r="D612" s="1" t="s">
        <v>67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29</v>
      </c>
      <c r="D613" s="1" t="s">
        <v>67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29</v>
      </c>
      <c r="D614" s="1" t="s">
        <v>68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29</v>
      </c>
      <c r="D615" s="1" t="s">
        <v>68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29</v>
      </c>
      <c r="D616" s="1" t="s">
        <v>68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29</v>
      </c>
      <c r="D617" s="1" t="s">
        <v>68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29</v>
      </c>
      <c r="D618" s="1" t="s">
        <v>68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29</v>
      </c>
      <c r="D619" s="1" t="s">
        <v>68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29</v>
      </c>
      <c r="D620" s="1" t="s">
        <v>68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29</v>
      </c>
      <c r="D621" s="1" t="s">
        <v>68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29</v>
      </c>
      <c r="D622" s="1" t="s">
        <v>68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29</v>
      </c>
      <c r="D623" s="1" t="s">
        <v>68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29</v>
      </c>
      <c r="D624" s="1" t="s">
        <v>68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29</v>
      </c>
      <c r="D625" s="1" t="s">
        <v>68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29</v>
      </c>
      <c r="D626" s="1" t="s">
        <v>68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29</v>
      </c>
      <c r="D627" s="1" t="s">
        <v>68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29</v>
      </c>
      <c r="D628" s="1" t="s">
        <v>68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29</v>
      </c>
      <c r="D629" s="1" t="s">
        <v>68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29</v>
      </c>
      <c r="D630" s="1" t="s">
        <v>68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29</v>
      </c>
      <c r="D631" s="1" t="s">
        <v>68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29</v>
      </c>
      <c r="D632" s="1" t="s">
        <v>68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29</v>
      </c>
      <c r="D633" s="1" t="s">
        <v>68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29</v>
      </c>
      <c r="D634" s="1" t="s">
        <v>68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29</v>
      </c>
      <c r="D635" s="1" t="s">
        <v>68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29</v>
      </c>
      <c r="D636" s="1" t="s">
        <v>68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29</v>
      </c>
      <c r="D637" s="1" t="s">
        <v>68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29</v>
      </c>
      <c r="D638" s="1" t="s">
        <v>68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29</v>
      </c>
      <c r="D639" s="1" t="s">
        <v>68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29</v>
      </c>
      <c r="D640" s="1" t="s">
        <v>68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29</v>
      </c>
      <c r="D641" s="1" t="s">
        <v>68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29</v>
      </c>
      <c r="D642" s="1" t="s">
        <v>68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29</v>
      </c>
      <c r="D643" s="1" t="s">
        <v>68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29</v>
      </c>
      <c r="D644" s="1" t="s">
        <v>69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29</v>
      </c>
      <c r="D645" s="1" t="s">
        <v>69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29</v>
      </c>
      <c r="D646" s="1" t="s">
        <v>69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29</v>
      </c>
      <c r="D647" s="1" t="s">
        <v>69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29</v>
      </c>
      <c r="D648" s="1" t="s">
        <v>69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29</v>
      </c>
      <c r="D649" s="1" t="s">
        <v>69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29</v>
      </c>
      <c r="D650" s="1" t="s">
        <v>69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29</v>
      </c>
      <c r="D651" s="1" t="s">
        <v>69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29</v>
      </c>
      <c r="D652" s="1" t="s">
        <v>69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29</v>
      </c>
      <c r="D653" s="1" t="s">
        <v>69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29</v>
      </c>
      <c r="D654" s="1" t="s">
        <v>69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29</v>
      </c>
      <c r="D655" s="1" t="s">
        <v>69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29</v>
      </c>
      <c r="D656" s="1" t="s">
        <v>69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29</v>
      </c>
      <c r="D657" s="1" t="s">
        <v>69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29</v>
      </c>
      <c r="D658" s="1" t="s">
        <v>69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29</v>
      </c>
      <c r="D659" s="1" t="s">
        <v>69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29</v>
      </c>
      <c r="D660" s="1" t="s">
        <v>69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29</v>
      </c>
      <c r="D661" s="1" t="s">
        <v>69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29</v>
      </c>
      <c r="D662" s="1" t="s">
        <v>69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29</v>
      </c>
      <c r="D663" s="1" t="s">
        <v>69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29</v>
      </c>
      <c r="D664" s="1" t="s">
        <v>69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29</v>
      </c>
      <c r="D665" s="1" t="s">
        <v>69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29</v>
      </c>
      <c r="D666" s="1" t="s">
        <v>69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29</v>
      </c>
      <c r="D667" s="1" t="s">
        <v>69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29</v>
      </c>
      <c r="D668" s="1" t="s">
        <v>69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29</v>
      </c>
      <c r="D669" s="1" t="s">
        <v>69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29</v>
      </c>
      <c r="D670" s="1" t="s">
        <v>69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29</v>
      </c>
      <c r="D671" s="1" t="s">
        <v>69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29</v>
      </c>
      <c r="D672" s="1" t="s">
        <v>69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29</v>
      </c>
      <c r="D673" s="1" t="s">
        <v>69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29</v>
      </c>
      <c r="D674" s="1" t="s">
        <v>70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29</v>
      </c>
      <c r="D675" s="1" t="s">
        <v>70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29</v>
      </c>
      <c r="D676" s="1" t="s">
        <v>70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29</v>
      </c>
      <c r="D677" s="1" t="s">
        <v>70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29</v>
      </c>
      <c r="D678" s="1" t="s">
        <v>70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29</v>
      </c>
      <c r="D679" s="1" t="s">
        <v>70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29</v>
      </c>
      <c r="D680" s="1" t="s">
        <v>70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29</v>
      </c>
      <c r="D681" s="1" t="s">
        <v>70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29</v>
      </c>
      <c r="D682" s="1" t="s">
        <v>70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29</v>
      </c>
      <c r="D683" s="1" t="s">
        <v>70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29</v>
      </c>
      <c r="D684" s="1" t="s">
        <v>70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29</v>
      </c>
      <c r="D685" s="1" t="s">
        <v>70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29</v>
      </c>
      <c r="D686" s="1" t="s">
        <v>70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29</v>
      </c>
      <c r="D687" s="1" t="s">
        <v>70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29</v>
      </c>
      <c r="D688" s="1" t="s">
        <v>70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29</v>
      </c>
      <c r="D689" s="1" t="s">
        <v>70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29</v>
      </c>
      <c r="D690" s="1" t="s">
        <v>70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29</v>
      </c>
      <c r="D691" s="1" t="s">
        <v>70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29</v>
      </c>
      <c r="D692" s="1" t="s">
        <v>70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29</v>
      </c>
      <c r="D693" s="1" t="s">
        <v>70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29</v>
      </c>
      <c r="D694" s="1" t="s">
        <v>70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29</v>
      </c>
      <c r="D695" s="1" t="s">
        <v>70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29</v>
      </c>
      <c r="D696" s="1" t="s">
        <v>70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29</v>
      </c>
      <c r="D697" s="1" t="s">
        <v>70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29</v>
      </c>
      <c r="D698" s="1" t="s">
        <v>70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29</v>
      </c>
      <c r="D699" s="1" t="s">
        <v>70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29</v>
      </c>
      <c r="D700" s="1" t="s">
        <v>70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29</v>
      </c>
      <c r="D701" s="1" t="s">
        <v>70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29</v>
      </c>
      <c r="D702" s="1" t="s">
        <v>70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29</v>
      </c>
      <c r="D703" s="1" t="s">
        <v>70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29</v>
      </c>
      <c r="D704" s="1" t="s">
        <v>71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29</v>
      </c>
      <c r="D705" s="1" t="s">
        <v>71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29</v>
      </c>
      <c r="D706" s="1" t="s">
        <v>71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29</v>
      </c>
      <c r="D707" s="1" t="s">
        <v>71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29</v>
      </c>
      <c r="D708" s="1" t="s">
        <v>71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29</v>
      </c>
      <c r="D709" s="1" t="s">
        <v>71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29</v>
      </c>
      <c r="D710" s="1" t="s">
        <v>71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29</v>
      </c>
      <c r="D711" s="1" t="s">
        <v>71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29</v>
      </c>
      <c r="D712" s="1" t="s">
        <v>71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29</v>
      </c>
      <c r="D713" s="1" t="s">
        <v>71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29</v>
      </c>
      <c r="D714" s="1" t="s">
        <v>71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29</v>
      </c>
      <c r="D715" s="1" t="s">
        <v>71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29</v>
      </c>
      <c r="D716" s="1" t="s">
        <v>71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29</v>
      </c>
      <c r="D717" s="1" t="s">
        <v>71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29</v>
      </c>
      <c r="D718" s="1" t="s">
        <v>71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29</v>
      </c>
      <c r="D719" s="1" t="s">
        <v>71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29</v>
      </c>
      <c r="D720" s="1" t="s">
        <v>71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29</v>
      </c>
      <c r="D721" s="1" t="s">
        <v>71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29</v>
      </c>
      <c r="D722" s="1" t="s">
        <v>71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29</v>
      </c>
      <c r="D723" s="1" t="s">
        <v>71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29</v>
      </c>
      <c r="D724" s="1" t="s">
        <v>71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29</v>
      </c>
      <c r="D725" s="1" t="s">
        <v>71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29</v>
      </c>
      <c r="D726" s="1" t="s">
        <v>71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29</v>
      </c>
      <c r="D727" s="1" t="s">
        <v>71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29</v>
      </c>
      <c r="D728" s="1" t="s">
        <v>71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29</v>
      </c>
      <c r="D729" s="1" t="s">
        <v>71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29</v>
      </c>
      <c r="D730" s="1" t="s">
        <v>71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29</v>
      </c>
      <c r="D731" s="1" t="s">
        <v>71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29</v>
      </c>
      <c r="D732" s="1" t="s">
        <v>71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29</v>
      </c>
      <c r="D733" s="1" t="s">
        <v>71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29</v>
      </c>
      <c r="D734" s="1" t="s">
        <v>72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29</v>
      </c>
      <c r="D735" s="1" t="s">
        <v>72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29</v>
      </c>
      <c r="D736" s="1" t="s">
        <v>72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29</v>
      </c>
      <c r="D737" s="1" t="s">
        <v>72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29</v>
      </c>
      <c r="D738" s="1" t="s">
        <v>72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29</v>
      </c>
      <c r="D739" s="1" t="s">
        <v>72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29</v>
      </c>
      <c r="D740" s="1" t="s">
        <v>72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29</v>
      </c>
      <c r="D741" s="1" t="s">
        <v>72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29</v>
      </c>
      <c r="D742" s="1" t="s">
        <v>72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29</v>
      </c>
      <c r="D743" s="1" t="s">
        <v>72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29</v>
      </c>
      <c r="D744" s="1" t="s">
        <v>72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29</v>
      </c>
      <c r="D745" s="1" t="s">
        <v>72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29</v>
      </c>
      <c r="D746" s="1" t="s">
        <v>72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29</v>
      </c>
      <c r="D747" s="1" t="s">
        <v>72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29</v>
      </c>
      <c r="D748" s="1" t="s">
        <v>72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29</v>
      </c>
      <c r="D749" s="1" t="s">
        <v>72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29</v>
      </c>
      <c r="D750" s="1" t="s">
        <v>72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29</v>
      </c>
      <c r="D751" s="1" t="s">
        <v>72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29</v>
      </c>
      <c r="D752" s="1" t="s">
        <v>72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29</v>
      </c>
      <c r="D753" s="1" t="s">
        <v>72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29</v>
      </c>
      <c r="D754" s="1" t="s">
        <v>72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29</v>
      </c>
      <c r="D755" s="1" t="s">
        <v>72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29</v>
      </c>
      <c r="D756" s="1" t="s">
        <v>72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29</v>
      </c>
      <c r="D757" s="1" t="s">
        <v>72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29</v>
      </c>
      <c r="D758" s="1" t="s">
        <v>72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29</v>
      </c>
      <c r="D759" s="1" t="s">
        <v>72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29</v>
      </c>
      <c r="D760" s="1" t="s">
        <v>72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29</v>
      </c>
      <c r="D761" s="1" t="s">
        <v>72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29</v>
      </c>
      <c r="D762" s="1" t="s">
        <v>72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29</v>
      </c>
      <c r="D763" s="1" t="s">
        <v>72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29</v>
      </c>
      <c r="D764" s="1" t="s">
        <v>73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29</v>
      </c>
      <c r="D765" s="1" t="s">
        <v>73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29</v>
      </c>
      <c r="D766" s="1" t="s">
        <v>73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29</v>
      </c>
      <c r="D767" s="1" t="s">
        <v>73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29</v>
      </c>
      <c r="D768" s="1" t="s">
        <v>73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29</v>
      </c>
      <c r="D769" s="1" t="s">
        <v>73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29</v>
      </c>
      <c r="D770" s="1" t="s">
        <v>73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29</v>
      </c>
      <c r="D771" s="1" t="s">
        <v>73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29</v>
      </c>
      <c r="D772" s="1" t="s">
        <v>73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29</v>
      </c>
      <c r="D773" s="1" t="s">
        <v>73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29</v>
      </c>
      <c r="D774" s="1" t="s">
        <v>73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29</v>
      </c>
      <c r="D775" s="1" t="s">
        <v>73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29</v>
      </c>
      <c r="D776" s="1" t="s">
        <v>73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29</v>
      </c>
      <c r="D777" s="1" t="s">
        <v>73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29</v>
      </c>
      <c r="D778" s="1" t="s">
        <v>73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29</v>
      </c>
      <c r="D779" s="1" t="s">
        <v>73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29</v>
      </c>
      <c r="D780" s="1" t="s">
        <v>73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29</v>
      </c>
      <c r="D781" s="1" t="s">
        <v>73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29</v>
      </c>
      <c r="D782" s="1" t="s">
        <v>73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29</v>
      </c>
      <c r="D783" s="1" t="s">
        <v>73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29</v>
      </c>
      <c r="D784" s="1" t="s">
        <v>73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29</v>
      </c>
      <c r="D785" s="1" t="s">
        <v>73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29</v>
      </c>
      <c r="D786" s="1" t="s">
        <v>73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29</v>
      </c>
      <c r="D787" s="1" t="s">
        <v>73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29</v>
      </c>
      <c r="D788" s="1" t="s">
        <v>73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29</v>
      </c>
      <c r="D789" s="1" t="s">
        <v>73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29</v>
      </c>
      <c r="D790" s="1" t="s">
        <v>73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29</v>
      </c>
      <c r="D791" s="1" t="s">
        <v>73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29</v>
      </c>
      <c r="D792" s="1" t="s">
        <v>73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29</v>
      </c>
      <c r="D793" s="1" t="s">
        <v>73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29</v>
      </c>
      <c r="D794" s="1" t="s">
        <v>74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29</v>
      </c>
      <c r="D795" s="1" t="s">
        <v>74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29</v>
      </c>
      <c r="D796" s="1" t="s">
        <v>74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29</v>
      </c>
      <c r="D797" s="1" t="s">
        <v>74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29</v>
      </c>
      <c r="D798" s="1" t="s">
        <v>74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29</v>
      </c>
      <c r="D799" s="1" t="s">
        <v>74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29</v>
      </c>
      <c r="D800" s="1" t="s">
        <v>74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29</v>
      </c>
      <c r="D801" s="1" t="s">
        <v>74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29</v>
      </c>
      <c r="D802" s="1" t="s">
        <v>74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29</v>
      </c>
      <c r="D803" s="1" t="s">
        <v>74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29</v>
      </c>
      <c r="D804" s="1" t="s">
        <v>74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29</v>
      </c>
      <c r="D805" s="1" t="s">
        <v>74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29</v>
      </c>
      <c r="D806" s="1" t="s">
        <v>74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29</v>
      </c>
      <c r="D807" s="1" t="s">
        <v>74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29</v>
      </c>
      <c r="D808" s="1" t="s">
        <v>74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29</v>
      </c>
      <c r="D809" s="1" t="s">
        <v>74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29</v>
      </c>
      <c r="D810" s="1" t="s">
        <v>74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29</v>
      </c>
      <c r="D811" s="1" t="s">
        <v>74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29</v>
      </c>
      <c r="D812" s="1" t="s">
        <v>74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29</v>
      </c>
      <c r="D813" s="1" t="s">
        <v>74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29</v>
      </c>
      <c r="D814" s="1" t="s">
        <v>74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29</v>
      </c>
      <c r="D815" s="1" t="s">
        <v>74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29</v>
      </c>
      <c r="D816" s="1" t="s">
        <v>74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29</v>
      </c>
      <c r="D817" s="1" t="s">
        <v>74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29</v>
      </c>
      <c r="D818" s="1" t="s">
        <v>74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29</v>
      </c>
      <c r="D819" s="1" t="s">
        <v>74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29</v>
      </c>
      <c r="D820" s="1" t="s">
        <v>74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29</v>
      </c>
      <c r="D821" s="1" t="s">
        <v>74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29</v>
      </c>
      <c r="D822" s="1" t="s">
        <v>74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29</v>
      </c>
      <c r="D823" s="1" t="s">
        <v>74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29</v>
      </c>
      <c r="D824" s="1" t="s">
        <v>75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29</v>
      </c>
      <c r="D825" s="1" t="s">
        <v>75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29</v>
      </c>
      <c r="D826" s="1" t="s">
        <v>75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29</v>
      </c>
      <c r="D827" s="1" t="s">
        <v>75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29</v>
      </c>
      <c r="D828" s="1" t="s">
        <v>75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29</v>
      </c>
      <c r="D829" s="1" t="s">
        <v>75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29</v>
      </c>
      <c r="D830" s="1" t="s">
        <v>75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29</v>
      </c>
      <c r="D831" s="1" t="s">
        <v>75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29</v>
      </c>
      <c r="D832" s="1" t="s">
        <v>75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29</v>
      </c>
      <c r="D833" s="1" t="s">
        <v>76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29</v>
      </c>
      <c r="D834" s="1" t="s">
        <v>76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29</v>
      </c>
      <c r="D835" s="1" t="s">
        <v>76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29</v>
      </c>
      <c r="D836" s="1" t="s">
        <v>76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29</v>
      </c>
      <c r="D837" s="1" t="s">
        <v>76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29</v>
      </c>
      <c r="D838" s="1" t="s">
        <v>76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29</v>
      </c>
      <c r="D839" s="1" t="s">
        <v>76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29</v>
      </c>
      <c r="D840" s="1" t="s">
        <v>76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29</v>
      </c>
      <c r="D841" s="1" t="s">
        <v>76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29</v>
      </c>
      <c r="D842" s="1" t="s">
        <v>77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29</v>
      </c>
      <c r="D843" s="1" t="s">
        <v>77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29</v>
      </c>
      <c r="D844" s="1" t="s">
        <v>77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29</v>
      </c>
      <c r="D845" s="1" t="s">
        <v>77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29</v>
      </c>
      <c r="D846" s="1" t="s">
        <v>77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29</v>
      </c>
      <c r="D847" s="1" t="s">
        <v>77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29</v>
      </c>
      <c r="D848" s="1" t="s">
        <v>77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29</v>
      </c>
      <c r="D849" s="1" t="s">
        <v>77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29</v>
      </c>
      <c r="D850" s="1" t="s">
        <v>77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29</v>
      </c>
      <c r="D851" s="1" t="s">
        <v>78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29</v>
      </c>
      <c r="D852" s="1" t="s">
        <v>78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29</v>
      </c>
      <c r="D853" s="1" t="s">
        <v>78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29</v>
      </c>
      <c r="D854" s="1" t="s">
        <v>78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29</v>
      </c>
      <c r="D855" s="1" t="s">
        <v>78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29</v>
      </c>
      <c r="D856" s="1" t="s">
        <v>78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29</v>
      </c>
      <c r="D857" s="1" t="s">
        <v>78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29</v>
      </c>
      <c r="D858" s="1" t="s">
        <v>78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29</v>
      </c>
      <c r="D859" s="1" t="s">
        <v>78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29</v>
      </c>
      <c r="D860" s="1" t="s">
        <v>78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29</v>
      </c>
      <c r="D861" s="1" t="s">
        <v>78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29</v>
      </c>
      <c r="D862" s="1" t="s">
        <v>78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29</v>
      </c>
      <c r="D863" s="1" t="s">
        <v>78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29</v>
      </c>
      <c r="D864" s="1" t="s">
        <v>78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29</v>
      </c>
      <c r="D865" s="1" t="s">
        <v>78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29</v>
      </c>
      <c r="D866" s="1" t="s">
        <v>79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29</v>
      </c>
      <c r="D867" s="1" t="s">
        <v>79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29</v>
      </c>
      <c r="D868" s="1" t="s">
        <v>79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29</v>
      </c>
      <c r="D869" s="1" t="s">
        <v>79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29</v>
      </c>
      <c r="D870" s="1" t="s">
        <v>79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29</v>
      </c>
      <c r="D871" s="1" t="s">
        <v>79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29</v>
      </c>
      <c r="D872" s="1" t="s">
        <v>79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29</v>
      </c>
      <c r="D873" s="1" t="s">
        <v>79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29</v>
      </c>
      <c r="D874" s="1" t="s">
        <v>79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29</v>
      </c>
      <c r="D875" s="1" t="s">
        <v>79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29</v>
      </c>
      <c r="D876" s="1" t="s">
        <v>79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29</v>
      </c>
      <c r="D877" s="1" t="s">
        <v>79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29</v>
      </c>
      <c r="D878" s="1" t="s">
        <v>79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29</v>
      </c>
      <c r="D879" s="1" t="s">
        <v>79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29</v>
      </c>
      <c r="D880" s="1" t="s">
        <v>80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29</v>
      </c>
      <c r="D881" s="1" t="s">
        <v>80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29</v>
      </c>
      <c r="D882" s="1" t="s">
        <v>80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29</v>
      </c>
      <c r="D883" s="1" t="s">
        <v>80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29</v>
      </c>
      <c r="D884" s="1" t="s">
        <v>80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29</v>
      </c>
      <c r="D885" s="1" t="s">
        <v>80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29</v>
      </c>
      <c r="D886" s="1" t="s">
        <v>80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29</v>
      </c>
      <c r="D887" s="1" t="s">
        <v>80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29</v>
      </c>
      <c r="D888" s="1" t="s">
        <v>80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29</v>
      </c>
      <c r="D889" s="1" t="s">
        <v>80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29</v>
      </c>
      <c r="D890" s="1" t="s">
        <v>80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29</v>
      </c>
      <c r="D891" s="1" t="s">
        <v>80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29</v>
      </c>
      <c r="D892" s="1" t="s">
        <v>81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29</v>
      </c>
      <c r="D893" s="1" t="s">
        <v>81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29</v>
      </c>
      <c r="D894" s="1" t="s">
        <v>81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29</v>
      </c>
      <c r="D895" s="1" t="s">
        <v>81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29</v>
      </c>
      <c r="D896" s="1" t="s">
        <v>81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29</v>
      </c>
      <c r="D897" s="1" t="s">
        <v>81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29</v>
      </c>
      <c r="D898" s="1" t="s">
        <v>81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29</v>
      </c>
      <c r="D899" s="1" t="s">
        <v>81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29</v>
      </c>
      <c r="D900" s="1" t="s">
        <v>81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29</v>
      </c>
      <c r="D901" s="1" t="s">
        <v>81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29</v>
      </c>
      <c r="D902" s="1" t="s">
        <v>81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29</v>
      </c>
      <c r="D903" s="1" t="s">
        <v>81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29</v>
      </c>
      <c r="D904" s="1" t="s">
        <v>81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29</v>
      </c>
      <c r="D905" s="1" t="s">
        <v>81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29</v>
      </c>
      <c r="D906" s="1" t="s">
        <v>81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29</v>
      </c>
      <c r="D907" s="1" t="s">
        <v>81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29</v>
      </c>
      <c r="D908" s="1" t="s">
        <v>81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29</v>
      </c>
      <c r="D909" s="1" t="s">
        <v>81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29</v>
      </c>
      <c r="D910" s="1" t="s">
        <v>81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29</v>
      </c>
      <c r="D911" s="1" t="s">
        <v>81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29</v>
      </c>
      <c r="D912" s="1" t="s">
        <v>82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29</v>
      </c>
      <c r="D913" s="1" t="s">
        <v>82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29</v>
      </c>
      <c r="D914" s="1" t="s">
        <v>82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29</v>
      </c>
      <c r="D915" s="1" t="s">
        <v>82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29</v>
      </c>
      <c r="D916" s="1" t="s">
        <v>82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29</v>
      </c>
      <c r="D917" s="1" t="s">
        <v>82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29</v>
      </c>
      <c r="D918" s="1" t="s">
        <v>82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29</v>
      </c>
      <c r="D919" s="1" t="s">
        <v>82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29</v>
      </c>
      <c r="D920" s="1" t="s">
        <v>83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29</v>
      </c>
      <c r="D921" s="1" t="s">
        <v>83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29</v>
      </c>
      <c r="D922" s="1" t="s">
        <v>83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29</v>
      </c>
      <c r="D923" s="1" t="s">
        <v>83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29</v>
      </c>
      <c r="D924" s="1" t="s">
        <v>83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29</v>
      </c>
      <c r="D925" s="1" t="s">
        <v>83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29</v>
      </c>
      <c r="D926" s="1" t="s">
        <v>84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29</v>
      </c>
      <c r="D927" s="1" t="s">
        <v>84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29</v>
      </c>
      <c r="D928" s="1" t="s">
        <v>84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29</v>
      </c>
      <c r="D929" s="1" t="s">
        <v>84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29</v>
      </c>
      <c r="D930" s="1" t="s">
        <v>84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29</v>
      </c>
      <c r="D931" s="1" t="s">
        <v>84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29</v>
      </c>
      <c r="D932" s="1" t="s">
        <v>84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29</v>
      </c>
      <c r="D933" s="1" t="s">
        <v>84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29</v>
      </c>
      <c r="D934" s="1" t="s">
        <v>85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29</v>
      </c>
      <c r="D935" s="1" t="s">
        <v>85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29</v>
      </c>
      <c r="D936" s="1" t="s">
        <v>85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29</v>
      </c>
      <c r="D937" s="1" t="s">
        <v>85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29</v>
      </c>
      <c r="D938" s="1" t="s">
        <v>85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29</v>
      </c>
      <c r="D939" s="1" t="s">
        <v>85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29</v>
      </c>
      <c r="D940" s="1" t="s">
        <v>85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29</v>
      </c>
      <c r="D941" s="1" t="s">
        <v>85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29</v>
      </c>
      <c r="D942" s="1" t="s">
        <v>85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29</v>
      </c>
      <c r="D943" s="1" t="s">
        <v>85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29</v>
      </c>
      <c r="D944" s="1" t="s">
        <v>85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29</v>
      </c>
      <c r="D945" s="1" t="s">
        <v>85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29</v>
      </c>
      <c r="D946" s="1" t="s">
        <v>85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29</v>
      </c>
      <c r="D947" s="1" t="s">
        <v>85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29</v>
      </c>
      <c r="D948" s="1" t="s">
        <v>85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29</v>
      </c>
      <c r="D949" s="1" t="s">
        <v>85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29</v>
      </c>
      <c r="D950" s="1" t="s">
        <v>85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29</v>
      </c>
      <c r="D951" s="1" t="s">
        <v>86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29</v>
      </c>
      <c r="D952" s="1" t="s">
        <v>86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29</v>
      </c>
      <c r="D953" s="1" t="s">
        <v>86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29</v>
      </c>
      <c r="D954" s="1" t="s">
        <v>86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29</v>
      </c>
      <c r="D955" s="1" t="s">
        <v>86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29</v>
      </c>
      <c r="D956" s="1" t="s">
        <v>86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29</v>
      </c>
      <c r="D957" s="1" t="s">
        <v>86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29</v>
      </c>
      <c r="D958" s="1" t="s">
        <v>87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29</v>
      </c>
      <c r="D959" s="1" t="s">
        <v>87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29</v>
      </c>
      <c r="D960" s="1" t="s">
        <v>87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29</v>
      </c>
      <c r="D961" s="1" t="s">
        <v>87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29</v>
      </c>
      <c r="D962" s="1" t="s">
        <v>87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29</v>
      </c>
      <c r="D963" s="1" t="s">
        <v>87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29</v>
      </c>
      <c r="D964" s="1" t="s">
        <v>87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29</v>
      </c>
      <c r="D965" s="1" t="s">
        <v>88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29</v>
      </c>
      <c r="D966" s="1" t="s">
        <v>88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29</v>
      </c>
      <c r="D967" s="1" t="s">
        <v>88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29</v>
      </c>
      <c r="D968" s="1" t="s">
        <v>88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29</v>
      </c>
      <c r="D969" s="1" t="s">
        <v>88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29</v>
      </c>
      <c r="D970" s="1" t="s">
        <v>88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29</v>
      </c>
      <c r="D971" s="1" t="s">
        <v>88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29</v>
      </c>
      <c r="D972" s="1" t="s">
        <v>88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29</v>
      </c>
      <c r="D973" s="1" t="s">
        <v>89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29</v>
      </c>
      <c r="D974" s="1" t="s">
        <v>89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29</v>
      </c>
      <c r="D975" s="1" t="s">
        <v>89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29</v>
      </c>
      <c r="D976" s="1" t="s">
        <v>89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29</v>
      </c>
      <c r="D977" s="1" t="s">
        <v>89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29</v>
      </c>
      <c r="D978" s="1" t="s">
        <v>89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29</v>
      </c>
      <c r="D979" s="1" t="s">
        <v>89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29</v>
      </c>
      <c r="D980" s="1" t="s">
        <v>89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29</v>
      </c>
      <c r="D981" s="1" t="s">
        <v>89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29</v>
      </c>
      <c r="D982" s="1" t="s">
        <v>89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29</v>
      </c>
      <c r="D983" s="1" t="s">
        <v>90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29</v>
      </c>
      <c r="D984" s="1" t="s">
        <v>90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29</v>
      </c>
      <c r="D985" s="1" t="s">
        <v>90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29</v>
      </c>
      <c r="D986" s="1" t="s">
        <v>90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29</v>
      </c>
      <c r="D987" s="1" t="s">
        <v>90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29</v>
      </c>
      <c r="D988" s="1" t="s">
        <v>90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29</v>
      </c>
      <c r="D989" s="1" t="s">
        <v>90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29</v>
      </c>
      <c r="D990" s="1" t="s">
        <v>90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29</v>
      </c>
      <c r="D991" s="1" t="s">
        <v>91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29</v>
      </c>
      <c r="D992" s="1" t="s">
        <v>91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29</v>
      </c>
      <c r="D993" s="1" t="s">
        <v>91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29</v>
      </c>
      <c r="D994" s="1" t="s">
        <v>91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29</v>
      </c>
      <c r="D995" s="1" t="s">
        <v>91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29</v>
      </c>
      <c r="D996" s="1" t="s">
        <v>91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29</v>
      </c>
      <c r="D997" s="1" t="s">
        <v>91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29</v>
      </c>
      <c r="D998" s="1" t="s">
        <v>91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29</v>
      </c>
      <c r="D999" s="1" t="s">
        <v>92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29</v>
      </c>
      <c r="D1000" s="1" t="s">
        <v>92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29</v>
      </c>
      <c r="D1001" s="1" t="s">
        <v>92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29</v>
      </c>
      <c r="D1002" s="1" t="s">
        <v>92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29</v>
      </c>
      <c r="D1003" s="1" t="s">
        <v>92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29</v>
      </c>
      <c r="D1004" s="1" t="s">
        <v>92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29</v>
      </c>
      <c r="D1005" s="1" t="s">
        <v>92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29</v>
      </c>
      <c r="D1006" s="1" t="s">
        <v>92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29</v>
      </c>
      <c r="D1007" s="1" t="s">
        <v>92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29</v>
      </c>
      <c r="D1008" s="1" t="s">
        <v>93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29</v>
      </c>
      <c r="D1009" s="1" t="s">
        <v>93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29</v>
      </c>
      <c r="D1010" s="1" t="s">
        <v>93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29</v>
      </c>
      <c r="D1011" s="1" t="s">
        <v>93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29</v>
      </c>
      <c r="D1012" s="1" t="s">
        <v>93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29</v>
      </c>
      <c r="D1013" s="1" t="s">
        <v>93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29</v>
      </c>
      <c r="D1014" s="1" t="s">
        <v>93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29</v>
      </c>
      <c r="D1015" s="1" t="s">
        <v>94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29</v>
      </c>
      <c r="D1016" s="1" t="s">
        <v>94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29</v>
      </c>
      <c r="D1017" s="1" t="s">
        <v>94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29</v>
      </c>
      <c r="D1018" s="1" t="s">
        <v>94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29</v>
      </c>
      <c r="D1019" s="1" t="s">
        <v>94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29</v>
      </c>
      <c r="D1020" s="1" t="s">
        <v>94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29</v>
      </c>
      <c r="D1021" s="1" t="s">
        <v>94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29</v>
      </c>
      <c r="D1022" s="1" t="s">
        <v>95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29</v>
      </c>
      <c r="D1023" s="1" t="s">
        <v>95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29</v>
      </c>
      <c r="D1024" s="1" t="s">
        <v>95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29</v>
      </c>
      <c r="D1025" s="1" t="s">
        <v>95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29</v>
      </c>
      <c r="D1026" s="1" t="s">
        <v>95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29</v>
      </c>
      <c r="D1027" s="1" t="s">
        <v>95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29</v>
      </c>
      <c r="D1028" s="1" t="s">
        <v>95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29</v>
      </c>
      <c r="D1029" s="1" t="s">
        <v>96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29</v>
      </c>
      <c r="D1030" s="1" t="s">
        <v>96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29</v>
      </c>
      <c r="D1031" s="1" t="s">
        <v>96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29</v>
      </c>
      <c r="D1032" s="1" t="s">
        <v>96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29</v>
      </c>
      <c r="D1033" s="1" t="s">
        <v>96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29</v>
      </c>
      <c r="D1034" s="1" t="s">
        <v>96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29</v>
      </c>
      <c r="D1035" s="1" t="s">
        <v>96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29</v>
      </c>
      <c r="D1036" s="1" t="s">
        <v>96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29</v>
      </c>
      <c r="D1037" s="1" t="s">
        <v>97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29</v>
      </c>
      <c r="D1038" s="1" t="s">
        <v>97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29</v>
      </c>
      <c r="D1039" s="1" t="s">
        <v>97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29</v>
      </c>
      <c r="D1040" s="1" t="s">
        <v>97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29</v>
      </c>
      <c r="D1041" s="1" t="s">
        <v>97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29</v>
      </c>
      <c r="D1042" s="1" t="s">
        <v>97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29</v>
      </c>
      <c r="D1043" s="1" t="s">
        <v>97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29</v>
      </c>
      <c r="D1044" s="1" t="s">
        <v>98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29</v>
      </c>
      <c r="D1045" s="1" t="s">
        <v>98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29</v>
      </c>
      <c r="D1046" s="1" t="s">
        <v>98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29</v>
      </c>
      <c r="D1047" s="1" t="s">
        <v>98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29</v>
      </c>
      <c r="D1048" s="1" t="s">
        <v>98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29</v>
      </c>
      <c r="D1049" s="1" t="s">
        <v>98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29</v>
      </c>
      <c r="D1050" s="1" t="s">
        <v>98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29</v>
      </c>
      <c r="D1051" s="1" t="s">
        <v>99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29</v>
      </c>
      <c r="D1052" s="1" t="s">
        <v>99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29</v>
      </c>
      <c r="D1053" s="1" t="s">
        <v>99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29</v>
      </c>
      <c r="D1054" s="1" t="s">
        <v>99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29</v>
      </c>
      <c r="D1055" s="1" t="s">
        <v>99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29</v>
      </c>
      <c r="D1056" s="1" t="s">
        <v>99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29</v>
      </c>
      <c r="D1057" s="1" t="s">
        <v>99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29</v>
      </c>
      <c r="D1058" s="1" t="s">
        <v>100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29</v>
      </c>
      <c r="D1059" s="1" t="s">
        <v>100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29</v>
      </c>
      <c r="D1060" s="1" t="s">
        <v>100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29</v>
      </c>
      <c r="D1061" s="1" t="s">
        <v>100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29</v>
      </c>
      <c r="D1062" s="1" t="s">
        <v>100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29</v>
      </c>
      <c r="D1063" s="1" t="s">
        <v>100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29</v>
      </c>
      <c r="D1064" s="1" t="s">
        <v>100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29</v>
      </c>
      <c r="D1065" s="1" t="s">
        <v>100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29</v>
      </c>
      <c r="D1066" s="1" t="s">
        <v>100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29</v>
      </c>
      <c r="D1067" s="1" t="s">
        <v>101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29</v>
      </c>
      <c r="D1068" s="1" t="s">
        <v>101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29</v>
      </c>
      <c r="D1069" s="1" t="s">
        <v>101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29</v>
      </c>
      <c r="D1070" s="1" t="s">
        <v>101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29</v>
      </c>
      <c r="D1071" s="1" t="s">
        <v>101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29</v>
      </c>
      <c r="D1072" s="1" t="s">
        <v>101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29</v>
      </c>
      <c r="D1073" s="1" t="s">
        <v>101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29</v>
      </c>
      <c r="D1074" s="1" t="s">
        <v>102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29</v>
      </c>
      <c r="D1075" s="1" t="s">
        <v>102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29</v>
      </c>
      <c r="D1076" s="1" t="s">
        <v>102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29</v>
      </c>
      <c r="D1077" s="1" t="s">
        <v>102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29</v>
      </c>
      <c r="D1078" s="1" t="s">
        <v>102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29</v>
      </c>
      <c r="D1079" s="1" t="s">
        <v>102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29</v>
      </c>
      <c r="D1080" s="1" t="s">
        <v>102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29</v>
      </c>
      <c r="D1081" s="1" t="s">
        <v>102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29</v>
      </c>
      <c r="D1082" s="1" t="s">
        <v>102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29</v>
      </c>
      <c r="D1083" s="1" t="s">
        <v>103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29</v>
      </c>
      <c r="D1084" s="1" t="s">
        <v>103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29</v>
      </c>
      <c r="D1085" s="1" t="s">
        <v>103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29</v>
      </c>
      <c r="D1086" s="1" t="s">
        <v>103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29</v>
      </c>
      <c r="D1087" s="1" t="s">
        <v>103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29</v>
      </c>
      <c r="D1088" s="1" t="s">
        <v>103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29</v>
      </c>
      <c r="D1089" s="1" t="s">
        <v>103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29</v>
      </c>
      <c r="D1090" s="1" t="s">
        <v>104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29</v>
      </c>
      <c r="D1091" s="1" t="s">
        <v>104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29</v>
      </c>
      <c r="D1092" s="1" t="s">
        <v>104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29</v>
      </c>
      <c r="D1093" s="1" t="s">
        <v>104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29</v>
      </c>
      <c r="D1094" s="1" t="s">
        <v>104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29</v>
      </c>
      <c r="D1095" s="1" t="s">
        <v>104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29</v>
      </c>
      <c r="D1096" s="1" t="s">
        <v>104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29</v>
      </c>
      <c r="D1097" s="1" t="s">
        <v>105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29</v>
      </c>
      <c r="D1098" s="1" t="s">
        <v>105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29</v>
      </c>
      <c r="D1099" s="1" t="s">
        <v>105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29</v>
      </c>
      <c r="D1100" s="1" t="s">
        <v>105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29</v>
      </c>
      <c r="D1101" s="1" t="s">
        <v>105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29</v>
      </c>
      <c r="D1102" s="1" t="s">
        <v>105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29</v>
      </c>
      <c r="D1103" s="1" t="s">
        <v>105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29</v>
      </c>
      <c r="D1104" s="1" t="s">
        <v>106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29</v>
      </c>
      <c r="D1105" s="1" t="s">
        <v>106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29</v>
      </c>
      <c r="D1106" s="1" t="s">
        <v>106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29</v>
      </c>
      <c r="D1107" s="1" t="s">
        <v>106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29</v>
      </c>
      <c r="D1108" s="1" t="s">
        <v>106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29</v>
      </c>
      <c r="D1109" s="1" t="s">
        <v>106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29</v>
      </c>
      <c r="D1110" s="1" t="s">
        <v>106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29</v>
      </c>
      <c r="D1111" s="1" t="s">
        <v>106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29</v>
      </c>
      <c r="D1112" s="1" t="s">
        <v>106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29</v>
      </c>
      <c r="D1113" s="1" t="s">
        <v>107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29</v>
      </c>
      <c r="D1114" s="1" t="s">
        <v>107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29</v>
      </c>
      <c r="D1115" s="1" t="s">
        <v>107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29</v>
      </c>
      <c r="D1116" s="1" t="s">
        <v>107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29</v>
      </c>
      <c r="D1117" s="1" t="s">
        <v>107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29</v>
      </c>
      <c r="D1118" s="1" t="s">
        <v>107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29</v>
      </c>
      <c r="D1119" s="1" t="s">
        <v>107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29</v>
      </c>
      <c r="D1120" s="1" t="s">
        <v>107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29</v>
      </c>
      <c r="D1121" s="1" t="s">
        <v>108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29</v>
      </c>
      <c r="D1122" s="1" t="s">
        <v>108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29</v>
      </c>
      <c r="D1123" s="1" t="s">
        <v>108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29</v>
      </c>
      <c r="D1124" s="1" t="s">
        <v>108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29</v>
      </c>
      <c r="D1125" s="1" t="s">
        <v>108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29</v>
      </c>
      <c r="D1126" s="1" t="s">
        <v>108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29</v>
      </c>
      <c r="D1127" s="1" t="s">
        <v>108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29</v>
      </c>
      <c r="D1128" s="1" t="s">
        <v>109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29</v>
      </c>
      <c r="D1129" s="1" t="s">
        <v>109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29</v>
      </c>
      <c r="D1130" s="1" t="s">
        <v>109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29</v>
      </c>
      <c r="D1131" s="1" t="s">
        <v>109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29</v>
      </c>
      <c r="D1132" s="1" t="s">
        <v>109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29</v>
      </c>
      <c r="D1133" s="1" t="s">
        <v>109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29</v>
      </c>
      <c r="D1134" s="1" t="s">
        <v>109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29</v>
      </c>
      <c r="D1135" s="1" t="s">
        <v>110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29</v>
      </c>
      <c r="D1136" s="1" t="s">
        <v>110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29</v>
      </c>
      <c r="D1137" s="1" t="s">
        <v>110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29</v>
      </c>
      <c r="D1138" s="1" t="s">
        <v>110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29</v>
      </c>
      <c r="D1139" s="1" t="s">
        <v>110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29</v>
      </c>
      <c r="D1140" s="1" t="s">
        <v>110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29</v>
      </c>
      <c r="D1141" s="1" t="s">
        <v>110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29</v>
      </c>
      <c r="D1142" s="1" t="s">
        <v>111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29</v>
      </c>
      <c r="D1143" s="1" t="s">
        <v>111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29</v>
      </c>
      <c r="D1144" s="1" t="s">
        <v>111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29</v>
      </c>
      <c r="D1145" s="1" t="s">
        <v>111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29</v>
      </c>
      <c r="D1146" s="1" t="s">
        <v>111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29</v>
      </c>
      <c r="D1147" s="1" t="s">
        <v>111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29</v>
      </c>
      <c r="D1148" s="1" t="s">
        <v>111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29</v>
      </c>
      <c r="D1149" s="1" t="s">
        <v>112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29</v>
      </c>
      <c r="D1150" s="1" t="s">
        <v>112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29</v>
      </c>
      <c r="D1151" s="1" t="s">
        <v>112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29</v>
      </c>
      <c r="D1152" s="1" t="s">
        <v>112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29</v>
      </c>
      <c r="D1153" s="1" t="s">
        <v>112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29</v>
      </c>
      <c r="D1154" s="1" t="s">
        <v>112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29</v>
      </c>
      <c r="D1155" s="1" t="s">
        <v>112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29</v>
      </c>
      <c r="D1156" s="1" t="s">
        <v>113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29</v>
      </c>
      <c r="D1157" s="1" t="s">
        <v>113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29</v>
      </c>
      <c r="D1158" s="1" t="s">
        <v>113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29</v>
      </c>
      <c r="D1159" s="1" t="s">
        <v>113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29</v>
      </c>
      <c r="D1160" s="1" t="s">
        <v>113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29</v>
      </c>
      <c r="D1161" s="1" t="s">
        <v>113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29</v>
      </c>
      <c r="D1162" s="1" t="s">
        <v>113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29</v>
      </c>
      <c r="D1163" s="1" t="s">
        <v>114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29</v>
      </c>
      <c r="D1164" s="1" t="s">
        <v>114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29</v>
      </c>
      <c r="D1165" s="1" t="s">
        <v>114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29</v>
      </c>
      <c r="D1166" s="1" t="s">
        <v>114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29</v>
      </c>
      <c r="D1167" s="1" t="s">
        <v>114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29</v>
      </c>
      <c r="D1168" s="1" t="s">
        <v>114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29</v>
      </c>
      <c r="D1169" s="1" t="s">
        <v>114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29</v>
      </c>
      <c r="D1170" s="1" t="s">
        <v>115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29</v>
      </c>
      <c r="D1171" s="1" t="s">
        <v>115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29</v>
      </c>
      <c r="D1172" s="1" t="s">
        <v>115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29</v>
      </c>
      <c r="D1173" s="1" t="s">
        <v>115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29</v>
      </c>
      <c r="D1174" s="1" t="s">
        <v>115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29</v>
      </c>
      <c r="D1175" s="5" t="s">
        <v>115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29</v>
      </c>
      <c r="D1176" s="1" t="s">
        <v>115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29</v>
      </c>
      <c r="D1177" s="1" t="s">
        <v>116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29</v>
      </c>
      <c r="D1178" s="1" t="s">
        <v>116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29</v>
      </c>
      <c r="D1179" s="1" t="s">
        <v>116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29</v>
      </c>
      <c r="D1180" s="1" t="s">
        <v>116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29</v>
      </c>
      <c r="D1181" s="1" t="s">
        <v>116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29</v>
      </c>
      <c r="D1182" s="1" t="s">
        <v>116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29</v>
      </c>
      <c r="D1183" s="1" t="s">
        <v>116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29</v>
      </c>
      <c r="D1184" s="1" t="s">
        <v>117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29</v>
      </c>
      <c r="D1185" s="1" t="s">
        <v>117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29</v>
      </c>
      <c r="D1186" s="1" t="s">
        <v>117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29</v>
      </c>
      <c r="D1187" s="1" t="s">
        <v>117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29</v>
      </c>
      <c r="D1188" s="1" t="s">
        <v>117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29</v>
      </c>
      <c r="D1189" s="1" t="s">
        <v>117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29</v>
      </c>
      <c r="D1190" s="1" t="s">
        <v>117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29</v>
      </c>
      <c r="D1191" s="1" t="s">
        <v>118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29</v>
      </c>
      <c r="D1192" s="1" t="s">
        <v>118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29</v>
      </c>
      <c r="D1193" s="1" t="s">
        <v>118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29</v>
      </c>
      <c r="D1194" s="1" t="s">
        <v>118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29</v>
      </c>
      <c r="D1195" s="1" t="s">
        <v>118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29</v>
      </c>
      <c r="D1196" s="1" t="s">
        <v>118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29</v>
      </c>
      <c r="D1197" s="1" t="s">
        <v>118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29</v>
      </c>
      <c r="D1198" s="1" t="s">
        <v>119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29</v>
      </c>
      <c r="D1199" s="1" t="s">
        <v>119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29</v>
      </c>
      <c r="D1200" s="1" t="s">
        <v>119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29</v>
      </c>
      <c r="D1201" s="1" t="s">
        <v>119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29</v>
      </c>
      <c r="D1202" s="1" t="s">
        <v>119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29</v>
      </c>
      <c r="D1203" s="1" t="s">
        <v>119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29</v>
      </c>
      <c r="D1204" s="1" t="s">
        <v>119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29</v>
      </c>
      <c r="D1205" s="1" t="s">
        <v>120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29</v>
      </c>
      <c r="D1206" s="1" t="s">
        <v>120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29</v>
      </c>
      <c r="D1207" s="1" t="s">
        <v>120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29</v>
      </c>
      <c r="D1208" s="1" t="s">
        <v>120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29</v>
      </c>
      <c r="D1209" s="1" t="s">
        <v>120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29</v>
      </c>
      <c r="D1210" s="1" t="s">
        <v>120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29</v>
      </c>
      <c r="D1211" s="1" t="s">
        <v>120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29</v>
      </c>
      <c r="D1212" s="1" t="s">
        <v>121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29</v>
      </c>
      <c r="D1213" s="1" t="s">
        <v>121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29</v>
      </c>
      <c r="D1214" s="1" t="s">
        <v>121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29</v>
      </c>
      <c r="D1215" s="1" t="s">
        <v>121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29</v>
      </c>
      <c r="D1216" s="1" t="s">
        <v>121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29</v>
      </c>
      <c r="D1217" s="1" t="s">
        <v>121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29</v>
      </c>
      <c r="D1218" s="1" t="s">
        <v>121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29</v>
      </c>
      <c r="D1219" s="1" t="s">
        <v>122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29</v>
      </c>
      <c r="D1220" s="1" t="s">
        <v>122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29</v>
      </c>
      <c r="D1221" s="1" t="s">
        <v>122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29</v>
      </c>
      <c r="D1222" s="1" t="s">
        <v>122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29</v>
      </c>
      <c r="D1223" s="1" t="s">
        <v>122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29</v>
      </c>
      <c r="D1224" s="1" t="s">
        <v>122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29</v>
      </c>
      <c r="D1225" s="1" t="s">
        <v>122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29</v>
      </c>
      <c r="D1226" s="1" t="s">
        <v>123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29</v>
      </c>
      <c r="D1227" s="1" t="s">
        <v>123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29</v>
      </c>
      <c r="D1228" s="1" t="s">
        <v>123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29</v>
      </c>
      <c r="D1229" s="1" t="s">
        <v>123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29</v>
      </c>
      <c r="D1230" s="1" t="s">
        <v>123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29</v>
      </c>
      <c r="D1231" s="1" t="s">
        <v>123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29</v>
      </c>
      <c r="D1232" s="1" t="s">
        <v>123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29</v>
      </c>
      <c r="D1233" s="1" t="s">
        <v>124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29</v>
      </c>
      <c r="D1234" s="1" t="s">
        <v>124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29</v>
      </c>
      <c r="D1235" s="1" t="s">
        <v>124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29</v>
      </c>
      <c r="D1236" s="1" t="s">
        <v>124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29</v>
      </c>
      <c r="D1237" s="1" t="s">
        <v>124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29</v>
      </c>
      <c r="D1238" s="1" t="s">
        <v>124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29</v>
      </c>
      <c r="D1239" s="1" t="s">
        <v>124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29</v>
      </c>
      <c r="D1240" s="1" t="s">
        <v>125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29</v>
      </c>
      <c r="D1241" s="1" t="s">
        <v>125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29</v>
      </c>
      <c r="D1242" s="1" t="s">
        <v>125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29</v>
      </c>
      <c r="D1243" s="1" t="s">
        <v>125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29</v>
      </c>
      <c r="D1244" s="1" t="s">
        <v>125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29</v>
      </c>
      <c r="D1245" s="1" t="s">
        <v>125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29</v>
      </c>
      <c r="D1246" s="1" t="s">
        <v>125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29</v>
      </c>
      <c r="D1247" s="1" t="s">
        <v>126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29</v>
      </c>
      <c r="D1248" s="1" t="s">
        <v>126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29</v>
      </c>
      <c r="D1249" s="1" t="s">
        <v>126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29</v>
      </c>
      <c r="D1250" s="1" t="s">
        <v>126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29</v>
      </c>
      <c r="D1251" s="1" t="s">
        <v>126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29</v>
      </c>
      <c r="D1252" s="1" t="s">
        <v>126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29</v>
      </c>
      <c r="D1253" s="1" t="s">
        <v>126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29</v>
      </c>
      <c r="D1254" s="1" t="s">
        <v>127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29</v>
      </c>
      <c r="D1255" s="1" t="s">
        <v>127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29</v>
      </c>
      <c r="D1256" s="1" t="s">
        <v>127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29</v>
      </c>
      <c r="D1257" s="1" t="s">
        <v>127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29</v>
      </c>
      <c r="D1258" s="1" t="s">
        <v>127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29</v>
      </c>
      <c r="D1259" s="1" t="s">
        <v>127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29</v>
      </c>
      <c r="D1260" s="1" t="s">
        <v>127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29</v>
      </c>
      <c r="D1261" s="1" t="s">
        <v>128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29</v>
      </c>
      <c r="D1262" s="1" t="s">
        <v>128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29</v>
      </c>
      <c r="D1263" s="1" t="s">
        <v>128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29</v>
      </c>
      <c r="D1264" s="1" t="s">
        <v>128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29</v>
      </c>
      <c r="D1265" s="1" t="s">
        <v>128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29</v>
      </c>
      <c r="D1266" s="1" t="s">
        <v>128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29</v>
      </c>
      <c r="D1267" s="1" t="s">
        <v>128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L122"/>
  <sheetViews>
    <sheetView tabSelected="1" topLeftCell="A22" zoomScale="85" zoomScaleNormal="85" workbookViewId="0">
      <selection activeCell="E27" sqref="E27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147</v>
      </c>
    </row>
    <row r="3" spans="1:6" x14ac:dyDescent="0.2">
      <c r="B3" t="s">
        <v>157</v>
      </c>
    </row>
    <row r="6" spans="1:6" x14ac:dyDescent="0.2">
      <c r="A6" s="6" t="s">
        <v>129</v>
      </c>
    </row>
    <row r="7" spans="1:6" outlineLevel="1" x14ac:dyDescent="0.2">
      <c r="B7" s="7" t="s">
        <v>130</v>
      </c>
      <c r="C7" s="8">
        <v>0.86</v>
      </c>
      <c r="D7" s="7"/>
      <c r="E7" s="9">
        <f>gamma_oil_*1000</f>
        <v>860</v>
      </c>
      <c r="F7" s="10" t="s">
        <v>131</v>
      </c>
    </row>
    <row r="8" spans="1:6" outlineLevel="1" x14ac:dyDescent="0.2">
      <c r="B8" s="7" t="s">
        <v>145</v>
      </c>
      <c r="C8" s="8">
        <v>1</v>
      </c>
      <c r="D8" s="7"/>
      <c r="E8" s="9"/>
      <c r="F8" s="10"/>
    </row>
    <row r="9" spans="1:6" outlineLevel="1" x14ac:dyDescent="0.2">
      <c r="B9" s="7" t="s">
        <v>132</v>
      </c>
      <c r="C9" s="8">
        <v>0.8</v>
      </c>
      <c r="D9" s="7"/>
      <c r="E9" s="9">
        <f>gamma_gas_*1.22</f>
        <v>0.97599999999999998</v>
      </c>
      <c r="F9" s="10" t="s">
        <v>131</v>
      </c>
    </row>
    <row r="10" spans="1:6" ht="25.5" outlineLevel="1" x14ac:dyDescent="0.2">
      <c r="B10" s="11" t="s">
        <v>133</v>
      </c>
      <c r="C10" s="8">
        <v>80</v>
      </c>
      <c r="D10" s="7" t="s">
        <v>134</v>
      </c>
      <c r="E10" s="12">
        <f>Rsb_/gamma_oil_</f>
        <v>93.023255813953483</v>
      </c>
      <c r="F10" s="10" t="s">
        <v>135</v>
      </c>
    </row>
    <row r="11" spans="1:6" outlineLevel="1" x14ac:dyDescent="0.2">
      <c r="B11" s="11" t="s">
        <v>136</v>
      </c>
      <c r="C11" s="8">
        <v>80</v>
      </c>
      <c r="D11" s="7" t="s">
        <v>134</v>
      </c>
      <c r="E11" s="12">
        <f>Rsb_/gamma_oil_</f>
        <v>93.023255813953483</v>
      </c>
      <c r="F11" s="10" t="s">
        <v>135</v>
      </c>
    </row>
    <row r="12" spans="1:6" ht="25.5" outlineLevel="1" x14ac:dyDescent="0.2">
      <c r="B12" s="11" t="s">
        <v>137</v>
      </c>
      <c r="C12" s="8">
        <v>120</v>
      </c>
      <c r="D12" s="7" t="s">
        <v>150</v>
      </c>
      <c r="E12" s="12">
        <f>Pb_*1.01325</f>
        <v>121.59</v>
      </c>
      <c r="F12" s="10" t="s">
        <v>151</v>
      </c>
    </row>
    <row r="13" spans="1:6" outlineLevel="1" x14ac:dyDescent="0.2">
      <c r="B13" s="7" t="s">
        <v>138</v>
      </c>
      <c r="C13" s="8">
        <v>100</v>
      </c>
      <c r="D13" s="7" t="s">
        <v>139</v>
      </c>
      <c r="E13" s="12">
        <f>Tres_*9/5+32</f>
        <v>212</v>
      </c>
      <c r="F13" s="10" t="s">
        <v>152</v>
      </c>
    </row>
    <row r="14" spans="1:6" ht="38.25" outlineLevel="1" x14ac:dyDescent="0.2">
      <c r="B14" s="11" t="s">
        <v>140</v>
      </c>
      <c r="C14" s="8">
        <v>1.2</v>
      </c>
      <c r="D14" s="7" t="s">
        <v>134</v>
      </c>
    </row>
    <row r="15" spans="1:6" ht="25.5" outlineLevel="1" x14ac:dyDescent="0.2">
      <c r="B15" s="18" t="s">
        <v>148</v>
      </c>
      <c r="C15" s="8">
        <v>1</v>
      </c>
      <c r="D15" s="19" t="s">
        <v>149</v>
      </c>
    </row>
    <row r="16" spans="1:6" x14ac:dyDescent="0.2">
      <c r="A16" s="6" t="s">
        <v>164</v>
      </c>
    </row>
    <row r="17" spans="1:12" x14ac:dyDescent="0.2">
      <c r="B17" s="11" t="s">
        <v>153</v>
      </c>
      <c r="C17" s="8">
        <v>50</v>
      </c>
      <c r="D17" s="7" t="s">
        <v>146</v>
      </c>
    </row>
    <row r="18" spans="1:12" x14ac:dyDescent="0.2">
      <c r="B18" s="7" t="s">
        <v>1</v>
      </c>
      <c r="C18" s="8">
        <v>10</v>
      </c>
      <c r="D18" s="7" t="s">
        <v>141</v>
      </c>
    </row>
    <row r="19" spans="1:12" x14ac:dyDescent="0.2">
      <c r="B19" s="20"/>
    </row>
    <row r="22" spans="1:12" x14ac:dyDescent="0.2">
      <c r="A22" t="s">
        <v>143</v>
      </c>
    </row>
    <row r="23" spans="1:12" outlineLevel="1" x14ac:dyDescent="0.2"/>
    <row r="24" spans="1:12" outlineLevel="1" x14ac:dyDescent="0.2"/>
    <row r="25" spans="1:12" outlineLevel="1" x14ac:dyDescent="0.2">
      <c r="J25" s="13" t="s">
        <v>159</v>
      </c>
      <c r="K25" s="13" t="s">
        <v>160</v>
      </c>
      <c r="L25" s="13" t="s">
        <v>161</v>
      </c>
    </row>
    <row r="26" spans="1:12" ht="32.1" customHeight="1" outlineLevel="1" x14ac:dyDescent="0.35">
      <c r="C26" s="17" t="s">
        <v>0</v>
      </c>
      <c r="D26" s="17" t="s">
        <v>142</v>
      </c>
      <c r="E26" s="17" t="s">
        <v>155</v>
      </c>
      <c r="F26" s="21" t="s">
        <v>154</v>
      </c>
      <c r="G26" s="22" t="s">
        <v>156</v>
      </c>
      <c r="I26" s="17" t="s">
        <v>158</v>
      </c>
      <c r="J26" s="23" t="str">
        <f>"Р при 
βgas ="&amp;betta_gas1_</f>
        <v>Р при 
βgas =0,25</v>
      </c>
      <c r="K26" s="23" t="str">
        <f>"Р при 
βgas ="&amp;betta_gas2_</f>
        <v>Р при 
βgas =0,50</v>
      </c>
      <c r="L26" s="23" t="str">
        <f>"Р при 
βgas ="&amp;betta_gas3_</f>
        <v>Р при 
βgas =0,75</v>
      </c>
    </row>
    <row r="27" spans="1:12" outlineLevel="1" x14ac:dyDescent="0.2">
      <c r="C27" s="8">
        <v>1</v>
      </c>
      <c r="D27" s="8">
        <v>80</v>
      </c>
      <c r="E27" s="14">
        <f>[1]!MF_Qmix_m3day(Q_,fw_,C27,D27,gamma_gas_,gamma_oil_,gamma_wat_,Rsb_,Rp_,Pb_,Tres_,Bob_,muob_)</f>
        <v>4384.91317180031</v>
      </c>
      <c r="F27" s="31">
        <f>[1]!MF_GasFraction_d(C27,D27,fw_)+N27</f>
        <v>0.99039750150286576</v>
      </c>
      <c r="G27" s="15">
        <f>[1]!MF_Mumix_cP(Q_,fw_,C27,D27)</f>
        <v>2.3674543428037403E-2</v>
      </c>
      <c r="I27" s="8">
        <v>10</v>
      </c>
      <c r="J27" s="7">
        <f>[1]!MF_PGasFraction_atma(betta_gas1_,20,gamma_gas_,gamma_oil_,gamma_wat_,fw_,Rsb_,I27,Pb_,Tres_,Bob_,muob_)</f>
        <v>21.0205078125</v>
      </c>
      <c r="K27" s="7">
        <f>[1]!MF_PGasFraction_atma(betta_gas2_,20,gamma_gas_,gamma_oil_,gamma_wat_,fw_,Rsb_,I27,Pb_,Tres_,Bob_,muob_)</f>
        <v>8.31298828125</v>
      </c>
      <c r="L27" s="7">
        <f>[1]!MF_PGasFraction_atma(betta_gas3_,20,gamma_gas_,gamma_oil_,gamma_wat_,fw_,Rsb_,I27,Pb_,Tres_,Bob_,muob_)</f>
        <v>2.941131591796875</v>
      </c>
    </row>
    <row r="28" spans="1:12" outlineLevel="1" x14ac:dyDescent="0.2">
      <c r="C28" s="8">
        <v>5</v>
      </c>
      <c r="D28" s="8">
        <f>D27</f>
        <v>80</v>
      </c>
      <c r="E28" s="14">
        <f>[1]!MF_Qmix_m3day(Q_,fw_,C28,D28,gamma_gas_,gamma_oil_,gamma_wat_,Rsb_,Rp_,Pb_,Tres_,Bob_,muob_)</f>
        <v>895.52389328973493</v>
      </c>
      <c r="F28" s="15">
        <f>[1]!MF_GasFraction_d(C28,D28,fw_)+N28</f>
        <v>0.95307201204010428</v>
      </c>
      <c r="G28" s="15">
        <f>[1]!MF_Mumix_cP(Q_,fw_,C28,D28)</f>
        <v>0.11129109373942278</v>
      </c>
      <c r="I28" s="8">
        <v>50</v>
      </c>
      <c r="J28" s="7">
        <f>[1]!MF_PGasFraction_atma(betta_gas1_,20,gamma_gas_,gamma_oil_,gamma_wat_,fw_,Rsb_,I28,Pb_,Tres_,Bob_,muob_)</f>
        <v>53.155517578125</v>
      </c>
      <c r="K28" s="7">
        <f>[1]!MF_PGasFraction_atma(betta_gas2_,20,gamma_gas_,gamma_oil_,gamma_wat_,fw_,Rsb_,I28,Pb_,Tres_,Bob_,muob_)</f>
        <v>29.901123046875</v>
      </c>
      <c r="L28" s="7">
        <f>[1]!MF_PGasFraction_atma(betta_gas3_,20,gamma_gas_,gamma_oil_,gamma_wat_,fw_,Rsb_,I28,Pb_,Tres_,Bob_,muob_)</f>
        <v>12.982177734375</v>
      </c>
    </row>
    <row r="29" spans="1:12" outlineLevel="1" x14ac:dyDescent="0.2">
      <c r="C29" s="8">
        <v>10</v>
      </c>
      <c r="D29" s="8">
        <f t="shared" ref="D29:D52" si="0">D28</f>
        <v>80</v>
      </c>
      <c r="E29" s="14">
        <f>[1]!MF_Qmix_m3day(Q_,fw_,C29,D29,gamma_gas_,gamma_oil_,gamma_wat_,Rsb_,Rp_,Pb_,Tres_,Bob_,muob_)</f>
        <v>457.5146106939066</v>
      </c>
      <c r="F29" s="15">
        <f>[1]!MF_GasFraction_d(C29,D29,fw_)+N29</f>
        <v>0.90852236549019161</v>
      </c>
      <c r="G29" s="15">
        <f>[1]!MF_Mumix_cP(Q_,fw_,C29,D29)</f>
        <v>0.20524117386846791</v>
      </c>
      <c r="I29" s="8">
        <v>100</v>
      </c>
      <c r="J29" s="7">
        <f>[1]!MF_PGasFraction_atma(betta_gas1_,20,gamma_gas_,gamma_oil_,gamma_wat_,fw_,Rsb_,I29,Pb_,Tres_,Bob_,muob_)</f>
        <v>74.871826171875</v>
      </c>
      <c r="K29" s="7">
        <f>[1]!MF_PGasFraction_atma(betta_gas2_,20,gamma_gas_,gamma_oil_,gamma_wat_,fw_,Rsb_,I29,Pb_,Tres_,Bob_,muob_)</f>
        <v>47.882080078125</v>
      </c>
      <c r="L29" s="7">
        <f>[1]!MF_PGasFraction_atma(betta_gas3_,20,gamma_gas_,gamma_oil_,gamma_wat_,fw_,Rsb_,I29,Pb_,Tres_,Bob_,muob_)</f>
        <v>23.32763671875</v>
      </c>
    </row>
    <row r="30" spans="1:12" outlineLevel="1" x14ac:dyDescent="0.2">
      <c r="C30" s="8">
        <v>20</v>
      </c>
      <c r="D30" s="8">
        <f t="shared" si="0"/>
        <v>80</v>
      </c>
      <c r="E30" s="14">
        <f>[1]!MF_Qmix_m3day(Q_,fw_,C30,D30,gamma_gas_,gamma_oil_,gamma_wat_,Rsb_,Rp_,Pb_,Tres_,Bob_,muob_)</f>
        <v>237.55122480325755</v>
      </c>
      <c r="F30" s="15">
        <f>[1]!MF_GasFraction_d(C30,D30,fw_)+N30</f>
        <v>0.82541659423923996</v>
      </c>
      <c r="G30" s="15">
        <f>[1]!MF_Mumix_cP(Q_,fw_,C30,D30)</f>
        <v>0.34967394989631778</v>
      </c>
      <c r="I30" s="8">
        <v>150</v>
      </c>
      <c r="J30" s="7">
        <f>[1]!MF_PGasFraction_atma(betta_gas1_,20,gamma_gas_,gamma_oil_,gamma_wat_,fw_,Rsb_,I30,Pb_,Tres_,Bob_,muob_)</f>
        <v>123.1201171875</v>
      </c>
      <c r="K30" s="7">
        <f>[1]!MF_PGasFraction_atma(betta_gas2_,20,gamma_gas_,gamma_oil_,gamma_wat_,fw_,Rsb_,I30,Pb_,Tres_,Bob_,muob_)</f>
        <v>67.529296875</v>
      </c>
      <c r="L30" s="7">
        <f>[1]!MF_PGasFraction_atma(betta_gas3_,20,gamma_gas_,gamma_oil_,gamma_wat_,fw_,Rsb_,I30,Pb_,Tres_,Bob_,muob_)</f>
        <v>33.6181640625</v>
      </c>
    </row>
    <row r="31" spans="1:12" outlineLevel="1" x14ac:dyDescent="0.2">
      <c r="C31" s="8">
        <v>40</v>
      </c>
      <c r="D31" s="8">
        <f t="shared" si="0"/>
        <v>80</v>
      </c>
      <c r="E31" s="14">
        <f>[1]!MF_Qmix_m3day(Q_,fw_,C31,D31,gamma_gas_,gamma_oil_,gamma_wat_,Rsb_,Rp_,Pb_,Tres_,Bob_,muob_)</f>
        <v>127.33762255708915</v>
      </c>
      <c r="F31" s="15">
        <f>[1]!MF_GasFraction_d(C31,D31,fw_)+N31</f>
        <v>0.67910479878913532</v>
      </c>
      <c r="G31" s="15">
        <f>[1]!MF_Mumix_cP(Q_,fw_,C31,D31)</f>
        <v>0.52220077197635517</v>
      </c>
      <c r="I31" s="8">
        <v>200</v>
      </c>
      <c r="J31" s="7">
        <f>[1]!MF_PGasFraction_atma(betta_gas1_,20,gamma_gas_,gamma_oil_,gamma_wat_,fw_,Rsb_,I31,Pb_,Tres_,Bob_,muob_)</f>
        <v>192.7734375</v>
      </c>
      <c r="K31" s="7">
        <f>[1]!MF_PGasFraction_atma(betta_gas2_,20,gamma_gas_,gamma_oil_,gamma_wat_,fw_,Rsb_,I31,Pb_,Tres_,Bob_,muob_)</f>
        <v>85.235595703125</v>
      </c>
      <c r="L31" s="7">
        <f>[1]!MF_PGasFraction_atma(betta_gas3_,20,gamma_gas_,gamma_oil_,gamma_wat_,fw_,Rsb_,I31,Pb_,Tres_,Bob_,muob_)</f>
        <v>43.359375</v>
      </c>
    </row>
    <row r="32" spans="1:12" outlineLevel="1" x14ac:dyDescent="0.2">
      <c r="C32" s="8">
        <v>60</v>
      </c>
      <c r="D32" s="8">
        <f t="shared" si="0"/>
        <v>80</v>
      </c>
      <c r="E32" s="14">
        <f>[1]!MF_Qmix_m3day(Q_,fw_,C32,D32,gamma_gas_,gamma_oil_,gamma_wat_,Rsb_,Rp_,Pb_,Tres_,Bob_,muob_)</f>
        <v>90.954711029040908</v>
      </c>
      <c r="F32" s="15">
        <f>[1]!MF_GasFraction_d(C32,D32,fw_)+N32</f>
        <v>0.55431955501945562</v>
      </c>
      <c r="G32" s="15">
        <f>[1]!MF_Mumix_cP(Q_,fw_,C32,D32)</f>
        <v>0.60895944262934731</v>
      </c>
      <c r="I32" s="8">
        <v>250</v>
      </c>
      <c r="J32" s="7">
        <f>[1]!MF_PGasFraction_atma(betta_gas1_,20,gamma_gas_,gamma_oil_,gamma_wat_,fw_,Rsb_,I32,Pb_,Tres_,Bob_,muob_)</f>
        <v>300</v>
      </c>
      <c r="K32" s="7">
        <f>[1]!MF_PGasFraction_atma(betta_gas2_,20,gamma_gas_,gamma_oil_,gamma_wat_,fw_,Rsb_,I32,Pb_,Tres_,Bob_,muob_)</f>
        <v>108.0322265625</v>
      </c>
      <c r="L32" s="7">
        <f>[1]!MF_PGasFraction_atma(betta_gas3_,20,gamma_gas_,gamma_oil_,gamma_wat_,fw_,Rsb_,I32,Pb_,Tres_,Bob_,muob_)</f>
        <v>52.62451171875</v>
      </c>
    </row>
    <row r="33" spans="3:12" outlineLevel="1" x14ac:dyDescent="0.2">
      <c r="C33" s="8">
        <v>80</v>
      </c>
      <c r="D33" s="8">
        <f t="shared" si="0"/>
        <v>80</v>
      </c>
      <c r="E33" s="14">
        <f>[1]!MF_Qmix_m3day(Q_,fw_,C33,D33,gamma_gas_,gamma_oil_,gamma_wat_,Rsb_,Rp_,Pb_,Tres_,Bob_,muob_)</f>
        <v>73.123970974295119</v>
      </c>
      <c r="F33" s="15">
        <f>[1]!MF_GasFraction_d(C33,D33,fw_)+N33</f>
        <v>0.44665705326104288</v>
      </c>
      <c r="G33" s="15">
        <f>[1]!MF_Mumix_cP(Q_,fw_,C33,D33)</f>
        <v>0.65276404823389078</v>
      </c>
      <c r="I33" s="8">
        <v>300</v>
      </c>
      <c r="J33" s="7">
        <f>[1]!MF_PGasFraction_atma(betta_gas1_,20,gamma_gas_,gamma_oil_,gamma_wat_,fw_,Rsb_,I33,Pb_,Tres_,Bob_,muob_)</f>
        <v>300</v>
      </c>
      <c r="K33" s="7">
        <f>[1]!MF_PGasFraction_atma(betta_gas2_,20,gamma_gas_,gamma_oil_,gamma_wat_,fw_,Rsb_,I33,Pb_,Tres_,Bob_,muob_)</f>
        <v>126.416015625</v>
      </c>
      <c r="L33" s="7">
        <f>[1]!MF_PGasFraction_atma(betta_gas3_,20,gamma_gas_,gamma_oil_,gamma_wat_,fw_,Rsb_,I33,Pb_,Tres_,Bob_,muob_)</f>
        <v>61.5234375</v>
      </c>
    </row>
    <row r="34" spans="3:12" outlineLevel="1" x14ac:dyDescent="0.2">
      <c r="C34" s="8">
        <v>100</v>
      </c>
      <c r="D34" s="8">
        <f t="shared" si="0"/>
        <v>80</v>
      </c>
      <c r="E34" s="14">
        <f>[1]!MF_Qmix_m3day(Q_,fw_,C34,D34,gamma_gas_,gamma_oil_,gamma_wat_,Rsb_,Rp_,Pb_,Tres_,Bob_,muob_)</f>
        <v>62.693558352522828</v>
      </c>
      <c r="F34" s="15">
        <f>[1]!MF_GasFraction_d(C34,D34,fw_)+N34</f>
        <v>0.35266923243548826</v>
      </c>
      <c r="G34" s="15">
        <f>[1]!MF_Mumix_cP(Q_,fw_,C34,D34)</f>
        <v>0.6738658369980669</v>
      </c>
      <c r="I34" s="8">
        <v>350</v>
      </c>
      <c r="J34" s="7">
        <f>[1]!MF_PGasFraction_atma(betta_gas1_,20,gamma_gas_,gamma_oil_,gamma_wat_,fw_,Rsb_,I34,Pb_,Tres_,Bob_,muob_)</f>
        <v>300</v>
      </c>
      <c r="K34" s="7">
        <f>[1]!MF_PGasFraction_atma(betta_gas2_,20,gamma_gas_,gamma_oil_,gamma_wat_,fw_,Rsb_,I34,Pb_,Tres_,Bob_,muob_)</f>
        <v>141.796875</v>
      </c>
      <c r="L34" s="7">
        <f>[1]!MF_PGasFraction_atma(betta_gas3_,20,gamma_gas_,gamma_oil_,gamma_wat_,fw_,Rsb_,I34,Pb_,Tres_,Bob_,muob_)</f>
        <v>69.9462890625</v>
      </c>
    </row>
    <row r="35" spans="3:12" outlineLevel="1" x14ac:dyDescent="0.2">
      <c r="C35" s="8">
        <v>120</v>
      </c>
      <c r="D35" s="8">
        <f t="shared" si="0"/>
        <v>80</v>
      </c>
      <c r="E35" s="14">
        <f>[1]!MF_Qmix_m3day(Q_,fw_,C35,D35,gamma_gas_,gamma_oil_,gamma_wat_,Rsb_,Rp_,Pb_,Tres_,Bob_,muob_)</f>
        <v>58.271238735412169</v>
      </c>
      <c r="F35" s="15">
        <f>[1]!MF_GasFraction_d(C35,D35,fw_)+N35</f>
        <v>0.26957537181522956</v>
      </c>
      <c r="G35" s="15">
        <f>[1]!MF_Mumix_cP(Q_,fw_,C35,D35)</f>
        <v>0.6825359408548034</v>
      </c>
      <c r="I35" s="8">
        <v>400</v>
      </c>
      <c r="J35" s="7">
        <f>[1]!MF_PGasFraction_atma(betta_gas1_,20,gamma_gas_,gamma_oil_,gamma_wat_,fw_,Rsb_,I35,Pb_,Tres_,Bob_,muob_)</f>
        <v>300</v>
      </c>
      <c r="K35" s="7">
        <f>[1]!MF_PGasFraction_atma(betta_gas2_,20,gamma_gas_,gamma_oil_,gamma_wat_,fw_,Rsb_,I35,Pb_,Tres_,Bob_,muob_)</f>
        <v>159.7412109375</v>
      </c>
      <c r="L35" s="7">
        <f>[1]!MF_PGasFraction_atma(betta_gas3_,20,gamma_gas_,gamma_oil_,gamma_wat_,fw_,Rsb_,I35,Pb_,Tres_,Bob_,muob_)</f>
        <v>78.0029296875</v>
      </c>
    </row>
    <row r="36" spans="3:12" outlineLevel="1" x14ac:dyDescent="0.2">
      <c r="C36" s="8">
        <v>140</v>
      </c>
      <c r="D36" s="8">
        <f t="shared" si="0"/>
        <v>80</v>
      </c>
      <c r="E36" s="14">
        <f>[1]!MF_Qmix_m3day(Q_,fw_,C36,D36,gamma_gas_,gamma_oil_,gamma_wat_,Rsb_,Rp_,Pb_,Tres_,Bob_,muob_)</f>
        <v>58.039125456242061</v>
      </c>
      <c r="F36" s="15">
        <f>[1]!MF_GasFraction_d(C36,D36,fw_)+N36</f>
        <v>0.19512054961207939</v>
      </c>
      <c r="G36" s="15">
        <f>[1]!MF_Mumix_cP(Q_,fw_,C36,D36)</f>
        <v>0.68431832292498951</v>
      </c>
      <c r="I36" s="8">
        <v>450</v>
      </c>
      <c r="J36" s="7">
        <f>[1]!MF_PGasFraction_atma(betta_gas1_,20,gamma_gas_,gamma_oil_,gamma_wat_,fw_,Rsb_,I36,Pb_,Tres_,Bob_,muob_)</f>
        <v>300</v>
      </c>
      <c r="K36" s="7">
        <f>[1]!MF_PGasFraction_atma(betta_gas2_,20,gamma_gas_,gamma_oil_,gamma_wat_,fw_,Rsb_,I36,Pb_,Tres_,Bob_,muob_)</f>
        <v>206.25</v>
      </c>
      <c r="L36" s="7">
        <f>[1]!MF_PGasFraction_atma(betta_gas3_,20,gamma_gas_,gamma_oil_,gamma_wat_,fw_,Rsb_,I36,Pb_,Tres_,Bob_,muob_)</f>
        <v>85.51025390625</v>
      </c>
    </row>
    <row r="37" spans="3:12" outlineLevel="1" x14ac:dyDescent="0.2">
      <c r="C37" s="8">
        <v>160</v>
      </c>
      <c r="D37" s="8">
        <f t="shared" si="0"/>
        <v>80</v>
      </c>
      <c r="E37" s="14">
        <f>[1]!MF_Qmix_m3day(Q_,fw_,C37,D37,gamma_gas_,gamma_oil_,gamma_wat_,Rsb_,Rp_,Pb_,Tres_,Bob_,muob_)</f>
        <v>57.864828808707408</v>
      </c>
      <c r="F37" s="15">
        <f>[1]!MF_GasFraction_d(C37,D37,fw_)+N37</f>
        <v>0.12746507433155538</v>
      </c>
      <c r="G37" s="15">
        <f>[1]!MF_Mumix_cP(Q_,fw_,C37,D37)</f>
        <v>0.68235976466916093</v>
      </c>
      <c r="I37" s="8">
        <v>500</v>
      </c>
      <c r="J37" s="7">
        <f>[1]!MF_PGasFraction_atma(betta_gas1_,20,gamma_gas_,gamma_oil_,gamma_wat_,fw_,Rsb_,I37,Pb_,Tres_,Bob_,muob_)</f>
        <v>300</v>
      </c>
      <c r="K37" s="7">
        <f>[1]!MF_PGasFraction_atma(betta_gas2_,20,gamma_gas_,gamma_oil_,gamma_wat_,fw_,Rsb_,I37,Pb_,Tres_,Bob_,muob_)</f>
        <v>294.140625</v>
      </c>
      <c r="L37" s="7">
        <f>[1]!MF_PGasFraction_atma(betta_gas3_,20,gamma_gas_,gamma_oil_,gamma_wat_,fw_,Rsb_,I37,Pb_,Tres_,Bob_,muob_)</f>
        <v>93.6767578125</v>
      </c>
    </row>
    <row r="38" spans="3:12" outlineLevel="1" x14ac:dyDescent="0.2">
      <c r="C38" s="8">
        <v>180</v>
      </c>
      <c r="D38" s="8">
        <f t="shared" si="0"/>
        <v>80</v>
      </c>
      <c r="E38" s="14">
        <f>[1]!MF_Qmix_m3day(Q_,fw_,C38,D38,gamma_gas_,gamma_oil_,gamma_wat_,Rsb_,Rp_,Pb_,Tres_,Bob_,muob_)</f>
        <v>57.728806477592684</v>
      </c>
      <c r="F38" s="15">
        <f>[1]!MF_GasFraction_d(C38,D38,fw_)+N38</f>
        <v>6.5087547443042959E-2</v>
      </c>
      <c r="G38" s="15">
        <f>[1]!MF_Mumix_cP(Q_,fw_,C38,D38)</f>
        <v>0.67852384407074773</v>
      </c>
      <c r="I38" s="8">
        <v>550</v>
      </c>
      <c r="J38" s="7">
        <f>[1]!MF_PGasFraction_atma(betta_gas1_,20,gamma_gas_,gamma_oil_,gamma_wat_,fw_,Rsb_,I38,Pb_,Tres_,Bob_,muob_)</f>
        <v>300</v>
      </c>
      <c r="K38" s="7">
        <f>[1]!MF_PGasFraction_atma(betta_gas2_,20,gamma_gas_,gamma_oil_,gamma_wat_,fw_,Rsb_,I38,Pb_,Tres_,Bob_,muob_)</f>
        <v>300</v>
      </c>
      <c r="L38" s="7">
        <f>[1]!MF_PGasFraction_atma(betta_gas3_,20,gamma_gas_,gamma_oil_,gamma_wat_,fw_,Rsb_,I38,Pb_,Tres_,Bob_,muob_)</f>
        <v>102.0263671875</v>
      </c>
    </row>
    <row r="39" spans="3:12" outlineLevel="1" x14ac:dyDescent="0.2">
      <c r="C39" s="8">
        <v>200</v>
      </c>
      <c r="D39" s="8">
        <f t="shared" si="0"/>
        <v>80</v>
      </c>
      <c r="E39" s="14">
        <f>[1]!MF_Qmix_m3day(Q_,fw_,C39,D39,gamma_gas_,gamma_oil_,gamma_wat_,Rsb_,Rp_,Pb_,Tres_,Bob_,muob_)</f>
        <v>57.619403426112186</v>
      </c>
      <c r="F39" s="15">
        <f>[1]!MF_GasFraction_d(C39,D39,fw_)+N39</f>
        <v>6.6991097541798618E-3</v>
      </c>
      <c r="G39" s="15">
        <f>[1]!MF_Mumix_cP(Q_,fw_,C39,D39)</f>
        <v>0.67396097104945618</v>
      </c>
      <c r="I39" s="8">
        <v>600</v>
      </c>
      <c r="J39" s="7">
        <f>[1]!MF_PGasFraction_atma(betta_gas1_,20,gamma_gas_,gamma_oil_,gamma_wat_,fw_,Rsb_,I39,Pb_,Tres_,Bob_,muob_)</f>
        <v>300</v>
      </c>
      <c r="K39" s="7">
        <f>[1]!MF_PGasFraction_atma(betta_gas2_,20,gamma_gas_,gamma_oil_,gamma_wat_,fw_,Rsb_,I39,Pb_,Tres_,Bob_,muob_)</f>
        <v>300</v>
      </c>
      <c r="L39" s="7">
        <f>[1]!MF_PGasFraction_atma(betta_gas3_,20,gamma_gas_,gamma_oil_,gamma_wat_,fw_,Rsb_,I39,Pb_,Tres_,Bob_,muob_)</f>
        <v>109.423828125</v>
      </c>
    </row>
    <row r="40" spans="3:12" outlineLevel="1" x14ac:dyDescent="0.2">
      <c r="C40" s="8">
        <v>220</v>
      </c>
      <c r="D40" s="8">
        <f t="shared" si="0"/>
        <v>80</v>
      </c>
      <c r="E40" s="14">
        <f>[1]!MF_Qmix_m3day(Q_,fw_,C40,D40,gamma_gas_,gamma_oil_,gamma_wat_,Rsb_,Rp_,Pb_,Tres_,Bob_,muob_)</f>
        <v>57.529237538811273</v>
      </c>
      <c r="F40" s="15">
        <f>[1]!MF_GasFraction_d(C40,D40,fw_)+N40</f>
        <v>0</v>
      </c>
      <c r="G40" s="15">
        <f>[1]!MF_Mumix_cP(Q_,fw_,C40,D40)</f>
        <v>0.69014325927321707</v>
      </c>
      <c r="I40" s="8">
        <v>650</v>
      </c>
      <c r="J40" s="7">
        <f>[1]!MF_PGasFraction_atma(betta_gas1_,20,gamma_gas_,gamma_oil_,gamma_wat_,fw_,Rsb_,I40,Pb_,Tres_,Bob_,muob_)</f>
        <v>300</v>
      </c>
      <c r="K40" s="7">
        <f>[1]!MF_PGasFraction_atma(betta_gas2_,20,gamma_gas_,gamma_oil_,gamma_wat_,fw_,Rsb_,I40,Pb_,Tres_,Bob_,muob_)</f>
        <v>300</v>
      </c>
      <c r="L40" s="7">
        <f>[1]!MF_PGasFraction_atma(betta_gas3_,20,gamma_gas_,gamma_oil_,gamma_wat_,fw_,Rsb_,I40,Pb_,Tres_,Bob_,muob_)</f>
        <v>116.015625</v>
      </c>
    </row>
    <row r="41" spans="3:12" outlineLevel="1" x14ac:dyDescent="0.2">
      <c r="C41" s="8">
        <v>240</v>
      </c>
      <c r="D41" s="8">
        <f t="shared" si="0"/>
        <v>80</v>
      </c>
      <c r="E41" s="14">
        <f>[1]!MF_Qmix_m3day(Q_,fw_,C41,D41,gamma_gas_,gamma_oil_,gamma_wat_,Rsb_,Rp_,Pb_,Tres_,Bob_,muob_)</f>
        <v>57.453405907538425</v>
      </c>
      <c r="F41" s="15">
        <f>[1]!MF_GasFraction_d(C41,D41,fw_)+N41</f>
        <v>0</v>
      </c>
      <c r="G41" s="15">
        <f>[1]!MF_Mumix_cP(Q_,fw_,C41,D41)</f>
        <v>0.70971075413157869</v>
      </c>
      <c r="I41" s="8">
        <v>700</v>
      </c>
      <c r="J41" s="7">
        <f>[1]!MF_PGasFraction_atma(betta_gas1_,20,gamma_gas_,gamma_oil_,gamma_wat_,fw_,Rsb_,I41,Pb_,Tres_,Bob_,muob_)</f>
        <v>300</v>
      </c>
      <c r="K41" s="7">
        <f>[1]!MF_PGasFraction_atma(betta_gas2_,20,gamma_gas_,gamma_oil_,gamma_wat_,fw_,Rsb_,I41,Pb_,Tres_,Bob_,muob_)</f>
        <v>300</v>
      </c>
      <c r="L41" s="7">
        <f>[1]!MF_PGasFraction_atma(betta_gas3_,20,gamma_gas_,gamma_oil_,gamma_wat_,fw_,Rsb_,I41,Pb_,Tres_,Bob_,muob_)</f>
        <v>122.021484375</v>
      </c>
    </row>
    <row r="42" spans="3:12" outlineLevel="1" x14ac:dyDescent="0.2">
      <c r="C42" s="8">
        <v>260</v>
      </c>
      <c r="D42" s="8">
        <f t="shared" si="0"/>
        <v>80</v>
      </c>
      <c r="E42" s="14">
        <f>[1]!MF_Qmix_m3day(Q_,fw_,C42,D42,gamma_gas_,gamma_oil_,gamma_wat_,Rsb_,Rp_,Pb_,Tres_,Bob_,muob_)</f>
        <v>57.388524690859334</v>
      </c>
      <c r="F42" s="15">
        <f>[1]!MF_GasFraction_d(C42,D42,fw_)+N42</f>
        <v>0</v>
      </c>
      <c r="G42" s="15">
        <f>[1]!MF_Mumix_cP(Q_,fw_,C42,D42)</f>
        <v>0.73077016189829946</v>
      </c>
      <c r="I42" s="8">
        <v>750</v>
      </c>
      <c r="J42" s="7">
        <f>[1]!MF_PGasFraction_atma(betta_gas1_,20,gamma_gas_,gamma_oil_,gamma_wat_,fw_,Rsb_,I42,Pb_,Tres_,Bob_,muob_)</f>
        <v>300</v>
      </c>
      <c r="K42" s="7">
        <f>[1]!MF_PGasFraction_atma(betta_gas2_,20,gamma_gas_,gamma_oil_,gamma_wat_,fw_,Rsb_,I42,Pb_,Tres_,Bob_,muob_)</f>
        <v>300</v>
      </c>
      <c r="L42" s="7">
        <f>[1]!MF_PGasFraction_atma(betta_gas3_,20,gamma_gas_,gamma_oil_,gamma_wat_,fw_,Rsb_,I42,Pb_,Tres_,Bob_,muob_)</f>
        <v>127.5146484375</v>
      </c>
    </row>
    <row r="43" spans="3:12" outlineLevel="1" x14ac:dyDescent="0.2">
      <c r="C43" s="8">
        <v>280</v>
      </c>
      <c r="D43" s="8">
        <f t="shared" si="0"/>
        <v>80</v>
      </c>
      <c r="E43" s="14">
        <f>[1]!MF_Qmix_m3day(Q_,fw_,C43,D43,gamma_gas_,gamma_oil_,gamma_wat_,Rsb_,Rp_,Pb_,Tres_,Bob_,muob_)</f>
        <v>57.332183099860593</v>
      </c>
      <c r="F43" s="15">
        <f>[1]!MF_GasFraction_d(C43,D43,fw_)+N43</f>
        <v>0</v>
      </c>
      <c r="G43" s="15">
        <f>[1]!MF_Mumix_cP(Q_,fw_,C43,D43)</f>
        <v>0.75319420374755874</v>
      </c>
      <c r="I43" s="8">
        <v>800</v>
      </c>
      <c r="J43" s="7">
        <f>[1]!MF_PGasFraction_atma(betta_gas1_,20,gamma_gas_,gamma_oil_,gamma_wat_,fw_,Rsb_,I43,Pb_,Tres_,Bob_,muob_)</f>
        <v>300</v>
      </c>
      <c r="K43" s="7">
        <f>[1]!MF_PGasFraction_atma(betta_gas2_,20,gamma_gas_,gamma_oil_,gamma_wat_,fw_,Rsb_,I43,Pb_,Tres_,Bob_,muob_)</f>
        <v>300</v>
      </c>
      <c r="L43" s="7">
        <f>[1]!MF_PGasFraction_atma(betta_gas3_,20,gamma_gas_,gamma_oil_,gamma_wat_,fw_,Rsb_,I43,Pb_,Tres_,Bob_,muob_)</f>
        <v>132.71484375</v>
      </c>
    </row>
    <row r="44" spans="3:12" outlineLevel="1" x14ac:dyDescent="0.2">
      <c r="C44" s="8">
        <v>300</v>
      </c>
      <c r="D44" s="8">
        <f t="shared" si="0"/>
        <v>80</v>
      </c>
      <c r="E44" s="14">
        <f>[1]!MF_Qmix_m3day(Q_,fw_,C44,D44,gamma_gas_,gamma_oil_,gamma_wat_,Rsb_,Rp_,Pb_,Tres_,Bob_,muob_)</f>
        <v>57.282617097943046</v>
      </c>
      <c r="F44" s="15">
        <f>[1]!MF_GasFraction_d(C44,D44,fw_)+N44</f>
        <v>0</v>
      </c>
      <c r="G44" s="15">
        <f>[1]!MF_Mumix_cP(Q_,fw_,C44,D44)</f>
        <v>0.77686770684419537</v>
      </c>
      <c r="I44" s="8">
        <v>850</v>
      </c>
      <c r="J44" s="7">
        <f>[1]!MF_PGasFraction_atma(betta_gas1_,20,gamma_gas_,gamma_oil_,gamma_wat_,fw_,Rsb_,I44,Pb_,Tres_,Bob_,muob_)</f>
        <v>300</v>
      </c>
      <c r="K44" s="7">
        <f>[1]!MF_PGasFraction_atma(betta_gas2_,20,gamma_gas_,gamma_oil_,gamma_wat_,fw_,Rsb_,I44,Pb_,Tres_,Bob_,muob_)</f>
        <v>300</v>
      </c>
      <c r="L44" s="7">
        <f>[1]!MF_PGasFraction_atma(betta_gas3_,20,gamma_gas_,gamma_oil_,gamma_wat_,fw_,Rsb_,I44,Pb_,Tres_,Bob_,muob_)</f>
        <v>137.6953125</v>
      </c>
    </row>
    <row r="45" spans="3:12" outlineLevel="1" x14ac:dyDescent="0.2">
      <c r="C45" s="8">
        <v>320</v>
      </c>
      <c r="D45" s="8">
        <f t="shared" si="0"/>
        <v>80</v>
      </c>
      <c r="E45" s="14">
        <f>[1]!MF_Qmix_m3day(Q_,fw_,C45,D45,gamma_gas_,gamma_oil_,gamma_wat_,Rsb_,Rp_,Pb_,Tres_,Bob_,muob_)</f>
        <v>57.238506151101639</v>
      </c>
      <c r="F45" s="15">
        <f>[1]!MF_GasFraction_d(C45,D45,fw_)+N45</f>
        <v>0</v>
      </c>
      <c r="G45" s="15">
        <f>[1]!MF_Mumix_cP(Q_,fw_,C45,D45)</f>
        <v>0.80168409819403508</v>
      </c>
      <c r="I45" s="8">
        <v>900</v>
      </c>
      <c r="J45" s="7">
        <f>[1]!MF_PGasFraction_atma(betta_gas1_,20,gamma_gas_,gamma_oil_,gamma_wat_,fw_,Rsb_,I45,Pb_,Tres_,Bob_,muob_)</f>
        <v>300</v>
      </c>
      <c r="K45" s="7">
        <f>[1]!MF_PGasFraction_atma(betta_gas2_,20,gamma_gas_,gamma_oil_,gamma_wat_,fw_,Rsb_,I45,Pb_,Tres_,Bob_,muob_)</f>
        <v>300</v>
      </c>
      <c r="L45" s="7">
        <f>[1]!MF_PGasFraction_atma(betta_gas3_,20,gamma_gas_,gamma_oil_,gamma_wat_,fw_,Rsb_,I45,Pb_,Tres_,Bob_,muob_)</f>
        <v>142.822265625</v>
      </c>
    </row>
    <row r="46" spans="3:12" outlineLevel="1" x14ac:dyDescent="0.2">
      <c r="C46" s="8">
        <v>340</v>
      </c>
      <c r="D46" s="8">
        <f t="shared" si="0"/>
        <v>80</v>
      </c>
      <c r="E46" s="14">
        <f>[1]!MF_Qmix_m3day(Q_,fw_,C46,D46,gamma_gas_,gamma_oil_,gamma_wat_,Rsb_,Rp_,Pb_,Tres_,Bob_,muob_)</f>
        <v>57.19884209330462</v>
      </c>
      <c r="F46" s="15">
        <f>[1]!MF_GasFraction_d(C46,D46,fw_)+N46</f>
        <v>0</v>
      </c>
      <c r="G46" s="15">
        <f>[1]!MF_Mumix_cP(Q_,fw_,C46,D46)</f>
        <v>0.82754304161115555</v>
      </c>
      <c r="I46" s="8">
        <v>950</v>
      </c>
      <c r="J46" s="7">
        <f>[1]!MF_PGasFraction_atma(betta_gas1_,20,gamma_gas_,gamma_oil_,gamma_wat_,fw_,Rsb_,I46,Pb_,Tres_,Bob_,muob_)</f>
        <v>300</v>
      </c>
      <c r="K46" s="7">
        <f>[1]!MF_PGasFraction_atma(betta_gas2_,20,gamma_gas_,gamma_oil_,gamma_wat_,fw_,Rsb_,I46,Pb_,Tres_,Bob_,muob_)</f>
        <v>300</v>
      </c>
      <c r="L46" s="7">
        <f>[1]!MF_PGasFraction_atma(betta_gas3_,20,gamma_gas_,gamma_oil_,gamma_wat_,fw_,Rsb_,I46,Pb_,Tres_,Bob_,muob_)</f>
        <v>148.095703125</v>
      </c>
    </row>
    <row r="47" spans="3:12" outlineLevel="1" x14ac:dyDescent="0.2">
      <c r="C47" s="8">
        <v>360</v>
      </c>
      <c r="D47" s="8">
        <f t="shared" si="0"/>
        <v>80</v>
      </c>
      <c r="E47" s="14">
        <f>[1]!MF_Qmix_m3day(Q_,fw_,C47,D47,gamma_gas_,gamma_oil_,gamma_wat_,Rsb_,Rp_,Pb_,Tres_,Bob_,muob_)</f>
        <v>57.162841922210916</v>
      </c>
      <c r="F47" s="15">
        <f>[1]!MF_GasFraction_d(C47,D47,fw_)+N47</f>
        <v>0</v>
      </c>
      <c r="G47" s="15">
        <f>[1]!MF_Mumix_cP(Q_,fw_,C47,D47)</f>
        <v>0.8543489427097708</v>
      </c>
      <c r="I47" s="8">
        <v>1000</v>
      </c>
      <c r="J47" s="7">
        <f>[1]!MF_PGasFraction_atma(betta_gas1_,20,gamma_gas_,gamma_oil_,gamma_wat_,fw_,Rsb_,I47,Pb_,Tres_,Bob_,muob_)</f>
        <v>300</v>
      </c>
      <c r="K47" s="7">
        <f>[1]!MF_PGasFraction_atma(betta_gas2_,20,gamma_gas_,gamma_oil_,gamma_wat_,fw_,Rsb_,I47,Pb_,Tres_,Bob_,muob_)</f>
        <v>300</v>
      </c>
      <c r="L47" s="7">
        <f>[1]!MF_PGasFraction_atma(betta_gas3_,20,gamma_gas_,gamma_oil_,gamma_wat_,fw_,Rsb_,I47,Pb_,Tres_,Bob_,muob_)</f>
        <v>154.1015625</v>
      </c>
    </row>
    <row r="48" spans="3:12" outlineLevel="1" x14ac:dyDescent="0.2">
      <c r="C48" s="8">
        <v>380</v>
      </c>
      <c r="D48" s="8">
        <f t="shared" si="0"/>
        <v>80</v>
      </c>
      <c r="E48" s="14">
        <f>[1]!MF_Qmix_m3day(Q_,fw_,C48,D48,gamma_gas_,gamma_oil_,gamma_wat_,Rsb_,Rp_,Pb_,Tres_,Bob_,muob_)</f>
        <v>57.129888263754772</v>
      </c>
      <c r="F48" s="15">
        <f>[1]!MF_GasFraction_d(C48,D48,fw_)+N48</f>
        <v>0</v>
      </c>
      <c r="G48" s="15">
        <f>[1]!MF_Mumix_cP(Q_,fw_,C48,D48)</f>
        <v>0.88201012202481133</v>
      </c>
      <c r="I48" s="8">
        <v>1050</v>
      </c>
      <c r="J48" s="7">
        <f>[1]!MF_PGasFraction_atma(betta_gas1_,20,gamma_gas_,gamma_oil_,gamma_wat_,fw_,Rsb_,I48,Pb_,Tres_,Bob_,muob_)</f>
        <v>300</v>
      </c>
      <c r="K48" s="7">
        <f>[1]!MF_PGasFraction_atma(betta_gas2_,20,gamma_gas_,gamma_oil_,gamma_wat_,fw_,Rsb_,I48,Pb_,Tres_,Bob_,muob_)</f>
        <v>300</v>
      </c>
      <c r="L48" s="7">
        <f>[1]!MF_PGasFraction_atma(betta_gas3_,20,gamma_gas_,gamma_oil_,gamma_wat_,fw_,Rsb_,I48,Pb_,Tres_,Bob_,muob_)</f>
        <v>161.42578125</v>
      </c>
    </row>
    <row r="49" spans="3:12" outlineLevel="1" x14ac:dyDescent="0.2">
      <c r="C49" s="8">
        <v>400</v>
      </c>
      <c r="D49" s="8">
        <f t="shared" si="0"/>
        <v>80</v>
      </c>
      <c r="E49" s="14">
        <f>[1]!MF_Qmix_m3day(Q_,fw_,C49,D49,gamma_gas_,gamma_oil_,gamma_wat_,Rsb_,Rp_,Pb_,Tres_,Bob_,muob_)</f>
        <v>57.099487777914256</v>
      </c>
      <c r="F49" s="15">
        <f>[1]!MF_GasFraction_d(C49,D49,fw_)+N49</f>
        <v>0</v>
      </c>
      <c r="G49" s="15">
        <f>[1]!MF_Mumix_cP(Q_,fw_,C49,D49)</f>
        <v>0.91043848568489238</v>
      </c>
      <c r="I49" s="8">
        <v>1100</v>
      </c>
      <c r="J49" s="7">
        <f>[1]!MF_PGasFraction_atma(betta_gas1_,20,gamma_gas_,gamma_oil_,gamma_wat_,fw_,Rsb_,I49,Pb_,Tres_,Bob_,muob_)</f>
        <v>300</v>
      </c>
      <c r="K49" s="7">
        <f>[1]!MF_PGasFraction_atma(betta_gas2_,20,gamma_gas_,gamma_oil_,gamma_wat_,fw_,Rsb_,I49,Pb_,Tres_,Bob_,muob_)</f>
        <v>300</v>
      </c>
      <c r="L49" s="7">
        <f>[1]!MF_PGasFraction_atma(betta_gas3_,20,gamma_gas_,gamma_oil_,gamma_wat_,fw_,Rsb_,I49,Pb_,Tres_,Bob_,muob_)</f>
        <v>171.6796875</v>
      </c>
    </row>
    <row r="50" spans="3:12" outlineLevel="1" x14ac:dyDescent="0.2">
      <c r="C50" s="8">
        <v>420</v>
      </c>
      <c r="D50" s="8">
        <f t="shared" si="0"/>
        <v>80</v>
      </c>
      <c r="E50" s="14">
        <f>[1]!MF_Qmix_m3day(Q_,fw_,C50,D50,gamma_gas_,gamma_oil_,gamma_wat_,Rsb_,Rp_,Pb_,Tres_,Bob_,muob_)</f>
        <v>57.071241499620996</v>
      </c>
      <c r="F50" s="15">
        <f>[1]!MF_GasFraction_d(C50,D50,fw_)+N50</f>
        <v>0</v>
      </c>
      <c r="G50" s="15">
        <f>[1]!MF_Mumix_cP(Q_,fw_,C50,D50)</f>
        <v>0.93954952102713085</v>
      </c>
      <c r="I50" s="8">
        <v>1150</v>
      </c>
      <c r="J50" s="7">
        <f>[1]!MF_PGasFraction_atma(betta_gas1_,20,gamma_gas_,gamma_oil_,gamma_wat_,fw_,Rsb_,I50,Pb_,Tres_,Bob_,muob_)</f>
        <v>300</v>
      </c>
      <c r="K50" s="7">
        <f>[1]!MF_PGasFraction_atma(betta_gas2_,20,gamma_gas_,gamma_oil_,gamma_wat_,fw_,Rsb_,I50,Pb_,Tres_,Bob_,muob_)</f>
        <v>300</v>
      </c>
      <c r="L50" s="7">
        <f>[1]!MF_PGasFraction_atma(betta_gas3_,20,gamma_gas_,gamma_oil_,gamma_wat_,fw_,Rsb_,I50,Pb_,Tres_,Bob_,muob_)</f>
        <v>188.671875</v>
      </c>
    </row>
    <row r="51" spans="3:12" outlineLevel="1" x14ac:dyDescent="0.2">
      <c r="C51" s="8">
        <v>440</v>
      </c>
      <c r="D51" s="8">
        <f t="shared" si="0"/>
        <v>80</v>
      </c>
      <c r="E51" s="14">
        <f>[1]!MF_Qmix_m3day(Q_,fw_,C51,D51,gamma_gas_,gamma_oil_,gamma_wat_,Rsb_,Rp_,Pb_,Tres_,Bob_,muob_)</f>
        <v>57.044823301711318</v>
      </c>
      <c r="F51" s="15">
        <f>[1]!MF_GasFraction_d(C51,D51,fw_)+N51</f>
        <v>0</v>
      </c>
      <c r="G51" s="15">
        <f>[1]!MF_Mumix_cP(Q_,fw_,C51,D51)</f>
        <v>0.96926242575083466</v>
      </c>
      <c r="I51" s="8">
        <v>1200</v>
      </c>
      <c r="J51" s="7">
        <f>[1]!MF_PGasFraction_atma(betta_gas1_,20,gamma_gas_,gamma_oil_,gamma_wat_,fw_,Rsb_,I51,Pb_,Tres_,Bob_,muob_)</f>
        <v>300</v>
      </c>
      <c r="K51" s="7">
        <f>[1]!MF_PGasFraction_atma(betta_gas2_,20,gamma_gas_,gamma_oil_,gamma_wat_,fw_,Rsb_,I51,Pb_,Tres_,Bob_,muob_)</f>
        <v>300</v>
      </c>
      <c r="L51" s="7">
        <f>[1]!MF_PGasFraction_atma(betta_gas3_,20,gamma_gas_,gamma_oil_,gamma_wat_,fw_,Rsb_,I51,Pb_,Tres_,Bob_,muob_)</f>
        <v>210.9375</v>
      </c>
    </row>
    <row r="52" spans="3:12" outlineLevel="1" x14ac:dyDescent="0.2">
      <c r="C52" s="8">
        <v>460</v>
      </c>
      <c r="D52" s="8">
        <f t="shared" si="0"/>
        <v>80</v>
      </c>
      <c r="E52" s="14">
        <f>[1]!MF_Qmix_m3day(Q_,fw_,C52,D52,gamma_gas_,gamma_oil_,gamma_wat_,Rsb_,Rp_,Pb_,Tres_,Bob_,muob_)</f>
        <v>57.019963998303112</v>
      </c>
      <c r="F52" s="15">
        <f>[1]!MF_GasFraction_d(C52,D52,fw_)+N52</f>
        <v>0</v>
      </c>
      <c r="G52" s="15">
        <f>[1]!MF_Mumix_cP(Q_,fw_,C52,D52)</f>
        <v>0.9995001628072171</v>
      </c>
      <c r="I52" s="8">
        <v>1250</v>
      </c>
      <c r="J52" s="7">
        <f>[1]!MF_PGasFraction_atma(betta_gas1_,20,gamma_gas_,gamma_oil_,gamma_wat_,fw_,Rsb_,I52,Pb_,Tres_,Bob_,muob_)</f>
        <v>300</v>
      </c>
      <c r="K52" s="7">
        <f>[1]!MF_PGasFraction_atma(betta_gas2_,20,gamma_gas_,gamma_oil_,gamma_wat_,fw_,Rsb_,I52,Pb_,Tres_,Bob_,muob_)</f>
        <v>300</v>
      </c>
      <c r="L52" s="7">
        <f>[1]!MF_PGasFraction_atma(betta_gas3_,20,gamma_gas_,gamma_oil_,gamma_wat_,fw_,Rsb_,I52,Pb_,Tres_,Bob_,muob_)</f>
        <v>236.71875</v>
      </c>
    </row>
    <row r="53" spans="3:12" outlineLevel="1" x14ac:dyDescent="0.2"/>
    <row r="96" spans="3:8" ht="18.75" x14ac:dyDescent="0.35">
      <c r="C96" s="26" t="str">
        <f t="shared" ref="C96:D105" si="1">C26</f>
        <v>P</v>
      </c>
      <c r="D96" s="26" t="str">
        <f t="shared" si="1"/>
        <v>T</v>
      </c>
      <c r="E96" s="28" t="s">
        <v>156</v>
      </c>
      <c r="F96" s="28" t="s">
        <v>165</v>
      </c>
      <c r="G96" s="28" t="s">
        <v>167</v>
      </c>
      <c r="H96" s="28" t="s">
        <v>166</v>
      </c>
    </row>
    <row r="97" spans="3:11" x14ac:dyDescent="0.2">
      <c r="C97" s="27">
        <f t="shared" si="1"/>
        <v>1</v>
      </c>
      <c r="D97" s="27">
        <f t="shared" si="1"/>
        <v>80</v>
      </c>
      <c r="E97" s="29">
        <f>[1]!MF_Mumix_cP(Q_,fw_,C97,D97)</f>
        <v>2.3674543428037403E-2</v>
      </c>
      <c r="F97" s="30">
        <f>[1]!PVT_Mug_cP(C97,D97,gamma_gas_,gamma_oil_,gamma_wat_,Rsb_,Rp_,Pb_,Tres_,Bob_,muob_)</f>
        <v>1.2105546241270334E-2</v>
      </c>
      <c r="G97" s="30">
        <f>[1]!PVT_Muo_cP(C97,D97,gamma_gas_,gamma_oil_,gamma_wat_,Rsb_,Rp_,Pb_,Tres_,Bob_,muob_)</f>
        <v>3.4463445519065772</v>
      </c>
      <c r="H97" s="30">
        <f>[1]!PVT_Muw_cP(C97,D97,gamma_gas_,gamma_oil_,gamma_wat_,Rsb_,Rp_,Pb_,Tres_,Bob_,muob_)</f>
        <v>0.33586886209810729</v>
      </c>
    </row>
    <row r="98" spans="3:11" x14ac:dyDescent="0.2">
      <c r="C98" s="27">
        <f t="shared" si="1"/>
        <v>5</v>
      </c>
      <c r="D98" s="27">
        <f t="shared" si="1"/>
        <v>80</v>
      </c>
      <c r="E98" s="29">
        <f>[1]!MF_Mumix_cP(Q_,fw_,C98,D98)</f>
        <v>0.11129109373942278</v>
      </c>
      <c r="F98" s="30">
        <f>[1]!PVT_Mug_cP(C98,D98,gamma_gas_,gamma_oil_,gamma_wat_,Rsb_,Rp_,Pb_,Tres_,Bob_,muob_)</f>
        <v>1.2152607093515563E-2</v>
      </c>
      <c r="G98" s="30">
        <f>[1]!PVT_Muo_cP(C98,D98,gamma_gas_,gamma_oil_,gamma_wat_,Rsb_,Rp_,Pb_,Tres_,Bob_,muob_)</f>
        <v>3.2336371116505358</v>
      </c>
      <c r="H98" s="30">
        <f>[1]!PVT_Muw_cP(C98,D98,gamma_gas_,gamma_oil_,gamma_wat_,Rsb_,Rp_,Pb_,Tres_,Bob_,muob_)</f>
        <v>0.3366698582445789</v>
      </c>
    </row>
    <row r="99" spans="3:11" x14ac:dyDescent="0.2">
      <c r="C99" s="27">
        <f t="shared" si="1"/>
        <v>10</v>
      </c>
      <c r="D99" s="27">
        <f t="shared" si="1"/>
        <v>80</v>
      </c>
      <c r="E99" s="29">
        <f>[1]!MF_Mumix_cP(Q_,fw_,C99,D99)</f>
        <v>0.20524117386846791</v>
      </c>
      <c r="F99" s="30">
        <f>[1]!PVT_Mug_cP(C99,D99,gamma_gas_,gamma_oil_,gamma_wat_,Rsb_,Rp_,Pb_,Tres_,Bob_,muob_)</f>
        <v>1.2231437157962866E-2</v>
      </c>
      <c r="G99" s="30">
        <f>[1]!PVT_Muo_cP(C99,D99,gamma_gas_,gamma_oil_,gamma_wat_,Rsb_,Rp_,Pb_,Tres_,Bob_,muob_)</f>
        <v>2.9618622051682864</v>
      </c>
      <c r="H99" s="30">
        <f>[1]!PVT_Muw_cP(C99,D99,gamma_gas_,gamma_oil_,gamma_wat_,Rsb_,Rp_,Pb_,Tres_,Bob_,muob_)</f>
        <v>0.33768124309210917</v>
      </c>
    </row>
    <row r="100" spans="3:11" x14ac:dyDescent="0.2">
      <c r="C100" s="27">
        <f t="shared" si="1"/>
        <v>20</v>
      </c>
      <c r="D100" s="27">
        <f t="shared" si="1"/>
        <v>80</v>
      </c>
      <c r="E100" s="29">
        <f>[1]!MF_Mumix_cP(Q_,fw_,C100,D100)</f>
        <v>0.34967394989631778</v>
      </c>
      <c r="F100" s="30">
        <f>[1]!PVT_Mug_cP(C100,D100,gamma_gas_,gamma_oil_,gamma_wat_,Rsb_,Rp_,Pb_,Tres_,Bob_,muob_)</f>
        <v>1.242965872389205E-2</v>
      </c>
      <c r="G100" s="30">
        <f>[1]!PVT_Muo_cP(C100,D100,gamma_gas_,gamma_oil_,gamma_wat_,Rsb_,Rp_,Pb_,Tres_,Bob_,muob_)</f>
        <v>2.4986426136130651</v>
      </c>
      <c r="H100" s="30">
        <f>[1]!PVT_Muw_cP(C100,D100,gamma_gas_,gamma_oil_,gamma_wat_,Rsb_,Rp_,Pb_,Tres_,Bob_,muob_)</f>
        <v>0.33973781166863876</v>
      </c>
    </row>
    <row r="101" spans="3:11" x14ac:dyDescent="0.2">
      <c r="C101" s="27">
        <f t="shared" si="1"/>
        <v>40</v>
      </c>
      <c r="D101" s="27">
        <f t="shared" si="1"/>
        <v>80</v>
      </c>
      <c r="E101" s="29">
        <f>[1]!MF_Mumix_cP(Q_,fw_,C101,D101)</f>
        <v>0.52220077197635517</v>
      </c>
      <c r="F101" s="30">
        <f>[1]!PVT_Mug_cP(C101,D101,gamma_gas_,gamma_oil_,gamma_wat_,Rsb_,Rp_,Pb_,Tres_,Bob_,muob_)</f>
        <v>1.2940038915198142E-2</v>
      </c>
      <c r="G101" s="30">
        <f>[1]!PVT_Muo_cP(C101,D101,gamma_gas_,gamma_oil_,gamma_wat_,Rsb_,Rp_,Pb_,Tres_,Bob_,muob_)</f>
        <v>1.8766576953859042</v>
      </c>
      <c r="H101" s="30">
        <f>[1]!PVT_Muw_cP(C101,D101,gamma_gas_,gamma_oil_,gamma_wat_,Rsb_,Rp_,Pb_,Tres_,Bob_,muob_)</f>
        <v>0.34398614434757446</v>
      </c>
    </row>
    <row r="102" spans="3:11" x14ac:dyDescent="0.2">
      <c r="C102" s="27">
        <f t="shared" si="1"/>
        <v>60</v>
      </c>
      <c r="D102" s="27">
        <f t="shared" si="1"/>
        <v>80</v>
      </c>
      <c r="E102" s="29">
        <f>[1]!MF_Mumix_cP(Q_,fw_,C102,D102)</f>
        <v>0.60895944262934731</v>
      </c>
      <c r="F102" s="30">
        <f>[1]!PVT_Mug_cP(C102,D102,gamma_gas_,gamma_oil_,gamma_wat_,Rsb_,Rp_,Pb_,Tres_,Bob_,muob_)</f>
        <v>1.3565718967699225E-2</v>
      </c>
      <c r="G102" s="30">
        <f>[1]!PVT_Muo_cP(C102,D102,gamma_gas_,gamma_oil_,gamma_wat_,Rsb_,Rp_,Pb_,Tres_,Bob_,muob_)</f>
        <v>1.500453325635279</v>
      </c>
      <c r="H102" s="30">
        <f>[1]!PVT_Muw_cP(C102,D102,gamma_gas_,gamma_oil_,gamma_wat_,Rsb_,Rp_,Pb_,Tres_,Bob_,muob_)</f>
        <v>0.34841473772767878</v>
      </c>
    </row>
    <row r="103" spans="3:11" x14ac:dyDescent="0.2">
      <c r="C103" s="27">
        <f t="shared" si="1"/>
        <v>80</v>
      </c>
      <c r="D103" s="27">
        <f t="shared" si="1"/>
        <v>80</v>
      </c>
      <c r="E103" s="29">
        <f>[1]!MF_Mumix_cP(Q_,fw_,C103,D103)</f>
        <v>0.65276404823389078</v>
      </c>
      <c r="F103" s="30">
        <f>[1]!PVT_Mug_cP(C103,D103,gamma_gas_,gamma_oil_,gamma_wat_,Rsb_,Rp_,Pb_,Tres_,Bob_,muob_)</f>
        <v>1.4281265311255864E-2</v>
      </c>
      <c r="G103" s="30">
        <f>[1]!PVT_Muo_cP(C103,D103,gamma_gas_,gamma_oil_,gamma_wat_,Rsb_,Rp_,Pb_,Tres_,Bob_,muob_)</f>
        <v>1.2534060565552225</v>
      </c>
      <c r="H103" s="30">
        <f>[1]!PVT_Muw_cP(C103,D103,gamma_gas_,gamma_oil_,gamma_wat_,Rsb_,Rp_,Pb_,Tres_,Bob_,muob_)</f>
        <v>0.35302359180895171</v>
      </c>
    </row>
    <row r="104" spans="3:11" x14ac:dyDescent="0.2">
      <c r="C104" s="27">
        <f t="shared" si="1"/>
        <v>100</v>
      </c>
      <c r="D104" s="27">
        <f t="shared" si="1"/>
        <v>80</v>
      </c>
      <c r="E104" s="29">
        <f>[1]!MF_Mumix_cP(Q_,fw_,C104,D104)</f>
        <v>0.6738658369980669</v>
      </c>
      <c r="F104" s="30">
        <f>[1]!PVT_Mug_cP(C104,D104,gamma_gas_,gamma_oil_,gamma_wat_,Rsb_,Rp_,Pb_,Tres_,Bob_,muob_)</f>
        <v>1.5067188178231777E-2</v>
      </c>
      <c r="G104" s="30">
        <f>[1]!PVT_Muo_cP(C104,D104,gamma_gas_,gamma_oil_,gamma_wat_,Rsb_,Rp_,Pb_,Tres_,Bob_,muob_)</f>
        <v>1.0798118334263502</v>
      </c>
      <c r="H104" s="30">
        <f>[1]!PVT_Muw_cP(C104,D104,gamma_gas_,gamma_oil_,gamma_wat_,Rsb_,Rp_,Pb_,Tres_,Bob_,muob_)</f>
        <v>0.3578127065913933</v>
      </c>
    </row>
    <row r="105" spans="3:11" x14ac:dyDescent="0.2">
      <c r="C105" s="27">
        <f t="shared" si="1"/>
        <v>120</v>
      </c>
      <c r="D105" s="27">
        <f t="shared" si="1"/>
        <v>80</v>
      </c>
      <c r="E105" s="29">
        <f>[1]!MF_Mumix_cP(Q_,fw_,C105,D105)</f>
        <v>0.6825359408548034</v>
      </c>
      <c r="F105" s="30">
        <f>[1]!PVT_Mug_cP(C105,D105,gamma_gas_,gamma_oil_,gamma_wat_,Rsb_,Rp_,Pb_,Tres_,Bob_,muob_)</f>
        <v>1.5906881569035945E-2</v>
      </c>
      <c r="G105" s="30">
        <f>[1]!PVT_Muo_cP(C105,D105,gamma_gas_,gamma_oil_,gamma_wat_,Rsb_,Rp_,Pb_,Tres_,Bob_,muob_)</f>
        <v>1.0143832116351985</v>
      </c>
      <c r="H105" s="30">
        <f>[1]!PVT_Muw_cP(C105,D105,gamma_gas_,gamma_oil_,gamma_wat_,Rsb_,Rp_,Pb_,Tres_,Bob_,muob_)</f>
        <v>0.36278208207500345</v>
      </c>
    </row>
    <row r="106" spans="3:11" x14ac:dyDescent="0.2">
      <c r="C106" s="27">
        <f t="shared" ref="C106:D115" si="2">C36</f>
        <v>140</v>
      </c>
      <c r="D106" s="27">
        <f t="shared" si="2"/>
        <v>80</v>
      </c>
      <c r="E106" s="29">
        <f>[1]!MF_Mumix_cP(Q_,fw_,C106,D106)</f>
        <v>0.68431832292498951</v>
      </c>
      <c r="F106" s="30">
        <f>[1]!PVT_Mug_cP(C106,D106,gamma_gas_,gamma_oil_,gamma_wat_,Rsb_,Rp_,Pb_,Tres_,Bob_,muob_)</f>
        <v>1.6786635470529682E-2</v>
      </c>
      <c r="G106" s="30">
        <f>[1]!PVT_Muo_cP(C106,D106,gamma_gas_,gamma_oil_,gamma_wat_,Rsb_,Rp_,Pb_,Tres_,Bob_,muob_)</f>
        <v>1.0516696946026671</v>
      </c>
      <c r="H106" s="30">
        <f>[1]!PVT_Muw_cP(C106,D106,gamma_gas_,gamma_oil_,gamma_wat_,Rsb_,Rp_,Pb_,Tres_,Bob_,muob_)</f>
        <v>0.36793171825978227</v>
      </c>
    </row>
    <row r="107" spans="3:11" x14ac:dyDescent="0.2">
      <c r="C107" s="27">
        <f t="shared" si="2"/>
        <v>160</v>
      </c>
      <c r="D107" s="27">
        <f t="shared" si="2"/>
        <v>80</v>
      </c>
      <c r="E107" s="29">
        <f>[1]!MF_Mumix_cP(Q_,fw_,C107,D107)</f>
        <v>0.68235976466916093</v>
      </c>
      <c r="F107" s="30">
        <f>[1]!PVT_Mug_cP(C107,D107,gamma_gas_,gamma_oil_,gamma_wat_,Rsb_,Rp_,Pb_,Tres_,Bob_,muob_)</f>
        <v>1.7696649218225117E-2</v>
      </c>
      <c r="G107" s="30">
        <f>[1]!PVT_Muo_cP(C107,D107,gamma_gas_,gamma_oil_,gamma_wat_,Rsb_,Rp_,Pb_,Tres_,Bob_,muob_)</f>
        <v>1.0946410836040579</v>
      </c>
      <c r="H107" s="30">
        <f>[1]!PVT_Muw_cP(C107,D107,gamma_gas_,gamma_oil_,gamma_wat_,Rsb_,Rp_,Pb_,Tres_,Bob_,muob_)</f>
        <v>0.3732616151457297</v>
      </c>
    </row>
    <row r="108" spans="3:11" x14ac:dyDescent="0.2">
      <c r="C108" s="27">
        <f t="shared" si="2"/>
        <v>180</v>
      </c>
      <c r="D108" s="27">
        <f t="shared" si="2"/>
        <v>80</v>
      </c>
      <c r="E108" s="29">
        <f>[1]!MF_Mumix_cP(Q_,fw_,C108,D108)</f>
        <v>0.67852384407074773</v>
      </c>
      <c r="F108" s="30">
        <f>[1]!PVT_Mug_cP(C108,D108,gamma_gas_,gamma_oil_,gamma_wat_,Rsb_,Rp_,Pb_,Tres_,Bob_,muob_)</f>
        <v>1.8632637091865627E-2</v>
      </c>
      <c r="G108" s="30">
        <f>[1]!PVT_Muo_cP(C108,D108,gamma_gas_,gamma_oil_,gamma_wat_,Rsb_,Rp_,Pb_,Tres_,Bob_,muob_)</f>
        <v>1.1427623596214616</v>
      </c>
      <c r="H108" s="30">
        <f>[1]!PVT_Muw_cP(C108,D108,gamma_gas_,gamma_oil_,gamma_wat_,Rsb_,Rp_,Pb_,Tres_,Bob_,muob_)</f>
        <v>0.37877177273284574</v>
      </c>
    </row>
    <row r="109" spans="3:11" x14ac:dyDescent="0.2">
      <c r="C109" s="27">
        <f t="shared" si="2"/>
        <v>200</v>
      </c>
      <c r="D109" s="27">
        <f t="shared" si="2"/>
        <v>80</v>
      </c>
      <c r="E109" s="29">
        <f>[1]!MF_Mumix_cP(Q_,fw_,C109,D109)</f>
        <v>0.67396097104945618</v>
      </c>
      <c r="F109" s="30">
        <f>[1]!PVT_Mug_cP(C109,D109,gamma_gas_,gamma_oil_,gamma_wat_,Rsb_,Rp_,Pb_,Tres_,Bob_,muob_)</f>
        <v>1.959793520234334E-2</v>
      </c>
      <c r="G109" s="30">
        <f>[1]!PVT_Muo_cP(C109,D109,gamma_gas_,gamma_oil_,gamma_wat_,Rsb_,Rp_,Pb_,Tres_,Bob_,muob_)</f>
        <v>1.1956079698529825</v>
      </c>
      <c r="H109" s="30">
        <f>[1]!PVT_Muw_cP(C109,D109,gamma_gas_,gamma_oil_,gamma_wat_,Rsb_,Rp_,Pb_,Tres_,Bob_,muob_)</f>
        <v>0.38446219102113038</v>
      </c>
    </row>
    <row r="110" spans="3:11" x14ac:dyDescent="0.2">
      <c r="C110" s="27">
        <f t="shared" si="2"/>
        <v>220</v>
      </c>
      <c r="D110" s="27">
        <f t="shared" si="2"/>
        <v>80</v>
      </c>
      <c r="E110" s="29">
        <f>[1]!MF_Mumix_cP(Q_,fw_,C110,D110)</f>
        <v>0.69014325927321707</v>
      </c>
      <c r="F110" s="30">
        <f>[1]!PVT_Mug_cP(C110,D110,gamma_gas_,gamma_oil_,gamma_wat_,Rsb_,Rp_,Pb_,Tres_,Bob_,muob_)</f>
        <v>2.0606043940918212E-2</v>
      </c>
      <c r="G110" s="30">
        <f>[1]!PVT_Muo_cP(C110,D110,gamma_gas_,gamma_oil_,gamma_wat_,Rsb_,Rp_,Pb_,Tres_,Bob_,muob_)</f>
        <v>1.2528187080253694</v>
      </c>
      <c r="H110" s="30">
        <f>[1]!PVT_Muw_cP(C110,D110,gamma_gas_,gamma_oil_,gamma_wat_,Rsb_,Rp_,Pb_,Tres_,Bob_,muob_)</f>
        <v>0.39033287001058364</v>
      </c>
    </row>
    <row r="111" spans="3:11" x14ac:dyDescent="0.2">
      <c r="C111" s="27">
        <f t="shared" si="2"/>
        <v>240</v>
      </c>
      <c r="D111" s="27">
        <f t="shared" si="2"/>
        <v>80</v>
      </c>
      <c r="E111" s="29">
        <f>[1]!MF_Mumix_cP(Q_,fw_,C111,D111)</f>
        <v>0.70971075413157869</v>
      </c>
      <c r="F111" s="30">
        <f>[1]!PVT_Mug_cP(C111,D111,gamma_gas_,gamma_oil_,gamma_wat_,Rsb_,Rp_,Pb_,Tres_,Bob_,muob_)</f>
        <v>2.1683383160038823E-2</v>
      </c>
      <c r="G111" s="30">
        <f>[1]!PVT_Muo_cP(C111,D111,gamma_gas_,gamma_oil_,gamma_wat_,Rsb_,Rp_,Pb_,Tres_,Bob_,muob_)</f>
        <v>1.3140740183946704</v>
      </c>
      <c r="H111" s="30">
        <f>[1]!PVT_Muw_cP(C111,D111,gamma_gas_,gamma_oil_,gamma_wat_,Rsb_,Rp_,Pb_,Tres_,Bob_,muob_)</f>
        <v>0.39638380970120551</v>
      </c>
      <c r="K111" t="s">
        <v>144</v>
      </c>
    </row>
    <row r="112" spans="3:11" x14ac:dyDescent="0.2">
      <c r="C112" s="27">
        <f t="shared" si="2"/>
        <v>260</v>
      </c>
      <c r="D112" s="27">
        <f t="shared" si="2"/>
        <v>80</v>
      </c>
      <c r="E112" s="29">
        <f>[1]!MF_Mumix_cP(Q_,fw_,C112,D112)</f>
        <v>0.73077016189829946</v>
      </c>
      <c r="F112" s="30">
        <f>[1]!PVT_Mug_cP(C112,D112,gamma_gas_,gamma_oil_,gamma_wat_,Rsb_,Rp_,Pb_,Tres_,Bob_,muob_)</f>
        <v>2.2871605188958734E-2</v>
      </c>
      <c r="G112" s="30">
        <f>[1]!PVT_Muo_cP(C112,D112,gamma_gas_,gamma_oil_,gamma_wat_,Rsb_,Rp_,Pb_,Tres_,Bob_,muob_)</f>
        <v>1.3790736979594145</v>
      </c>
      <c r="H112" s="30">
        <f>[1]!PVT_Muw_cP(C112,D112,gamma_gas_,gamma_oil_,gamma_wat_,Rsb_,Rp_,Pb_,Tres_,Bob_,muob_)</f>
        <v>0.40261501009299605</v>
      </c>
    </row>
    <row r="113" spans="3:11" x14ac:dyDescent="0.2">
      <c r="C113" s="27">
        <f t="shared" si="2"/>
        <v>280</v>
      </c>
      <c r="D113" s="27">
        <f t="shared" si="2"/>
        <v>80</v>
      </c>
      <c r="E113" s="29">
        <f>[1]!MF_Mumix_cP(Q_,fw_,C113,D113)</f>
        <v>0.75319420374755874</v>
      </c>
      <c r="F113" s="30">
        <f>[1]!PVT_Mug_cP(C113,D113,gamma_gas_,gamma_oil_,gamma_wat_,Rsb_,Rp_,Pb_,Tres_,Bob_,muob_)</f>
        <v>2.422784902336915E-2</v>
      </c>
      <c r="G113" s="30">
        <f>[1]!PVT_Muo_cP(C113,D113,gamma_gas_,gamma_oil_,gamma_wat_,Rsb_,Rp_,Pb_,Tres_,Bob_,muob_)</f>
        <v>1.447525646071635</v>
      </c>
      <c r="H113" s="30">
        <f>[1]!PVT_Muw_cP(C113,D113,gamma_gas_,gamma_oil_,gamma_wat_,Rsb_,Rp_,Pb_,Tres_,Bob_,muob_)</f>
        <v>0.4090264711859552</v>
      </c>
    </row>
    <row r="114" spans="3:11" x14ac:dyDescent="0.2">
      <c r="C114" s="27">
        <f t="shared" si="2"/>
        <v>300</v>
      </c>
      <c r="D114" s="27">
        <f t="shared" si="2"/>
        <v>80</v>
      </c>
      <c r="E114" s="29">
        <f>[1]!MF_Mumix_cP(Q_,fw_,C114,D114)</f>
        <v>0.77686770684419537</v>
      </c>
      <c r="F114" s="30">
        <f>[1]!PVT_Mug_cP(C114,D114,gamma_gas_,gamma_oil_,gamma_wat_,Rsb_,Rp_,Pb_,Tres_,Bob_,muob_)</f>
        <v>2.5819443725453597E-2</v>
      </c>
      <c r="G114" s="30">
        <f>[1]!PVT_Muo_cP(C114,D114,gamma_gas_,gamma_oil_,gamma_wat_,Rsb_,Rp_,Pb_,Tres_,Bob_,muob_)</f>
        <v>1.5191376962112864</v>
      </c>
      <c r="H114" s="30">
        <f>[1]!PVT_Muw_cP(C114,D114,gamma_gas_,gamma_oil_,gamma_wat_,Rsb_,Rp_,Pb_,Tres_,Bob_,muob_)</f>
        <v>0.4156181929800829</v>
      </c>
    </row>
    <row r="115" spans="3:11" x14ac:dyDescent="0.2">
      <c r="C115" s="27">
        <f t="shared" si="2"/>
        <v>320</v>
      </c>
      <c r="D115" s="27">
        <f t="shared" si="2"/>
        <v>80</v>
      </c>
      <c r="E115" s="29">
        <f>[1]!MF_Mumix_cP(Q_,fw_,C115,D115)</f>
        <v>0.80168409819403508</v>
      </c>
      <c r="F115" s="30">
        <f>[1]!PVT_Mug_cP(C115,D115,gamma_gas_,gamma_oil_,gamma_wat_,Rsb_,Rp_,Pb_,Tres_,Bob_,muob_)</f>
        <v>2.7706850757567025E-2</v>
      </c>
      <c r="G115" s="30">
        <f>[1]!PVT_Muo_cP(C115,D115,gamma_gas_,gamma_oil_,gamma_wat_,Rsb_,Rp_,Pb_,Tres_,Bob_,muob_)</f>
        <v>1.5936123222926795</v>
      </c>
      <c r="H115" s="30">
        <f>[1]!PVT_Muw_cP(C115,D115,gamma_gas_,gamma_oil_,gamma_wat_,Rsb_,Rp_,Pb_,Tres_,Bob_,muob_)</f>
        <v>0.42239017547537927</v>
      </c>
    </row>
    <row r="116" spans="3:11" x14ac:dyDescent="0.2">
      <c r="C116" s="27">
        <f t="shared" ref="C116:D122" si="3">C46</f>
        <v>340</v>
      </c>
      <c r="D116" s="27">
        <f t="shared" si="3"/>
        <v>80</v>
      </c>
      <c r="E116" s="29">
        <f>[1]!MF_Mumix_cP(Q_,fw_,C116,D116)</f>
        <v>0.82754304161115555</v>
      </c>
      <c r="F116" s="30">
        <f>[1]!PVT_Mug_cP(C116,D116,gamma_gas_,gamma_oil_,gamma_wat_,Rsb_,Rp_,Pb_,Tres_,Bob_,muob_)</f>
        <v>2.9907947532178368E-2</v>
      </c>
      <c r="G116" s="30">
        <f>[1]!PVT_Muo_cP(C116,D116,gamma_gas_,gamma_oil_,gamma_wat_,Rsb_,Rp_,Pb_,Tres_,Bob_,muob_)</f>
        <v>1.6706434440866633</v>
      </c>
      <c r="H116" s="30">
        <f>[1]!PVT_Muw_cP(C116,D116,gamma_gas_,gamma_oil_,gamma_wat_,Rsb_,Rp_,Pb_,Tres_,Bob_,muob_)</f>
        <v>0.42934241867184425</v>
      </c>
    </row>
    <row r="117" spans="3:11" x14ac:dyDescent="0.2">
      <c r="C117" s="27">
        <f t="shared" si="3"/>
        <v>360</v>
      </c>
      <c r="D117" s="27">
        <f t="shared" si="3"/>
        <v>80</v>
      </c>
      <c r="E117" s="29">
        <f>[1]!MF_Mumix_cP(Q_,fw_,C117,D117)</f>
        <v>0.8543489427097708</v>
      </c>
      <c r="F117" s="30">
        <f>[1]!PVT_Mug_cP(C117,D117,gamma_gas_,gamma_oil_,gamma_wat_,Rsb_,Rp_,Pb_,Tres_,Bob_,muob_)</f>
        <v>3.234779767218704E-2</v>
      </c>
      <c r="G117" s="30">
        <f>[1]!PVT_Muo_cP(C117,D117,gamma_gas_,gamma_oil_,gamma_wat_,Rsb_,Rp_,Pb_,Tres_,Bob_,muob_)</f>
        <v>1.7499148114006253</v>
      </c>
      <c r="H117" s="30">
        <f>[1]!PVT_Muw_cP(C117,D117,gamma_gas_,gamma_oil_,gamma_wat_,Rsb_,Rp_,Pb_,Tres_,Bob_,muob_)</f>
        <v>0.4364749225694779</v>
      </c>
    </row>
    <row r="118" spans="3:11" x14ac:dyDescent="0.2">
      <c r="C118" s="27">
        <f t="shared" si="3"/>
        <v>380</v>
      </c>
      <c r="D118" s="27">
        <f t="shared" si="3"/>
        <v>80</v>
      </c>
      <c r="E118" s="29">
        <f>[1]!MF_Mumix_cP(Q_,fw_,C118,D118)</f>
        <v>0.88201012202481133</v>
      </c>
      <c r="F118" s="30">
        <f>[1]!PVT_Mug_cP(C118,D118,gamma_gas_,gamma_oil_,gamma_wat_,Rsb_,Rp_,Pb_,Tres_,Bob_,muob_)</f>
        <v>3.4831394992291626E-2</v>
      </c>
      <c r="G118" s="30">
        <f>[1]!PVT_Muo_cP(C118,D118,gamma_gas_,gamma_oil_,gamma_wat_,Rsb_,Rp_,Pb_,Tres_,Bob_,muob_)</f>
        <v>1.8310996013758258</v>
      </c>
      <c r="H118" s="30">
        <f>[1]!PVT_Muw_cP(C118,D118,gamma_gas_,gamma_oil_,gamma_wat_,Rsb_,Rp_,Pb_,Tres_,Bob_,muob_)</f>
        <v>0.4437876871682801</v>
      </c>
    </row>
    <row r="119" spans="3:11" x14ac:dyDescent="0.2">
      <c r="C119" s="27">
        <f t="shared" si="3"/>
        <v>400</v>
      </c>
      <c r="D119" s="27">
        <f t="shared" si="3"/>
        <v>80</v>
      </c>
      <c r="E119" s="29">
        <f>[1]!MF_Mumix_cP(Q_,fw_,C119,D119)</f>
        <v>0.91043848568489238</v>
      </c>
      <c r="F119" s="30">
        <f>[1]!PVT_Mug_cP(C119,D119,gamma_gas_,gamma_oil_,gamma_wat_,Rsb_,Rp_,Pb_,Tres_,Bob_,muob_)</f>
        <v>3.7103767854624728E-2</v>
      </c>
      <c r="G119" s="30">
        <f>[1]!PVT_Muo_cP(C119,D119,gamma_gas_,gamma_oil_,gamma_wat_,Rsb_,Rp_,Pb_,Tres_,Bob_,muob_)</f>
        <v>1.9138609593794527</v>
      </c>
      <c r="H119" s="30">
        <f>[1]!PVT_Muw_cP(C119,D119,gamma_gas_,gamma_oil_,gamma_wat_,Rsb_,Rp_,Pb_,Tres_,Bob_,muob_)</f>
        <v>0.45128071246825097</v>
      </c>
    </row>
    <row r="120" spans="3:11" x14ac:dyDescent="0.2">
      <c r="C120" s="27">
        <f t="shared" si="3"/>
        <v>420</v>
      </c>
      <c r="D120" s="27">
        <f t="shared" si="3"/>
        <v>80</v>
      </c>
      <c r="E120" s="29">
        <f>[1]!MF_Mumix_cP(Q_,fw_,C120,D120)</f>
        <v>0.93954952102713085</v>
      </c>
      <c r="F120" s="30">
        <f>[1]!PVT_Mug_cP(C120,D120,gamma_gas_,gamma_oil_,gamma_wat_,Rsb_,Rp_,Pb_,Tres_,Bob_,muob_)</f>
        <v>3.8995470709754662E-2</v>
      </c>
      <c r="G120" s="30">
        <f>[1]!PVT_Muo_cP(C120,D120,gamma_gas_,gamma_oil_,gamma_wat_,Rsb_,Rp_,Pb_,Tres_,Bob_,muob_)</f>
        <v>1.9978532751006954</v>
      </c>
      <c r="H120" s="30">
        <f>[1]!PVT_Muw_cP(C120,D120,gamma_gas_,gamma_oil_,gamma_wat_,Rsb_,Rp_,Pb_,Tres_,Bob_,muob_)</f>
        <v>0.45895399846939039</v>
      </c>
    </row>
    <row r="121" spans="3:11" x14ac:dyDescent="0.2">
      <c r="C121" s="27">
        <f t="shared" si="3"/>
        <v>440</v>
      </c>
      <c r="D121" s="27">
        <f t="shared" si="3"/>
        <v>80</v>
      </c>
      <c r="E121" s="29">
        <f>[1]!MF_Mumix_cP(Q_,fw_,C121,D121)</f>
        <v>0.96926242575083466</v>
      </c>
      <c r="F121" s="30">
        <f>[1]!PVT_Mug_cP(C121,D121,gamma_gas_,gamma_oil_,gamma_wat_,Rsb_,Rp_,Pb_,Tres_,Bob_,muob_)</f>
        <v>4.0517403578276795E-2</v>
      </c>
      <c r="G121" s="30">
        <f>[1]!PVT_Muo_cP(C121,D121,gamma_gas_,gamma_oil_,gamma_wat_,Rsb_,Rp_,Pb_,Tres_,Bob_,muob_)</f>
        <v>2.0827240254263466</v>
      </c>
      <c r="H121" s="30">
        <f>[1]!PVT_Muw_cP(C121,D121,gamma_gas_,gamma_oil_,gamma_wat_,Rsb_,Rp_,Pb_,Tres_,Bob_,muob_)</f>
        <v>0.46680754517169848</v>
      </c>
    </row>
    <row r="122" spans="3:11" x14ac:dyDescent="0.2">
      <c r="C122" s="27">
        <f t="shared" si="3"/>
        <v>460</v>
      </c>
      <c r="D122" s="27">
        <f t="shared" si="3"/>
        <v>80</v>
      </c>
      <c r="E122" s="29">
        <f>[1]!MF_Mumix_cP(Q_,fw_,C122,D122)</f>
        <v>0.9995001628072171</v>
      </c>
      <c r="F122" s="30">
        <f>[1]!PVT_Mug_cP(C122,D122,gamma_gas_,gamma_oil_,gamma_wat_,Rsb_,Rp_,Pb_,Tres_,Bob_,muob_)</f>
        <v>4.1800659307069124E-2</v>
      </c>
      <c r="G122" s="30">
        <f>[1]!PVT_Muo_cP(C122,D122,gamma_gas_,gamma_oil_,gamma_wat_,Rsb_,Rp_,Pb_,Tres_,Bob_,muob_)</f>
        <v>2.168116042785591</v>
      </c>
      <c r="H122" s="30">
        <f>[1]!PVT_Muw_cP(C122,D122,gamma_gas_,gamma_oil_,gamma_wat_,Rsb_,Rp_,Pb_,Tres_,Bob_,muob_)</f>
        <v>0.47484135257517518</v>
      </c>
      <c r="K122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outlinePr summaryBelow="0"/>
  </sheetPr>
  <dimension ref="A2:L122"/>
  <sheetViews>
    <sheetView topLeftCell="A85" zoomScale="85" zoomScaleNormal="85" workbookViewId="0">
      <selection activeCell="E20" sqref="E20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147</v>
      </c>
    </row>
    <row r="3" spans="1:6" x14ac:dyDescent="0.2">
      <c r="B3" t="s">
        <v>162</v>
      </c>
    </row>
    <row r="6" spans="1:6" x14ac:dyDescent="0.2">
      <c r="A6" s="6" t="s">
        <v>129</v>
      </c>
    </row>
    <row r="7" spans="1:6" outlineLevel="1" x14ac:dyDescent="0.2">
      <c r="B7" s="7" t="s">
        <v>130</v>
      </c>
      <c r="C7" s="8">
        <v>0.86</v>
      </c>
      <c r="D7" s="7"/>
      <c r="E7" s="9">
        <f>gamma_oil_*1000</f>
        <v>860</v>
      </c>
      <c r="F7" s="10" t="s">
        <v>131</v>
      </c>
    </row>
    <row r="8" spans="1:6" outlineLevel="1" x14ac:dyDescent="0.2">
      <c r="B8" s="7" t="s">
        <v>145</v>
      </c>
      <c r="C8" s="8">
        <v>1</v>
      </c>
      <c r="D8" s="7"/>
      <c r="E8" s="9"/>
      <c r="F8" s="10"/>
    </row>
    <row r="9" spans="1:6" outlineLevel="1" x14ac:dyDescent="0.2">
      <c r="B9" s="7" t="s">
        <v>132</v>
      </c>
      <c r="C9" s="8">
        <v>0.8</v>
      </c>
      <c r="D9" s="7"/>
      <c r="E9" s="9">
        <f>gamma_gas_*1.22</f>
        <v>0.97599999999999998</v>
      </c>
      <c r="F9" s="10" t="s">
        <v>131</v>
      </c>
    </row>
    <row r="10" spans="1:6" ht="25.5" outlineLevel="1" x14ac:dyDescent="0.2">
      <c r="B10" s="11" t="s">
        <v>133</v>
      </c>
      <c r="C10" s="8">
        <v>80</v>
      </c>
      <c r="D10" s="7" t="s">
        <v>134</v>
      </c>
      <c r="E10" s="12">
        <f>Rsb_/gamma_oil_</f>
        <v>93.023255813953483</v>
      </c>
      <c r="F10" s="10" t="s">
        <v>135</v>
      </c>
    </row>
    <row r="11" spans="1:6" outlineLevel="1" x14ac:dyDescent="0.2">
      <c r="B11" s="11" t="s">
        <v>136</v>
      </c>
      <c r="C11" s="8">
        <v>80</v>
      </c>
      <c r="D11" s="7" t="s">
        <v>134</v>
      </c>
      <c r="E11" s="12">
        <f>Rsb_/gamma_oil_</f>
        <v>93.023255813953483</v>
      </c>
      <c r="F11" s="10" t="s">
        <v>135</v>
      </c>
    </row>
    <row r="12" spans="1:6" ht="25.5" outlineLevel="1" x14ac:dyDescent="0.2">
      <c r="B12" s="11" t="s">
        <v>137</v>
      </c>
      <c r="C12" s="8">
        <v>120</v>
      </c>
      <c r="D12" s="7" t="s">
        <v>150</v>
      </c>
      <c r="E12" s="12">
        <f>Pb_*1.01325</f>
        <v>121.59</v>
      </c>
      <c r="F12" s="10" t="s">
        <v>151</v>
      </c>
    </row>
    <row r="13" spans="1:6" outlineLevel="1" x14ac:dyDescent="0.2">
      <c r="B13" s="7" t="s">
        <v>138</v>
      </c>
      <c r="C13" s="8">
        <v>100</v>
      </c>
      <c r="D13" s="7" t="s">
        <v>139</v>
      </c>
      <c r="E13" s="12">
        <f>Tres_*9/5+32</f>
        <v>212</v>
      </c>
      <c r="F13" s="10" t="s">
        <v>152</v>
      </c>
    </row>
    <row r="14" spans="1:6" ht="38.25" outlineLevel="1" x14ac:dyDescent="0.2">
      <c r="B14" s="11" t="s">
        <v>140</v>
      </c>
      <c r="C14" s="8">
        <v>1.2</v>
      </c>
      <c r="D14" s="7" t="s">
        <v>134</v>
      </c>
    </row>
    <row r="15" spans="1:6" ht="25.5" outlineLevel="1" x14ac:dyDescent="0.2">
      <c r="B15" s="18" t="s">
        <v>148</v>
      </c>
      <c r="C15" s="8">
        <v>1</v>
      </c>
      <c r="D15" s="19" t="s">
        <v>149</v>
      </c>
    </row>
    <row r="17" spans="1:12" x14ac:dyDescent="0.2">
      <c r="B17" s="11" t="s">
        <v>153</v>
      </c>
      <c r="C17" s="8">
        <v>50</v>
      </c>
      <c r="D17" s="7" t="s">
        <v>146</v>
      </c>
    </row>
    <row r="18" spans="1:12" x14ac:dyDescent="0.2">
      <c r="B18" s="7" t="s">
        <v>1</v>
      </c>
      <c r="C18" s="8">
        <v>10</v>
      </c>
      <c r="D18" s="7" t="s">
        <v>141</v>
      </c>
    </row>
    <row r="19" spans="1:12" x14ac:dyDescent="0.2">
      <c r="B19" s="20"/>
    </row>
    <row r="22" spans="1:12" x14ac:dyDescent="0.2">
      <c r="A22" t="s">
        <v>163</v>
      </c>
    </row>
    <row r="23" spans="1:12" outlineLevel="1" x14ac:dyDescent="0.2"/>
    <row r="24" spans="1:12" outlineLevel="1" x14ac:dyDescent="0.2"/>
    <row r="25" spans="1:12" outlineLevel="1" x14ac:dyDescent="0.2">
      <c r="J25" s="13" t="s">
        <v>159</v>
      </c>
      <c r="K25" s="13" t="s">
        <v>160</v>
      </c>
      <c r="L25" s="13" t="s">
        <v>161</v>
      </c>
    </row>
    <row r="26" spans="1:12" ht="32.1" customHeight="1" outlineLevel="1" x14ac:dyDescent="0.35">
      <c r="C26" s="17" t="s">
        <v>0</v>
      </c>
      <c r="D26" s="17" t="s">
        <v>142</v>
      </c>
      <c r="E26" s="17" t="s">
        <v>155</v>
      </c>
      <c r="F26" s="21" t="s">
        <v>154</v>
      </c>
      <c r="G26" s="22" t="s">
        <v>156</v>
      </c>
      <c r="I26" s="17" t="s">
        <v>158</v>
      </c>
      <c r="J26" s="23" t="str">
        <f>"Р при 
βgas ="&amp;betta_gas1_</f>
        <v>Р при 
βgas =0,25</v>
      </c>
      <c r="K26" s="23" t="str">
        <f>"Р при 
βgas ="&amp;betta_gas2_</f>
        <v>Р при 
βgas =0,50</v>
      </c>
      <c r="L26" s="23" t="str">
        <f>"Р при 
βgas ="&amp;betta_gas3_</f>
        <v>Р при 
βgas =0,75</v>
      </c>
    </row>
    <row r="27" spans="1:12" outlineLevel="1" x14ac:dyDescent="0.2">
      <c r="C27" s="8">
        <v>1</v>
      </c>
      <c r="D27" s="8">
        <v>80</v>
      </c>
      <c r="E27" s="14">
        <f>[2]!MF_Qmix_m3day(Q_,fw_,C27,D27,gamma_gas_,gamma_oil_,gamma_wat_,Rsb_,Rp_,Pb_,Tres_,Bob_,muob_)</f>
        <v>4384.91317180031</v>
      </c>
      <c r="F27" s="15">
        <f>[2]!MF_GasFraction_d(C27,D27,fw_)+N27</f>
        <v>0.99039750150286576</v>
      </c>
      <c r="G27" s="15">
        <f>[2]!MF_Mumix_cP(Q_,fw_,C27,D27)</f>
        <v>2.3674543428037403E-2</v>
      </c>
      <c r="I27" s="8">
        <v>10</v>
      </c>
    </row>
    <row r="28" spans="1:12" outlineLevel="1" x14ac:dyDescent="0.2">
      <c r="C28" s="8">
        <v>5</v>
      </c>
      <c r="D28" s="8">
        <f>D27</f>
        <v>80</v>
      </c>
      <c r="E28" s="14">
        <f>[2]!MF_Qmix_m3day(Q_,fw_,C28,D28,gamma_gas_,gamma_oil_,gamma_wat_,Rsb_,Rp_,Pb_,Tres_,Bob_,muob_)</f>
        <v>895.52389328973493</v>
      </c>
      <c r="F28" s="15">
        <f>[2]!MF_GasFraction_d(C28,D28,fw_)+N28</f>
        <v>0.95307201204010428</v>
      </c>
      <c r="G28" s="15">
        <f>[2]!MF_Mumix_cP(Q_,fw_,C28,D28)</f>
        <v>0.11129109373942278</v>
      </c>
      <c r="I28" s="8">
        <v>50</v>
      </c>
    </row>
    <row r="29" spans="1:12" outlineLevel="1" x14ac:dyDescent="0.2">
      <c r="C29" s="8">
        <v>10</v>
      </c>
      <c r="D29" s="8">
        <f t="shared" ref="D29:D52" si="0">D28</f>
        <v>80</v>
      </c>
      <c r="E29" s="14">
        <f>[2]!MF_Qmix_m3day(Q_,fw_,C29,D29,gamma_gas_,gamma_oil_,gamma_wat_,Rsb_,Rp_,Pb_,Tres_,Bob_,muob_)</f>
        <v>457.5146106939066</v>
      </c>
      <c r="F29" s="15">
        <f>[2]!MF_GasFraction_d(C29,D29,fw_)+N29</f>
        <v>0.90852236549019161</v>
      </c>
      <c r="G29" s="15">
        <f>[2]!MF_Mumix_cP(Q_,fw_,C29,D29)</f>
        <v>0.20524117386846791</v>
      </c>
      <c r="I29" s="8">
        <v>100</v>
      </c>
    </row>
    <row r="30" spans="1:12" outlineLevel="1" x14ac:dyDescent="0.2">
      <c r="C30" s="8">
        <v>20</v>
      </c>
      <c r="D30" s="8">
        <f t="shared" si="0"/>
        <v>80</v>
      </c>
      <c r="E30" s="14">
        <f>[2]!MF_Qmix_m3day(Q_,fw_,C30,D30,gamma_gas_,gamma_oil_,gamma_wat_,Rsb_,Rp_,Pb_,Tres_,Bob_,muob_)</f>
        <v>237.55122480325755</v>
      </c>
      <c r="F30" s="15">
        <f>[2]!MF_GasFraction_d(C30,D30,fw_)+N30</f>
        <v>0.82541659423923996</v>
      </c>
      <c r="G30" s="15">
        <f>[2]!MF_Mumix_cP(Q_,fw_,C30,D30)</f>
        <v>0.34967394989631778</v>
      </c>
      <c r="I30" s="8">
        <v>150</v>
      </c>
    </row>
    <row r="31" spans="1:12" outlineLevel="1" x14ac:dyDescent="0.2">
      <c r="C31" s="8">
        <v>40</v>
      </c>
      <c r="D31" s="8">
        <f t="shared" si="0"/>
        <v>80</v>
      </c>
      <c r="E31" s="14">
        <f>[2]!MF_Qmix_m3day(Q_,fw_,C31,D31,gamma_gas_,gamma_oil_,gamma_wat_,Rsb_,Rp_,Pb_,Tres_,Bob_,muob_)</f>
        <v>127.33762255708915</v>
      </c>
      <c r="F31" s="15">
        <f>[2]!MF_GasFraction_d(C31,D31,fw_)+N31</f>
        <v>0.67910479878913532</v>
      </c>
      <c r="G31" s="15">
        <f>[2]!MF_Mumix_cP(Q_,fw_,C31,D31)</f>
        <v>0.52220077197635517</v>
      </c>
      <c r="I31" s="8">
        <v>200</v>
      </c>
    </row>
    <row r="32" spans="1:12" outlineLevel="1" x14ac:dyDescent="0.2">
      <c r="C32" s="8">
        <v>60</v>
      </c>
      <c r="D32" s="8">
        <f t="shared" si="0"/>
        <v>80</v>
      </c>
      <c r="E32" s="14">
        <f>[2]!MF_Qmix_m3day(Q_,fw_,C32,D32,gamma_gas_,gamma_oil_,gamma_wat_,Rsb_,Rp_,Pb_,Tres_,Bob_,muob_)</f>
        <v>90.954711029040908</v>
      </c>
      <c r="F32" s="15">
        <f>[2]!MF_GasFraction_d(C32,D32,fw_)+N32</f>
        <v>0.55431955501945562</v>
      </c>
      <c r="G32" s="15">
        <f>[2]!MF_Mumix_cP(Q_,fw_,C32,D32)</f>
        <v>0.60895944262934731</v>
      </c>
      <c r="I32" s="8">
        <v>250</v>
      </c>
    </row>
    <row r="33" spans="3:9" outlineLevel="1" x14ac:dyDescent="0.2">
      <c r="C33" s="8">
        <v>80</v>
      </c>
      <c r="D33" s="8">
        <f t="shared" si="0"/>
        <v>80</v>
      </c>
      <c r="E33" s="14">
        <f>[2]!MF_Qmix_m3day(Q_,fw_,C33,D33,gamma_gas_,gamma_oil_,gamma_wat_,Rsb_,Rp_,Pb_,Tres_,Bob_,muob_)</f>
        <v>73.123970974295119</v>
      </c>
      <c r="F33" s="15">
        <f>[2]!MF_GasFraction_d(C33,D33,fw_)+N33</f>
        <v>0.44665705326104288</v>
      </c>
      <c r="G33" s="15">
        <f>[2]!MF_Mumix_cP(Q_,fw_,C33,D33)</f>
        <v>0.65276404823389078</v>
      </c>
      <c r="I33" s="8">
        <v>300</v>
      </c>
    </row>
    <row r="34" spans="3:9" outlineLevel="1" x14ac:dyDescent="0.2">
      <c r="C34" s="8">
        <v>100</v>
      </c>
      <c r="D34" s="8">
        <f t="shared" si="0"/>
        <v>80</v>
      </c>
      <c r="E34" s="14">
        <f>[2]!MF_Qmix_m3day(Q_,fw_,C34,D34,gamma_gas_,gamma_oil_,gamma_wat_,Rsb_,Rp_,Pb_,Tres_,Bob_,muob_)</f>
        <v>62.693558352522828</v>
      </c>
      <c r="F34" s="15">
        <f>[2]!MF_GasFraction_d(C34,D34,fw_)+N34</f>
        <v>0.35266923243548826</v>
      </c>
      <c r="G34" s="15">
        <f>[2]!MF_Mumix_cP(Q_,fw_,C34,D34)</f>
        <v>0.6738658369980669</v>
      </c>
      <c r="I34" s="8">
        <v>350</v>
      </c>
    </row>
    <row r="35" spans="3:9" outlineLevel="1" x14ac:dyDescent="0.2">
      <c r="C35" s="8">
        <v>120</v>
      </c>
      <c r="D35" s="8">
        <f t="shared" si="0"/>
        <v>80</v>
      </c>
      <c r="E35" s="14">
        <f>[2]!MF_Qmix_m3day(Q_,fw_,C35,D35,gamma_gas_,gamma_oil_,gamma_wat_,Rsb_,Rp_,Pb_,Tres_,Bob_,muob_)</f>
        <v>58.271238735412169</v>
      </c>
      <c r="F35" s="15">
        <f>[2]!MF_GasFraction_d(C35,D35,fw_)+N35</f>
        <v>0.26957537181522956</v>
      </c>
      <c r="G35" s="15">
        <f>[2]!MF_Mumix_cP(Q_,fw_,C35,D35)</f>
        <v>0.6825359408548034</v>
      </c>
      <c r="I35" s="8">
        <v>400</v>
      </c>
    </row>
    <row r="36" spans="3:9" outlineLevel="1" x14ac:dyDescent="0.2">
      <c r="C36" s="8">
        <v>140</v>
      </c>
      <c r="D36" s="8">
        <f t="shared" si="0"/>
        <v>80</v>
      </c>
      <c r="E36" s="14">
        <f>[2]!MF_Qmix_m3day(Q_,fw_,C36,D36,gamma_gas_,gamma_oil_,gamma_wat_,Rsb_,Rp_,Pb_,Tres_,Bob_,muob_)</f>
        <v>58.039125456242061</v>
      </c>
      <c r="F36" s="15">
        <f>[2]!MF_GasFraction_d(C36,D36,fw_)+N36</f>
        <v>0.19512054961207939</v>
      </c>
      <c r="G36" s="15">
        <f>[2]!MF_Mumix_cP(Q_,fw_,C36,D36)</f>
        <v>0.68431832292498951</v>
      </c>
      <c r="I36" s="8">
        <v>450</v>
      </c>
    </row>
    <row r="37" spans="3:9" outlineLevel="1" x14ac:dyDescent="0.2">
      <c r="C37" s="8">
        <v>160</v>
      </c>
      <c r="D37" s="8">
        <f t="shared" si="0"/>
        <v>80</v>
      </c>
      <c r="E37" s="14">
        <f>[2]!MF_Qmix_m3day(Q_,fw_,C37,D37,gamma_gas_,gamma_oil_,gamma_wat_,Rsb_,Rp_,Pb_,Tres_,Bob_,muob_)</f>
        <v>57.864828808707408</v>
      </c>
      <c r="F37" s="15">
        <f>[2]!MF_GasFraction_d(C37,D37,fw_)+N37</f>
        <v>0.12746507433155538</v>
      </c>
      <c r="G37" s="15">
        <f>[2]!MF_Mumix_cP(Q_,fw_,C37,D37)</f>
        <v>0.68235976466916093</v>
      </c>
      <c r="I37" s="8">
        <v>500</v>
      </c>
    </row>
    <row r="38" spans="3:9" outlineLevel="1" x14ac:dyDescent="0.2">
      <c r="C38" s="8">
        <v>180</v>
      </c>
      <c r="D38" s="8">
        <f t="shared" si="0"/>
        <v>80</v>
      </c>
      <c r="E38" s="14">
        <f>[2]!MF_Qmix_m3day(Q_,fw_,C38,D38,gamma_gas_,gamma_oil_,gamma_wat_,Rsb_,Rp_,Pb_,Tres_,Bob_,muob_)</f>
        <v>57.728806477592684</v>
      </c>
      <c r="F38" s="15">
        <f>[2]!MF_GasFraction_d(C38,D38,fw_)+N38</f>
        <v>6.5087547443042959E-2</v>
      </c>
      <c r="G38" s="15">
        <f>[2]!MF_Mumix_cP(Q_,fw_,C38,D38)</f>
        <v>0.67852384407074773</v>
      </c>
      <c r="I38" s="8">
        <v>550</v>
      </c>
    </row>
    <row r="39" spans="3:9" outlineLevel="1" x14ac:dyDescent="0.2">
      <c r="C39" s="8">
        <v>200</v>
      </c>
      <c r="D39" s="8">
        <f t="shared" si="0"/>
        <v>80</v>
      </c>
      <c r="E39" s="14">
        <f>[2]!MF_Qmix_m3day(Q_,fw_,C39,D39,gamma_gas_,gamma_oil_,gamma_wat_,Rsb_,Rp_,Pb_,Tres_,Bob_,muob_)</f>
        <v>57.619403426112186</v>
      </c>
      <c r="F39" s="15">
        <f>[2]!MF_GasFraction_d(C39,D39,fw_)+N39</f>
        <v>6.6991097541798618E-3</v>
      </c>
      <c r="G39" s="15">
        <f>[2]!MF_Mumix_cP(Q_,fw_,C39,D39)</f>
        <v>0.67396097104945618</v>
      </c>
      <c r="I39" s="8">
        <v>600</v>
      </c>
    </row>
    <row r="40" spans="3:9" outlineLevel="1" x14ac:dyDescent="0.2">
      <c r="C40" s="8">
        <v>220</v>
      </c>
      <c r="D40" s="8">
        <f t="shared" si="0"/>
        <v>80</v>
      </c>
      <c r="E40" s="14">
        <f>[2]!MF_Qmix_m3day(Q_,fw_,C40,D40,gamma_gas_,gamma_oil_,gamma_wat_,Rsb_,Rp_,Pb_,Tres_,Bob_,muob_)</f>
        <v>57.529237538811273</v>
      </c>
      <c r="F40" s="15">
        <f>[2]!MF_GasFraction_d(C40,D40,fw_)+N40</f>
        <v>0</v>
      </c>
      <c r="G40" s="15">
        <f>[2]!MF_Mumix_cP(Q_,fw_,C40,D40)</f>
        <v>0.69014325927321707</v>
      </c>
      <c r="I40" s="8">
        <v>650</v>
      </c>
    </row>
    <row r="41" spans="3:9" outlineLevel="1" x14ac:dyDescent="0.2">
      <c r="C41" s="8">
        <v>240</v>
      </c>
      <c r="D41" s="8">
        <f t="shared" si="0"/>
        <v>80</v>
      </c>
      <c r="E41" s="14">
        <f>[2]!MF_Qmix_m3day(Q_,fw_,C41,D41,gamma_gas_,gamma_oil_,gamma_wat_,Rsb_,Rp_,Pb_,Tres_,Bob_,muob_)</f>
        <v>57.453405907538425</v>
      </c>
      <c r="F41" s="15">
        <f>[2]!MF_GasFraction_d(C41,D41,fw_)+N41</f>
        <v>0</v>
      </c>
      <c r="G41" s="15">
        <f>[2]!MF_Mumix_cP(Q_,fw_,C41,D41)</f>
        <v>0.70971075413157869</v>
      </c>
      <c r="I41" s="8">
        <v>700</v>
      </c>
    </row>
    <row r="42" spans="3:9" outlineLevel="1" x14ac:dyDescent="0.2">
      <c r="C42" s="8">
        <v>260</v>
      </c>
      <c r="D42" s="8">
        <f t="shared" si="0"/>
        <v>80</v>
      </c>
      <c r="E42" s="14">
        <f>[2]!MF_Qmix_m3day(Q_,fw_,C42,D42,gamma_gas_,gamma_oil_,gamma_wat_,Rsb_,Rp_,Pb_,Tres_,Bob_,muob_)</f>
        <v>57.388524690859334</v>
      </c>
      <c r="F42" s="15">
        <f>[2]!MF_GasFraction_d(C42,D42,fw_)+N42</f>
        <v>0</v>
      </c>
      <c r="G42" s="15">
        <f>[2]!MF_Mumix_cP(Q_,fw_,C42,D42)</f>
        <v>0.73077016189829946</v>
      </c>
      <c r="I42" s="8">
        <v>750</v>
      </c>
    </row>
    <row r="43" spans="3:9" outlineLevel="1" x14ac:dyDescent="0.2">
      <c r="C43" s="8">
        <v>280</v>
      </c>
      <c r="D43" s="8">
        <f t="shared" si="0"/>
        <v>80</v>
      </c>
      <c r="E43" s="14">
        <f>[2]!MF_Qmix_m3day(Q_,fw_,C43,D43,gamma_gas_,gamma_oil_,gamma_wat_,Rsb_,Rp_,Pb_,Tres_,Bob_,muob_)</f>
        <v>57.332183099860593</v>
      </c>
      <c r="F43" s="15">
        <f>[2]!MF_GasFraction_d(C43,D43,fw_)+N43</f>
        <v>0</v>
      </c>
      <c r="G43" s="15">
        <f>[2]!MF_Mumix_cP(Q_,fw_,C43,D43)</f>
        <v>0.75319420374755874</v>
      </c>
      <c r="I43" s="8">
        <v>800</v>
      </c>
    </row>
    <row r="44" spans="3:9" outlineLevel="1" x14ac:dyDescent="0.2">
      <c r="C44" s="8">
        <v>300</v>
      </c>
      <c r="D44" s="8">
        <f t="shared" si="0"/>
        <v>80</v>
      </c>
      <c r="E44" s="14">
        <f>[2]!MF_Qmix_m3day(Q_,fw_,C44,D44,gamma_gas_,gamma_oil_,gamma_wat_,Rsb_,Rp_,Pb_,Tres_,Bob_,muob_)</f>
        <v>57.282617097943046</v>
      </c>
      <c r="F44" s="15">
        <f>[2]!MF_GasFraction_d(C44,D44,fw_)+N44</f>
        <v>0</v>
      </c>
      <c r="G44" s="15">
        <f>[2]!MF_Mumix_cP(Q_,fw_,C44,D44)</f>
        <v>0.77686770684419537</v>
      </c>
      <c r="I44" s="8">
        <v>850</v>
      </c>
    </row>
    <row r="45" spans="3:9" outlineLevel="1" x14ac:dyDescent="0.2">
      <c r="C45" s="8">
        <v>320</v>
      </c>
      <c r="D45" s="8">
        <f t="shared" si="0"/>
        <v>80</v>
      </c>
      <c r="E45" s="14">
        <f>[2]!MF_Qmix_m3day(Q_,fw_,C45,D45,gamma_gas_,gamma_oil_,gamma_wat_,Rsb_,Rp_,Pb_,Tres_,Bob_,muob_)</f>
        <v>57.238506151101639</v>
      </c>
      <c r="F45" s="15">
        <f>[2]!MF_GasFraction_d(C45,D45,fw_)+N45</f>
        <v>0</v>
      </c>
      <c r="G45" s="15">
        <f>[2]!MF_Mumix_cP(Q_,fw_,C45,D45)</f>
        <v>0.80168409819403508</v>
      </c>
      <c r="I45" s="8">
        <v>900</v>
      </c>
    </row>
    <row r="46" spans="3:9" outlineLevel="1" x14ac:dyDescent="0.2">
      <c r="C46" s="8">
        <v>340</v>
      </c>
      <c r="D46" s="8">
        <f t="shared" si="0"/>
        <v>80</v>
      </c>
      <c r="E46" s="14">
        <f>[2]!MF_Qmix_m3day(Q_,fw_,C46,D46,gamma_gas_,gamma_oil_,gamma_wat_,Rsb_,Rp_,Pb_,Tres_,Bob_,muob_)</f>
        <v>57.19884209330462</v>
      </c>
      <c r="F46" s="15">
        <f>[2]!MF_GasFraction_d(C46,D46,fw_)+N46</f>
        <v>0</v>
      </c>
      <c r="G46" s="15">
        <f>[2]!MF_Mumix_cP(Q_,fw_,C46,D46)</f>
        <v>0.82754304161115555</v>
      </c>
      <c r="I46" s="8">
        <v>950</v>
      </c>
    </row>
    <row r="47" spans="3:9" outlineLevel="1" x14ac:dyDescent="0.2">
      <c r="C47" s="8">
        <v>360</v>
      </c>
      <c r="D47" s="8">
        <f t="shared" si="0"/>
        <v>80</v>
      </c>
      <c r="E47" s="14">
        <f>[2]!MF_Qmix_m3day(Q_,fw_,C47,D47,gamma_gas_,gamma_oil_,gamma_wat_,Rsb_,Rp_,Pb_,Tres_,Bob_,muob_)</f>
        <v>57.162841922210916</v>
      </c>
      <c r="F47" s="15">
        <f>[2]!MF_GasFraction_d(C47,D47,fw_)+N47</f>
        <v>0</v>
      </c>
      <c r="G47" s="15">
        <f>[2]!MF_Mumix_cP(Q_,fw_,C47,D47)</f>
        <v>0.8543489427097708</v>
      </c>
      <c r="I47" s="8">
        <v>1000</v>
      </c>
    </row>
    <row r="48" spans="3:9" outlineLevel="1" x14ac:dyDescent="0.2">
      <c r="C48" s="8">
        <v>380</v>
      </c>
      <c r="D48" s="8">
        <f t="shared" si="0"/>
        <v>80</v>
      </c>
      <c r="E48" s="14">
        <f>[2]!MF_Qmix_m3day(Q_,fw_,C48,D48,gamma_gas_,gamma_oil_,gamma_wat_,Rsb_,Rp_,Pb_,Tres_,Bob_,muob_)</f>
        <v>57.129888263754772</v>
      </c>
      <c r="F48" s="15">
        <f>[2]!MF_GasFraction_d(C48,D48,fw_)+N48</f>
        <v>0</v>
      </c>
      <c r="G48" s="15">
        <f>[2]!MF_Mumix_cP(Q_,fw_,C48,D48)</f>
        <v>0.88201012202481133</v>
      </c>
      <c r="I48" s="8">
        <v>1050</v>
      </c>
    </row>
    <row r="49" spans="3:9" outlineLevel="1" x14ac:dyDescent="0.2">
      <c r="C49" s="8">
        <v>400</v>
      </c>
      <c r="D49" s="8">
        <f t="shared" si="0"/>
        <v>80</v>
      </c>
      <c r="E49" s="14">
        <f>[2]!MF_Qmix_m3day(Q_,fw_,C49,D49,gamma_gas_,gamma_oil_,gamma_wat_,Rsb_,Rp_,Pb_,Tres_,Bob_,muob_)</f>
        <v>57.099487777914256</v>
      </c>
      <c r="F49" s="15">
        <f>[2]!MF_GasFraction_d(C49,D49,fw_)+N49</f>
        <v>0</v>
      </c>
      <c r="G49" s="15">
        <f>[2]!MF_Mumix_cP(Q_,fw_,C49,D49)</f>
        <v>0.91043848568489238</v>
      </c>
      <c r="I49" s="8">
        <v>1100</v>
      </c>
    </row>
    <row r="50" spans="3:9" outlineLevel="1" x14ac:dyDescent="0.2">
      <c r="C50" s="8">
        <v>420</v>
      </c>
      <c r="D50" s="8">
        <f t="shared" si="0"/>
        <v>80</v>
      </c>
      <c r="E50" s="14">
        <f>[2]!MF_Qmix_m3day(Q_,fw_,C50,D50,gamma_gas_,gamma_oil_,gamma_wat_,Rsb_,Rp_,Pb_,Tres_,Bob_,muob_)</f>
        <v>57.071241499620996</v>
      </c>
      <c r="F50" s="15">
        <f>[2]!MF_GasFraction_d(C50,D50,fw_)+N50</f>
        <v>0</v>
      </c>
      <c r="G50" s="15">
        <f>[2]!MF_Mumix_cP(Q_,fw_,C50,D50)</f>
        <v>0.93954952102713085</v>
      </c>
      <c r="I50" s="8">
        <v>1150</v>
      </c>
    </row>
    <row r="51" spans="3:9" outlineLevel="1" x14ac:dyDescent="0.2">
      <c r="C51" s="8">
        <v>440</v>
      </c>
      <c r="D51" s="8">
        <f t="shared" si="0"/>
        <v>80</v>
      </c>
      <c r="E51" s="14">
        <f>[2]!MF_Qmix_m3day(Q_,fw_,C51,D51,gamma_gas_,gamma_oil_,gamma_wat_,Rsb_,Rp_,Pb_,Tres_,Bob_,muob_)</f>
        <v>57.044823301711318</v>
      </c>
      <c r="F51" s="15">
        <f>[2]!MF_GasFraction_d(C51,D51,fw_)+N51</f>
        <v>0</v>
      </c>
      <c r="G51" s="15">
        <f>[2]!MF_Mumix_cP(Q_,fw_,C51,D51)</f>
        <v>0.96926242575083466</v>
      </c>
      <c r="I51" s="8">
        <v>1200</v>
      </c>
    </row>
    <row r="52" spans="3:9" outlineLevel="1" x14ac:dyDescent="0.2">
      <c r="C52" s="8">
        <v>460</v>
      </c>
      <c r="D52" s="8">
        <f t="shared" si="0"/>
        <v>80</v>
      </c>
      <c r="E52" s="14">
        <f>[2]!MF_Qmix_m3day(Q_,fw_,C52,D52,gamma_gas_,gamma_oil_,gamma_wat_,Rsb_,Rp_,Pb_,Tres_,Bob_,muob_)</f>
        <v>57.019963998303112</v>
      </c>
      <c r="F52" s="15">
        <f>[2]!MF_GasFraction_d(C52,D52,fw_)+N52</f>
        <v>0</v>
      </c>
      <c r="G52" s="15">
        <f>[2]!MF_Mumix_cP(Q_,fw_,C52,D52)</f>
        <v>0.9995001628072171</v>
      </c>
      <c r="I52" s="8">
        <v>1250</v>
      </c>
    </row>
    <row r="53" spans="3:9" outlineLevel="1" x14ac:dyDescent="0.2"/>
    <row r="111" spans="11:11" x14ac:dyDescent="0.2">
      <c r="K111" t="s">
        <v>144</v>
      </c>
    </row>
    <row r="122" spans="11:11" x14ac:dyDescent="0.2">
      <c r="K122" s="1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28</vt:i4>
      </vt:variant>
    </vt:vector>
  </HeadingPairs>
  <TitlesOfParts>
    <vt:vector size="32" baseType="lpstr">
      <vt:lpstr>База насосов</vt:lpstr>
      <vt:lpstr>Упражнение MF 1 </vt:lpstr>
      <vt:lpstr>Упражнение MF 2</vt:lpstr>
      <vt:lpstr>Лист1</vt:lpstr>
      <vt:lpstr>'Упражнение MF 1 '!betta_gas1_</vt:lpstr>
      <vt:lpstr>'Упражнение MF 2'!betta_gas1_</vt:lpstr>
      <vt:lpstr>'Упражнение MF 1 '!betta_gas2_</vt:lpstr>
      <vt:lpstr>'Упражнение MF 2'!betta_gas2_</vt:lpstr>
      <vt:lpstr>'Упражнение MF 1 '!betta_gas3_</vt:lpstr>
      <vt:lpstr>'Упражнение MF 2'!betta_gas3_</vt:lpstr>
      <vt:lpstr>'Упражнение MF 1 '!Bob_</vt:lpstr>
      <vt:lpstr>'Упражнение MF 2'!Bob_</vt:lpstr>
      <vt:lpstr>'Упражнение MF 1 '!fw_</vt:lpstr>
      <vt:lpstr>'Упражнение MF 2'!fw_</vt:lpstr>
      <vt:lpstr>'Упражнение MF 1 '!gamma_gas_</vt:lpstr>
      <vt:lpstr>'Упражнение MF 2'!gamma_gas_</vt:lpstr>
      <vt:lpstr>'Упражнение MF 1 '!gamma_oil_</vt:lpstr>
      <vt:lpstr>'Упражнение MF 2'!gamma_oil_</vt:lpstr>
      <vt:lpstr>'Упражнение MF 1 '!gamma_wat_</vt:lpstr>
      <vt:lpstr>'Упражнение MF 2'!gamma_wat_</vt:lpstr>
      <vt:lpstr>'Упражнение MF 1 '!muob_</vt:lpstr>
      <vt:lpstr>'Упражнение MF 2'!muob_</vt:lpstr>
      <vt:lpstr>'Упражнение MF 1 '!Pb_</vt:lpstr>
      <vt:lpstr>'Упражнение MF 2'!Pb_</vt:lpstr>
      <vt:lpstr>'Упражнение MF 1 '!Q_</vt:lpstr>
      <vt:lpstr>'Упражнение MF 2'!Q_</vt:lpstr>
      <vt:lpstr>'Упражнение MF 1 '!Rp_</vt:lpstr>
      <vt:lpstr>'Упражнение MF 2'!Rp_</vt:lpstr>
      <vt:lpstr>'Упражнение MF 1 '!Rsb_</vt:lpstr>
      <vt:lpstr>'Упражнение MF 2'!Rsb_</vt:lpstr>
      <vt:lpstr>'Упражнение MF 1 '!Tres_</vt:lpstr>
      <vt:lpstr>'Упражнение MF 2'!Tres_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