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cercises\excercises\without solution\"/>
    </mc:Choice>
  </mc:AlternateContent>
  <xr:revisionPtr revIDLastSave="0" documentId="13_ncr:1_{AF92C056-1F82-4539-A743-114EE4770AAA}" xr6:coauthVersionLast="43" xr6:coauthVersionMax="43" xr10:uidLastSave="{00000000-0000-0000-0000-000000000000}"/>
  <bookViews>
    <workbookView xWindow="-36465" yWindow="510" windowWidth="30480" windowHeight="19095" tabRatio="591" firstSheet="1" activeTab="1" xr2:uid="{00000000-000D-0000-FFFF-FFFF00000000}"/>
  </bookViews>
  <sheets>
    <sheet name="База насосов" sheetId="104" state="hidden" r:id="rId1"/>
    <sheet name="PVT" sheetId="112" r:id="rId2"/>
  </sheets>
  <definedNames>
    <definedName name="_xlnm._FilterDatabase" localSheetId="0" hidden="1">'База насосов'!$A$3:$O$1267</definedName>
    <definedName name="Bob_" localSheetId="1">PVT!$C$14</definedName>
    <definedName name="gamma_gas_" localSheetId="1">PVT!$C$9</definedName>
    <definedName name="gamma_oil_" localSheetId="1">PVT!$C$7</definedName>
    <definedName name="gamma_wat_">PVT!$C$8</definedName>
    <definedName name="muob_">PVT!$C$15</definedName>
    <definedName name="Pb_" localSheetId="1">PVT!$C$12</definedName>
    <definedName name="Rp_" localSheetId="1">PVT!$C$11</definedName>
    <definedName name="Rsb_" localSheetId="1">PVT!$C$10</definedName>
    <definedName name="Tres_" localSheetId="1">PVT!$C$13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C24" i="112" l="1"/>
  <c r="C25" i="112" s="1"/>
  <c r="C26" i="112" s="1"/>
  <c r="C27" i="112" s="1"/>
  <c r="C28" i="112" s="1"/>
  <c r="C29" i="112" s="1"/>
  <c r="C30" i="112" s="1"/>
  <c r="C31" i="112" s="1"/>
  <c r="C32" i="112" s="1"/>
  <c r="C33" i="112" s="1"/>
  <c r="C34" i="112" s="1"/>
  <c r="C35" i="112" s="1"/>
  <c r="C36" i="112" s="1"/>
  <c r="C37" i="112" s="1"/>
  <c r="C38" i="112" s="1"/>
  <c r="C39" i="112" s="1"/>
  <c r="C40" i="112" s="1"/>
  <c r="C41" i="112" s="1"/>
  <c r="C42" i="112" s="1"/>
  <c r="C43" i="112" s="1"/>
  <c r="C44" i="112" s="1"/>
  <c r="C45" i="112" s="1"/>
  <c r="C46" i="112" s="1"/>
  <c r="C47" i="112" s="1"/>
  <c r="C48" i="112" s="1"/>
  <c r="E13" i="112" l="1"/>
  <c r="E11" i="112" l="1"/>
  <c r="E10" i="112"/>
  <c r="E9" i="112"/>
  <c r="E7" i="1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<sst xmlns="http://schemas.openxmlformats.org/spreadsheetml/2006/main" count="2593" uniqueCount="161">
  <si>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</si>
  <si>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</si>
  <si>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</si>
  <si>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</si>
  <si>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</si>
  <si>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</si>
  <si>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</si>
  <si>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</si>
  <si>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</si>
  <si>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</si>
  <si>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</si>
  <si>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</si>
  <si>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</si>
  <si>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</si>
  <si>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</si>
  <si>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</si>
  <si>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</si>
  <si>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</si>
  <si>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</si>
  <si>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</si>
  <si>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</si>
  <si>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</si>
  <si>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</si>
  <si>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</si>
  <si>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</si>
  <si>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</si>
  <si>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</si>
  <si>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</si>
  <si>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</si>
  <si>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</si>
  <si>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</si>
  <si>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</si>
  <si>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</si>
  <si>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</si>
  <si>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</si>
  <si>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</si>
  <si>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</si>
  <si>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</si>
  <si>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</si>
  <si>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</si>
  <si>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</si>
  <si>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</si>
  <si>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</si>
  <si>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</si>
  <si>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</si>
  <si>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</si>
  <si>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</si>
  <si>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</si>
  <si>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</si>
  <si>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</si>
  <si>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</si>
  <si>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</si>
  <si>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</si>
  <si>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</si>
  <si>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</si>
  <si>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</si>
  <si>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</si>
  <si>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</si>
  <si>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</si>
  <si>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</si>
  <si>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</si>
  <si>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</si>
  <si>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</si>
  <si>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</si>
  <si>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</si>
  <si>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</si>
  <si>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</si>
  <si>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</si>
  <si>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</si>
  <si>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</si>
  <si>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</si>
  <si>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</si>
  <si>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</si>
  <si>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</si>
  <si>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</si>
  <si>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</si>
  <si>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</si>
  <si>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</si>
  <si>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</si>
  <si>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</si>
  <si>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</si>
  <si>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</si>
  <si>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</si>
  <si>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</si>
  <si>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</si>
  <si>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</si>
  <si>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</si>
  <si>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</si>
  <si>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</si>
  <si>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</si>
  <si>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</si>
  <si>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</si>
  <si>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</si>
  <si>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</si>
  <si>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</si>
  <si>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</si>
  <si>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</si>
  <si>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</si>
  <si>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</si>
  <si>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</si>
  <si>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</si>
  <si>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</si>
  <si>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</si>
  <si>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</si>
  <si>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</si>
  <si>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</si>
  <si>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</si>
  <si>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</si>
  <si>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</si>
  <si>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</si>
  <si>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</si>
  <si>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</si>
  <si>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</si>
  <si>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</si>
  <si>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</si>
  <si>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</si>
  <si>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</si>
  <si>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</si>
  <si>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</si>
  <si>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</si>
  <si>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</si>
  <si>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</si>
  <si>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</si>
  <si>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</si>
  <si>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</si>
  <si>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</si>
  <si>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</si>
  <si>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</si>
  <si>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</si>
  <si>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м3/м3</t>
  </si>
  <si>
    <t>С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</si>
  <si>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</si>
  <si>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</si>
  <si>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</si>
  <si>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</si>
  <si>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сП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</si>
  <si>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</si>
  <si>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</si>
  <si>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</si>
  <si>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</si>
  <si>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</si>
  <si>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</si>
  <si>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</si>
  <si>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</si>
  <si>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</si>
  <si>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</si>
  <si>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</si>
  <si>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</si>
  <si>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</si>
  <si>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</si>
  <si>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</si>
  <si>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Упражнения по работе с макросами Unifloc VBA</t>
  </si>
  <si>
    <t>Расчет базовых PVT свойств нефти</t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</si>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</sst>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2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17" fillId="0" borderId="0" xfId="0" applyFont="1"/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8" fillId="0" borderId="2" xfId="4" applyFont="1" applyBorder="1" applyAlignment="1">
      <alignment horizontal="center"/>
    </xf>
    <xf numFmtId="0" fontId="2" fillId="0" borderId="0" xfId="4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PVT!$D$22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PVT!$D$23:$D$48</c:f>
              <c:numCache>
                <c:formatCode>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1232"/>
        <c:axId val="338671808"/>
      </c:scatterChart>
      <c:valAx>
        <c:axId val="338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808"/>
        <c:crosses val="autoZero"/>
        <c:crossBetween val="midCat"/>
      </c:valAx>
      <c:valAx>
        <c:axId val="338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PVT!$E$22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PVT!$E$23:$E$48</c:f>
              <c:numCache>
                <c:formatCode>0.00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6256"/>
        <c:axId val="216416832"/>
      </c:scatterChart>
      <c:valAx>
        <c:axId val="2164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832"/>
        <c:crosses val="autoZero"/>
        <c:crossBetween val="midCat"/>
      </c:valAx>
      <c:valAx>
        <c:axId val="21641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PVT!$F$22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PVT!$F$23:$F$48</c:f>
              <c:numCache>
                <c:formatCode>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9136"/>
        <c:axId val="216419712"/>
      </c:scatterChart>
      <c:valAx>
        <c:axId val="2164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712"/>
        <c:crosses val="autoZero"/>
        <c:crossBetween val="midCat"/>
      </c:valAx>
      <c:valAx>
        <c:axId val="21641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PVT!$G$22</c:f>
              <c:strCache>
                <c:ptCount val="1"/>
                <c:pt idx="0">
                  <c:v>μg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PVT!$G$23:$G$48</c:f>
              <c:numCache>
                <c:formatCode>0.000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2768"/>
        <c:axId val="402394496"/>
      </c:scatterChart>
      <c:valAx>
        <c:axId val="402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4496"/>
        <c:crosses val="autoZero"/>
        <c:crossBetween val="midCat"/>
      </c:valAx>
      <c:valAx>
        <c:axId val="40239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 газа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r>
              <a:rPr lang="en-US" baseline="0"/>
              <a:t> </a:t>
            </a:r>
            <a:r>
              <a:rPr lang="ru-RU" baseline="0"/>
              <a:t>воды</a:t>
            </a:r>
            <a:r>
              <a:rPr lang="ru-RU"/>
              <a:t> от давления</a:t>
            </a:r>
            <a:endParaRPr lang="en-US"/>
          </a:p>
        </c:rich>
      </c:tx>
      <c:layout>
        <c:manualLayout>
          <c:xMode val="edge"/>
          <c:yMode val="edge"/>
          <c:x val="0.24898787766621941"/>
          <c:y val="5.757082401301735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11483829176882"/>
          <c:y val="0.11827925793474417"/>
          <c:w val="0.7814704113265164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PVT!$H$22</c:f>
              <c:strCache>
                <c:ptCount val="1"/>
                <c:pt idx="0">
                  <c:v>μw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PVT!$H$23:$H$48</c:f>
              <c:numCache>
                <c:formatCode>0.00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83968"/>
        <c:axId val="401850944"/>
      </c:scatterChart>
      <c:valAx>
        <c:axId val="4052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850944"/>
        <c:crosses val="autoZero"/>
        <c:crossBetween val="midCat"/>
      </c:valAx>
      <c:valAx>
        <c:axId val="401850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PVT!$K$22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PVT!$K$23:$K$48</c:f>
              <c:numCache>
                <c:formatCode>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PVT!$I$22</c:f>
              <c:strCache>
                <c:ptCount val="1"/>
                <c:pt idx="0">
                  <c:v>ρg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PVT!$I$23:$I$48</c:f>
              <c:numCache>
                <c:formatCode>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0896"/>
        <c:axId val="403460032"/>
      </c:scatterChart>
      <c:valAx>
        <c:axId val="343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032"/>
        <c:crosses val="autoZero"/>
        <c:crossBetween val="midCat"/>
      </c:valAx>
      <c:valAx>
        <c:axId val="4034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газа,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воды</a:t>
            </a:r>
            <a:r>
              <a:rPr lang="ru-RU" baseline="0"/>
              <a:t>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PVT!$J$22</c:f>
              <c:strCache>
                <c:ptCount val="1"/>
                <c:pt idx="0">
                  <c:v>ρw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PVT!$J$23:$J$48</c:f>
              <c:numCache>
                <c:formatCode>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59456"/>
        <c:axId val="405287424"/>
      </c:scatterChart>
      <c:valAx>
        <c:axId val="4034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7424"/>
        <c:crosses val="autoZero"/>
        <c:crossBetween val="midCat"/>
      </c:valAx>
      <c:valAx>
        <c:axId val="405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48</xdr:row>
      <xdr:rowOff>61894</xdr:rowOff>
    </xdr:from>
    <xdr:to>
      <xdr:col>6</xdr:col>
      <xdr:colOff>336176</xdr:colOff>
      <xdr:row>75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366850</xdr:colOff>
      <xdr:row>48</xdr:row>
      <xdr:rowOff>69883</xdr:rowOff>
    </xdr:from>
    <xdr:to>
      <xdr:col>12</xdr:col>
      <xdr:colOff>393436</xdr:colOff>
      <xdr:row>75</xdr:row>
      <xdr:rowOff>49697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339031" y="988879"/>
          <a:ext cx="5858798" cy="22505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зависимости газосодержания в нефти, объемного коэффициента нефти, вязкости нефти от давления и температуры в приведенной ниже таблице.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Настройте при необходимости отображение графиков для построенных величин.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Объясните получившиеся графические зависимости.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Можно ли глядя на графические зависимости отпределить параметры нефти? Если да, то какие?</a:t>
          </a:r>
        </a:p>
        <a:p>
          <a:r>
            <a:rPr lang="ru-RU" sz="1100" baseline="0"/>
            <a:t>2. Всегда ли заданное значение давления насыщения совпадает со значением давления насыщения считанным с графиков?</a:t>
          </a:r>
        </a:p>
        <a:p>
          <a:r>
            <a:rPr lang="ru-RU" sz="1100" baseline="0"/>
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</a:r>
        </a:p>
        <a:p>
          <a:endParaRPr lang="ru-RU" sz="1100" baseline="0"/>
        </a:p>
      </xdr:txBody>
    </xdr:sp>
    <xdr:clientData/>
  </xdr:twoCellAnchor>
  <xdr:twoCellAnchor>
    <xdr:from>
      <xdr:col>12</xdr:col>
      <xdr:colOff>431644</xdr:colOff>
      <xdr:row>48</xdr:row>
      <xdr:rowOff>54026</xdr:rowOff>
    </xdr:from>
    <xdr:to>
      <xdr:col>19</xdr:col>
      <xdr:colOff>471729</xdr:colOff>
      <xdr:row>75</xdr:row>
      <xdr:rowOff>57269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</xdr:colOff>
      <xdr:row>78</xdr:row>
      <xdr:rowOff>1</xdr:rowOff>
    </xdr:from>
    <xdr:to>
      <xdr:col>16</xdr:col>
      <xdr:colOff>54430</xdr:colOff>
      <xdr:row>87</xdr:row>
      <xdr:rowOff>128649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789715" y="13457465"/>
          <a:ext cx="5973536" cy="159822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свойств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параметры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</xdr:txBody>
    </xdr:sp>
    <xdr:clientData/>
  </xdr:twoCellAnchor>
  <xdr:twoCellAnchor>
    <xdr:from>
      <xdr:col>19</xdr:col>
      <xdr:colOff>510882</xdr:colOff>
      <xdr:row>48</xdr:row>
      <xdr:rowOff>59757</xdr:rowOff>
    </xdr:from>
    <xdr:to>
      <xdr:col>26</xdr:col>
      <xdr:colOff>553280</xdr:colOff>
      <xdr:row>75</xdr:row>
      <xdr:rowOff>63000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18493</xdr:colOff>
      <xdr:row>48</xdr:row>
      <xdr:rowOff>52402</xdr:rowOff>
    </xdr:from>
    <xdr:to>
      <xdr:col>34</xdr:col>
      <xdr:colOff>54842</xdr:colOff>
      <xdr:row>75</xdr:row>
      <xdr:rowOff>55646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381000</xdr:colOff>
      <xdr:row>92</xdr:row>
      <xdr:rowOff>68036</xdr:rowOff>
    </xdr:from>
    <xdr:to>
      <xdr:col>6</xdr:col>
      <xdr:colOff>312964</xdr:colOff>
      <xdr:row>118</xdr:row>
      <xdr:rowOff>149678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421822</xdr:colOff>
      <xdr:row>92</xdr:row>
      <xdr:rowOff>0</xdr:rowOff>
    </xdr:from>
    <xdr:to>
      <xdr:col>12</xdr:col>
      <xdr:colOff>598779</xdr:colOff>
      <xdr:row>119</xdr:row>
      <xdr:rowOff>3243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222251</xdr:colOff>
      <xdr:row>91</xdr:row>
      <xdr:rowOff>122464</xdr:rowOff>
    </xdr:from>
    <xdr:to>
      <xdr:col>20</xdr:col>
      <xdr:colOff>326637</xdr:colOff>
      <xdr:row>118</xdr:row>
      <xdr:rowOff>125708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24" t="s">
        <v>1</v>
      </c>
      <c r="C2" s="24"/>
      <c r="D2" s="24"/>
      <c r="E2" s="24"/>
      <c r="F2" s="24"/>
      <c r="G2" s="24"/>
      <c r="H2" s="24"/>
      <c r="I2" s="24"/>
      <c r="J2" s="24"/>
      <c r="K2" s="24"/>
      <c r="L2" s="24" t="s">
        <v>2</v>
      </c>
      <c r="M2" s="24"/>
      <c r="N2" s="24"/>
      <c r="O2" s="24"/>
      <c r="V2" s="25" t="s">
        <v>3</v>
      </c>
      <c r="W2" s="25"/>
      <c r="X2" s="25"/>
    </row>
    <row r="3" spans="2:25" s="3" customFormat="1" ht="45" x14ac:dyDescent="0.2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2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28</v>
      </c>
      <c r="D224" s="1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28</v>
      </c>
      <c r="D397" s="1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28</v>
      </c>
      <c r="D1175" s="1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outlinePr summaryBelow="0"/>
  </sheetPr>
  <dimension ref="A1:K118"/>
  <sheetViews>
    <sheetView tabSelected="1" zoomScale="70" zoomScaleNormal="70" workbookViewId="0">
      <selection activeCell="D23" sqref="D23:K48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6" x14ac:dyDescent="0.2">
      <c r="A1" s="4" t="s">
        <v>151</v>
      </c>
    </row>
    <row r="2" spans="1:6" x14ac:dyDescent="0.2">
      <c r="A2" t="s">
        <v>152</v>
      </c>
    </row>
    <row r="6" spans="1:6" x14ac:dyDescent="0.2">
      <c r="A6" s="4" t="s">
        <v>128</v>
      </c>
    </row>
    <row r="7" spans="1:6" ht="18.75" outlineLevel="1" x14ac:dyDescent="0.35">
      <c r="B7" s="13" t="s">
        <v>139</v>
      </c>
      <c r="C7" s="5">
        <v>0.86</v>
      </c>
      <c r="D7" s="14"/>
      <c r="E7" s="9">
        <f>gamma_oil_*1000</f>
        <v>860</v>
      </c>
      <c r="F7" s="10" t="s">
        <v>150</v>
      </c>
    </row>
    <row r="8" spans="1:6" ht="18.75" outlineLevel="1" x14ac:dyDescent="0.35">
      <c r="B8" s="10" t="s">
        <v>141</v>
      </c>
      <c r="C8" s="5">
        <v>1</v>
      </c>
      <c r="D8" s="14"/>
      <c r="E8" s="9">
        <f>gamma_wat_*1000</f>
        <v>1000</v>
      </c>
      <c r="F8" s="10" t="s">
        <v>150</v>
      </c>
    </row>
    <row r="9" spans="1:6" ht="18.75" outlineLevel="1" x14ac:dyDescent="0.35">
      <c r="B9" s="10" t="s">
        <v>140</v>
      </c>
      <c r="C9" s="5">
        <v>0.8</v>
      </c>
      <c r="D9" s="14"/>
      <c r="E9" s="9">
        <f>gamma_gas_*1.22</f>
        <v>0.97599999999999998</v>
      </c>
      <c r="F9" s="10" t="s">
        <v>150</v>
      </c>
    </row>
    <row r="10" spans="1:6" ht="18.75" outlineLevel="1" x14ac:dyDescent="0.35">
      <c r="B10" s="15" t="s">
        <v>142</v>
      </c>
      <c r="C10" s="5">
        <v>80</v>
      </c>
      <c r="D10" s="10" t="s">
        <v>143</v>
      </c>
      <c r="E10" s="12">
        <f>Rsb_/gamma_oil_</f>
        <v>93.023255813953483</v>
      </c>
      <c r="F10" s="10" t="s">
        <v>145</v>
      </c>
    </row>
    <row r="11" spans="1:6" ht="18.75" outlineLevel="1" x14ac:dyDescent="0.35">
      <c r="B11" s="15" t="s">
        <v>144</v>
      </c>
      <c r="C11" s="5">
        <v>80</v>
      </c>
      <c r="D11" s="10" t="s">
        <v>143</v>
      </c>
      <c r="E11" s="12">
        <f>Rsb_/gamma_oil_</f>
        <v>93.023255813953483</v>
      </c>
      <c r="F11" s="10" t="s">
        <v>145</v>
      </c>
    </row>
    <row r="12" spans="1:6" ht="18" outlineLevel="1" x14ac:dyDescent="0.35">
      <c r="B12" s="10" t="s">
        <v>147</v>
      </c>
      <c r="C12" s="5">
        <v>120</v>
      </c>
      <c r="D12" s="10" t="s">
        <v>136</v>
      </c>
      <c r="E12" s="12">
        <f>Pb_*1.01325/10</f>
        <v>12.159000000000001</v>
      </c>
      <c r="F12" s="11" t="s">
        <v>137</v>
      </c>
    </row>
    <row r="13" spans="1:6" ht="18" outlineLevel="1" x14ac:dyDescent="0.35">
      <c r="B13" s="10" t="s">
        <v>146</v>
      </c>
      <c r="C13" s="5">
        <v>100</v>
      </c>
      <c r="D13" s="10" t="s">
        <v>130</v>
      </c>
      <c r="E13" s="12">
        <f>Tres_*9/5+32</f>
        <v>212</v>
      </c>
      <c r="F13" s="11" t="s">
        <v>138</v>
      </c>
    </row>
    <row r="14" spans="1:6" ht="18" outlineLevel="1" x14ac:dyDescent="0.35">
      <c r="B14" s="15" t="s">
        <v>148</v>
      </c>
      <c r="C14" s="5">
        <v>1.2</v>
      </c>
      <c r="D14" s="10" t="s">
        <v>129</v>
      </c>
      <c r="E14" s="8"/>
      <c r="F14" s="14"/>
    </row>
    <row r="15" spans="1:6" ht="18" outlineLevel="1" x14ac:dyDescent="0.35">
      <c r="B15" s="16" t="s">
        <v>149</v>
      </c>
      <c r="C15" s="5">
        <v>1</v>
      </c>
      <c r="D15" s="10" t="s">
        <v>135</v>
      </c>
      <c r="E15" s="8"/>
      <c r="F15" s="14"/>
    </row>
    <row r="18" spans="1:11" x14ac:dyDescent="0.2">
      <c r="A18" t="s">
        <v>131</v>
      </c>
    </row>
    <row r="19" spans="1:11" outlineLevel="1" x14ac:dyDescent="0.2">
      <c r="A19" t="s">
        <v>132</v>
      </c>
    </row>
    <row r="20" spans="1:11" outlineLevel="1" x14ac:dyDescent="0.2"/>
    <row r="21" spans="1:11" outlineLevel="1" x14ac:dyDescent="0.2">
      <c r="H21" s="7"/>
    </row>
    <row r="22" spans="1:11" ht="15.75" outlineLevel="1" x14ac:dyDescent="0.2">
      <c r="B22" s="17" t="s">
        <v>0</v>
      </c>
      <c r="C22" s="17" t="s">
        <v>133</v>
      </c>
      <c r="D22" s="17" t="s">
        <v>153</v>
      </c>
      <c r="E22" s="17" t="s">
        <v>154</v>
      </c>
      <c r="F22" s="18" t="s">
        <v>155</v>
      </c>
      <c r="G22" s="19" t="s">
        <v>156</v>
      </c>
      <c r="H22" s="19" t="s">
        <v>157</v>
      </c>
      <c r="I22" s="17" t="s">
        <v>158</v>
      </c>
      <c r="J22" s="17" t="s">
        <v>159</v>
      </c>
      <c r="K22" s="17" t="s">
        <v>160</v>
      </c>
    </row>
    <row r="23" spans="1:11" outlineLevel="1" x14ac:dyDescent="0.2">
      <c r="B23" s="20">
        <v>1</v>
      </c>
      <c r="C23" s="20">
        <v>80</v>
      </c>
      <c r="D23" s="21"/>
      <c r="E23" s="22"/>
      <c r="F23" s="21"/>
      <c r="G23" s="23"/>
      <c r="H23" s="22"/>
      <c r="I23" s="21"/>
      <c r="J23" s="21"/>
      <c r="K23" s="21"/>
    </row>
    <row r="24" spans="1:11" outlineLevel="1" x14ac:dyDescent="0.2">
      <c r="B24" s="20">
        <v>5</v>
      </c>
      <c r="C24" s="20">
        <f>C23</f>
        <v>80</v>
      </c>
      <c r="D24" s="21"/>
      <c r="E24" s="22"/>
      <c r="F24" s="21"/>
      <c r="G24" s="23"/>
      <c r="H24" s="22"/>
      <c r="I24" s="21"/>
      <c r="J24" s="21"/>
      <c r="K24" s="21"/>
    </row>
    <row r="25" spans="1:11" outlineLevel="1" x14ac:dyDescent="0.2">
      <c r="B25" s="20">
        <v>10</v>
      </c>
      <c r="C25" s="20">
        <f t="shared" ref="C25:C48" si="0">C24</f>
        <v>80</v>
      </c>
      <c r="D25" s="21"/>
      <c r="E25" s="22"/>
      <c r="F25" s="21"/>
      <c r="G25" s="23"/>
      <c r="H25" s="22"/>
      <c r="I25" s="21"/>
      <c r="J25" s="21"/>
      <c r="K25" s="21"/>
    </row>
    <row r="26" spans="1:11" outlineLevel="1" x14ac:dyDescent="0.2">
      <c r="B26" s="20">
        <v>20</v>
      </c>
      <c r="C26" s="20">
        <f t="shared" si="0"/>
        <v>80</v>
      </c>
      <c r="D26" s="21"/>
      <c r="E26" s="22"/>
      <c r="F26" s="21"/>
      <c r="G26" s="23"/>
      <c r="H26" s="22"/>
      <c r="I26" s="21"/>
      <c r="J26" s="21"/>
      <c r="K26" s="21"/>
    </row>
    <row r="27" spans="1:11" outlineLevel="1" x14ac:dyDescent="0.2">
      <c r="B27" s="20">
        <v>40</v>
      </c>
      <c r="C27" s="20">
        <f t="shared" si="0"/>
        <v>80</v>
      </c>
      <c r="D27" s="21"/>
      <c r="E27" s="22"/>
      <c r="F27" s="21"/>
      <c r="G27" s="23"/>
      <c r="H27" s="22"/>
      <c r="I27" s="21"/>
      <c r="J27" s="21"/>
      <c r="K27" s="21"/>
    </row>
    <row r="28" spans="1:11" outlineLevel="1" x14ac:dyDescent="0.2">
      <c r="B28" s="20">
        <v>60</v>
      </c>
      <c r="C28" s="20">
        <f t="shared" si="0"/>
        <v>80</v>
      </c>
      <c r="D28" s="21"/>
      <c r="E28" s="22"/>
      <c r="F28" s="21"/>
      <c r="G28" s="23"/>
      <c r="H28" s="22"/>
      <c r="I28" s="21"/>
      <c r="J28" s="21"/>
      <c r="K28" s="21"/>
    </row>
    <row r="29" spans="1:11" outlineLevel="1" x14ac:dyDescent="0.2">
      <c r="B29" s="20">
        <v>80</v>
      </c>
      <c r="C29" s="20">
        <f t="shared" si="0"/>
        <v>80</v>
      </c>
      <c r="D29" s="21"/>
      <c r="E29" s="22"/>
      <c r="F29" s="21"/>
      <c r="G29" s="23"/>
      <c r="H29" s="22"/>
      <c r="I29" s="21"/>
      <c r="J29" s="21"/>
      <c r="K29" s="21"/>
    </row>
    <row r="30" spans="1:11" outlineLevel="1" x14ac:dyDescent="0.2">
      <c r="B30" s="20">
        <v>100</v>
      </c>
      <c r="C30" s="20">
        <f t="shared" si="0"/>
        <v>80</v>
      </c>
      <c r="D30" s="21"/>
      <c r="E30" s="22"/>
      <c r="F30" s="21"/>
      <c r="G30" s="23"/>
      <c r="H30" s="22"/>
      <c r="I30" s="21"/>
      <c r="J30" s="21"/>
      <c r="K30" s="21"/>
    </row>
    <row r="31" spans="1:11" outlineLevel="1" x14ac:dyDescent="0.2">
      <c r="B31" s="20">
        <v>120</v>
      </c>
      <c r="C31" s="20">
        <f t="shared" si="0"/>
        <v>80</v>
      </c>
      <c r="D31" s="21"/>
      <c r="E31" s="22"/>
      <c r="F31" s="21"/>
      <c r="G31" s="23"/>
      <c r="H31" s="22"/>
      <c r="I31" s="21"/>
      <c r="J31" s="21"/>
      <c r="K31" s="21"/>
    </row>
    <row r="32" spans="1:11" outlineLevel="1" x14ac:dyDescent="0.2">
      <c r="B32" s="20">
        <v>140</v>
      </c>
      <c r="C32" s="20">
        <f t="shared" si="0"/>
        <v>80</v>
      </c>
      <c r="D32" s="21"/>
      <c r="E32" s="22"/>
      <c r="F32" s="21"/>
      <c r="G32" s="23"/>
      <c r="H32" s="22"/>
      <c r="I32" s="21"/>
      <c r="J32" s="21"/>
      <c r="K32" s="21"/>
    </row>
    <row r="33" spans="2:11" outlineLevel="1" x14ac:dyDescent="0.2">
      <c r="B33" s="20">
        <v>160</v>
      </c>
      <c r="C33" s="20">
        <f t="shared" si="0"/>
        <v>80</v>
      </c>
      <c r="D33" s="21"/>
      <c r="E33" s="22"/>
      <c r="F33" s="21"/>
      <c r="G33" s="23"/>
      <c r="H33" s="22"/>
      <c r="I33" s="21"/>
      <c r="J33" s="21"/>
      <c r="K33" s="21"/>
    </row>
    <row r="34" spans="2:11" outlineLevel="1" x14ac:dyDescent="0.2">
      <c r="B34" s="20">
        <v>180</v>
      </c>
      <c r="C34" s="20">
        <f t="shared" si="0"/>
        <v>80</v>
      </c>
      <c r="D34" s="21"/>
      <c r="E34" s="22"/>
      <c r="F34" s="21"/>
      <c r="G34" s="23"/>
      <c r="H34" s="22"/>
      <c r="I34" s="21"/>
      <c r="J34" s="21"/>
      <c r="K34" s="21"/>
    </row>
    <row r="35" spans="2:11" outlineLevel="1" x14ac:dyDescent="0.2">
      <c r="B35" s="20">
        <v>200</v>
      </c>
      <c r="C35" s="20">
        <f t="shared" si="0"/>
        <v>80</v>
      </c>
      <c r="D35" s="21"/>
      <c r="E35" s="22"/>
      <c r="F35" s="21"/>
      <c r="G35" s="23"/>
      <c r="H35" s="22"/>
      <c r="I35" s="21"/>
      <c r="J35" s="21"/>
      <c r="K35" s="21"/>
    </row>
    <row r="36" spans="2:11" outlineLevel="1" x14ac:dyDescent="0.2">
      <c r="B36" s="20">
        <v>220</v>
      </c>
      <c r="C36" s="20">
        <f t="shared" si="0"/>
        <v>80</v>
      </c>
      <c r="D36" s="21"/>
      <c r="E36" s="22"/>
      <c r="F36" s="21"/>
      <c r="G36" s="23"/>
      <c r="H36" s="22"/>
      <c r="I36" s="21"/>
      <c r="J36" s="21"/>
      <c r="K36" s="21"/>
    </row>
    <row r="37" spans="2:11" outlineLevel="1" x14ac:dyDescent="0.2">
      <c r="B37" s="20">
        <v>240</v>
      </c>
      <c r="C37" s="20">
        <f t="shared" si="0"/>
        <v>80</v>
      </c>
      <c r="D37" s="21"/>
      <c r="E37" s="22"/>
      <c r="F37" s="21"/>
      <c r="G37" s="23"/>
      <c r="H37" s="22"/>
      <c r="I37" s="21"/>
      <c r="J37" s="21"/>
      <c r="K37" s="21"/>
    </row>
    <row r="38" spans="2:11" outlineLevel="1" x14ac:dyDescent="0.2">
      <c r="B38" s="20">
        <v>260</v>
      </c>
      <c r="C38" s="20">
        <f t="shared" si="0"/>
        <v>80</v>
      </c>
      <c r="D38" s="21"/>
      <c r="E38" s="22"/>
      <c r="F38" s="21"/>
      <c r="G38" s="23"/>
      <c r="H38" s="22"/>
      <c r="I38" s="21"/>
      <c r="J38" s="21"/>
      <c r="K38" s="21"/>
    </row>
    <row r="39" spans="2:11" outlineLevel="1" x14ac:dyDescent="0.2">
      <c r="B39" s="20">
        <v>280</v>
      </c>
      <c r="C39" s="20">
        <f t="shared" si="0"/>
        <v>80</v>
      </c>
      <c r="D39" s="21"/>
      <c r="E39" s="22"/>
      <c r="F39" s="21"/>
      <c r="G39" s="23"/>
      <c r="H39" s="22"/>
      <c r="I39" s="21"/>
      <c r="J39" s="21"/>
      <c r="K39" s="21"/>
    </row>
    <row r="40" spans="2:11" outlineLevel="1" x14ac:dyDescent="0.2">
      <c r="B40" s="20">
        <v>300</v>
      </c>
      <c r="C40" s="20">
        <f t="shared" si="0"/>
        <v>80</v>
      </c>
      <c r="D40" s="21"/>
      <c r="E40" s="22"/>
      <c r="F40" s="21"/>
      <c r="G40" s="23"/>
      <c r="H40" s="22"/>
      <c r="I40" s="21"/>
      <c r="J40" s="21"/>
      <c r="K40" s="21"/>
    </row>
    <row r="41" spans="2:11" outlineLevel="1" x14ac:dyDescent="0.2">
      <c r="B41" s="20">
        <v>320</v>
      </c>
      <c r="C41" s="20">
        <f t="shared" si="0"/>
        <v>80</v>
      </c>
      <c r="D41" s="21"/>
      <c r="E41" s="22"/>
      <c r="F41" s="21"/>
      <c r="G41" s="23"/>
      <c r="H41" s="22"/>
      <c r="I41" s="21"/>
      <c r="J41" s="21"/>
      <c r="K41" s="21"/>
    </row>
    <row r="42" spans="2:11" outlineLevel="1" x14ac:dyDescent="0.2">
      <c r="B42" s="20">
        <v>340</v>
      </c>
      <c r="C42" s="20">
        <f t="shared" si="0"/>
        <v>80</v>
      </c>
      <c r="D42" s="21"/>
      <c r="E42" s="22"/>
      <c r="F42" s="21"/>
      <c r="G42" s="23"/>
      <c r="H42" s="22"/>
      <c r="I42" s="21"/>
      <c r="J42" s="21"/>
      <c r="K42" s="21"/>
    </row>
    <row r="43" spans="2:11" outlineLevel="1" x14ac:dyDescent="0.2">
      <c r="B43" s="20">
        <v>360</v>
      </c>
      <c r="C43" s="20">
        <f t="shared" si="0"/>
        <v>80</v>
      </c>
      <c r="D43" s="21"/>
      <c r="E43" s="22"/>
      <c r="F43" s="21"/>
      <c r="G43" s="23"/>
      <c r="H43" s="22"/>
      <c r="I43" s="21"/>
      <c r="J43" s="21"/>
      <c r="K43" s="21"/>
    </row>
    <row r="44" spans="2:11" outlineLevel="1" x14ac:dyDescent="0.2">
      <c r="B44" s="20">
        <v>380</v>
      </c>
      <c r="C44" s="20">
        <f t="shared" si="0"/>
        <v>80</v>
      </c>
      <c r="D44" s="21"/>
      <c r="E44" s="22"/>
      <c r="F44" s="21"/>
      <c r="G44" s="23"/>
      <c r="H44" s="22"/>
      <c r="I44" s="21"/>
      <c r="J44" s="21"/>
      <c r="K44" s="21"/>
    </row>
    <row r="45" spans="2:11" outlineLevel="1" x14ac:dyDescent="0.2">
      <c r="B45" s="20">
        <v>400</v>
      </c>
      <c r="C45" s="20">
        <f t="shared" si="0"/>
        <v>80</v>
      </c>
      <c r="D45" s="21"/>
      <c r="E45" s="22"/>
      <c r="F45" s="21"/>
      <c r="G45" s="23"/>
      <c r="H45" s="22"/>
      <c r="I45" s="21"/>
      <c r="J45" s="21"/>
      <c r="K45" s="21"/>
    </row>
    <row r="46" spans="2:11" outlineLevel="1" x14ac:dyDescent="0.2">
      <c r="B46" s="20">
        <v>420</v>
      </c>
      <c r="C46" s="20">
        <f t="shared" si="0"/>
        <v>80</v>
      </c>
      <c r="D46" s="21"/>
      <c r="E46" s="22"/>
      <c r="F46" s="21"/>
      <c r="G46" s="23"/>
      <c r="H46" s="22"/>
      <c r="I46" s="21"/>
      <c r="J46" s="21"/>
      <c r="K46" s="21"/>
    </row>
    <row r="47" spans="2:11" outlineLevel="1" x14ac:dyDescent="0.2">
      <c r="B47" s="20">
        <v>440</v>
      </c>
      <c r="C47" s="20">
        <f t="shared" si="0"/>
        <v>80</v>
      </c>
      <c r="D47" s="21"/>
      <c r="E47" s="22"/>
      <c r="F47" s="21"/>
      <c r="G47" s="23"/>
      <c r="H47" s="22"/>
      <c r="I47" s="21"/>
      <c r="J47" s="21"/>
      <c r="K47" s="21"/>
    </row>
    <row r="48" spans="2:11" outlineLevel="1" x14ac:dyDescent="0.2">
      <c r="B48" s="20">
        <v>460</v>
      </c>
      <c r="C48" s="20">
        <f t="shared" si="0"/>
        <v>80</v>
      </c>
      <c r="D48" s="21"/>
      <c r="E48" s="22"/>
      <c r="F48" s="21"/>
      <c r="G48" s="23"/>
      <c r="H48" s="22"/>
      <c r="I48" s="21"/>
      <c r="J48" s="21"/>
      <c r="K48" s="21"/>
    </row>
    <row r="49" outlineLevel="1" x14ac:dyDescent="0.2"/>
    <row r="107" spans="11:11" x14ac:dyDescent="0.2">
      <c r="K107" t="s">
        <v>134</v>
      </c>
    </row>
    <row r="118" spans="11:11" x14ac:dyDescent="0.2">
      <c r="K118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</vt:i4>
      </vt:variant>
    </vt:vector>
  </HeadingPairs>
  <TitlesOfParts>
    <vt:vector size="11" baseType="lpstr">
      <vt:lpstr>База насосов</vt:lpstr>
      <vt:lpstr>PVT</vt:lpstr>
      <vt:lpstr>PVT!Bob_</vt:lpstr>
      <vt:lpstr>PVT!gamma_gas_</vt:lpstr>
      <vt:lpstr>PVT!gamma_oil_</vt:lpstr>
      <vt:lpstr>gamma_wat_</vt:lpstr>
      <vt:lpstr>muob_</vt:lpstr>
      <vt:lpstr>PVT!Pb_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2019-05-28T08:03:35Z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