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theme/themeOverride4.xml" ContentType="application/vnd.openxmlformats-officedocument.themeOverride+xml"/>
  <Override PartName="/xl/charts/chart8.xml" ContentType="application/vnd.openxmlformats-officedocument.drawingml.chart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Workbook________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empty\"/>
    </mc:Choice>
  </mc:AlternateContent>
  <xr:revisionPtr revIDLastSave="0" documentId="13_ncr:1_{B72B9D15-86F7-44C0-8412-A049CC968AF6}" xr6:coauthVersionLast="43" xr6:coauthVersionMax="43" xr10:uidLastSave="{00000000-0000-0000-0000-000000000000}"/>
  <bookViews>
    <workbookView xWindow="-98" yWindow="-98" windowWidth="20715" windowHeight="13276" tabRatio="591" xr2:uid="{00000000-000D-0000-FFFF-FFFF00000000}"/>
  </bookViews>
  <sheets>
    <sheet name="PVT" sheetId="112" r:id="rId1"/>
  </sheets>
  <externalReferences>
    <externalReference r:id="rId2"/>
  </externalReferences>
  <definedNames>
    <definedName name="Bob_" localSheetId="0">PVT!$C$14</definedName>
    <definedName name="gamma_gas_" localSheetId="0">PVT!$C$9</definedName>
    <definedName name="gamma_oil_" localSheetId="0">PVT!$C$7</definedName>
    <definedName name="gamma_wat_">PVT!$C$8</definedName>
    <definedName name="muob_">PVT!$C$15</definedName>
    <definedName name="Pb_" localSheetId="0">PVT!$C$12</definedName>
    <definedName name="PVT_str_">PVT!$C$17</definedName>
    <definedName name="Rp_" localSheetId="0">PVT!$C$11</definedName>
    <definedName name="Rsb_" localSheetId="0">PVT!$C$10</definedName>
    <definedName name="Tres_" localSheetId="0">PVT!$C$13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12" l="1"/>
  <c r="E8" i="112"/>
  <c r="C17" i="112"/>
  <c r="G1" i="112"/>
  <c r="C25" i="112" l="1"/>
  <c r="C26" i="112" s="1"/>
  <c r="C27" i="112" s="1"/>
  <c r="C28" i="112" s="1"/>
  <c r="C29" i="112" s="1"/>
  <c r="C30" i="112" s="1"/>
  <c r="C31" i="112" s="1"/>
  <c r="C32" i="112" s="1"/>
  <c r="C33" i="112" s="1"/>
  <c r="C34" i="112" s="1"/>
  <c r="C35" i="112" s="1"/>
  <c r="C36" i="112" s="1"/>
  <c r="C37" i="112" s="1"/>
  <c r="C38" i="112" s="1"/>
  <c r="C39" i="112" s="1"/>
  <c r="C40" i="112" s="1"/>
  <c r="C41" i="112" s="1"/>
  <c r="C42" i="112" s="1"/>
  <c r="C43" i="112" s="1"/>
  <c r="C44" i="112" s="1"/>
  <c r="C45" i="112" s="1"/>
  <c r="C46" i="112" s="1"/>
  <c r="C47" i="112" s="1"/>
  <c r="C48" i="112" s="1"/>
  <c r="C49" i="112" s="1"/>
  <c r="E13" i="112" l="1"/>
  <c r="E11" i="112" l="1"/>
  <c r="E10" i="112"/>
  <c r="E9" i="112"/>
  <c r="E7" i="112"/>
</calcChain>
</file>

<file path=xl/sharedStrings.xml><?xml version="1.0" encoding="utf-8"?>
<sst xmlns="http://schemas.openxmlformats.org/spreadsheetml/2006/main" count="41" uniqueCount="37">
  <si>
    <t>P</t>
  </si>
  <si>
    <t>Физико - химические свойства флюида   PVT</t>
  </si>
  <si>
    <t>м3/м3</t>
  </si>
  <si>
    <t>С</t>
  </si>
  <si>
    <t>Упражнение PVT.1</t>
  </si>
  <si>
    <t xml:space="preserve">Построить зависимость газосодержания и объемного коэффициента нефти от давления </t>
  </si>
  <si>
    <t>T</t>
  </si>
  <si>
    <t>,</t>
  </si>
  <si>
    <t>сП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</si>
  <si>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</si>
  <si>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</si>
  <si>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</si>
  <si>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</si>
  <si>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</si>
  <si>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</si>
  <si>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</si>
  <si>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</si>
  <si>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</si>
  <si>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</si>
  <si>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</si>
  <si>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</si>
  <si>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</si>
  <si>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</si>
  <si>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Упражнения по работе с макросами Unifloc VBA</t>
  </si>
  <si>
    <t>Расчет базовых PVT свойств нефти</t>
  </si>
  <si>
    <r>
      <t>R</t>
    </r>
    <r>
      <rPr>
        <vertAlign val="subscript"/>
        <sz val="10"/>
        <rFont val="Arial Cyr"/>
        <charset val="204"/>
      </rPr>
      <t>s</t>
    </r>
  </si>
  <si>
    <r>
      <t>B</t>
    </r>
    <r>
      <rPr>
        <vertAlign val="subscript"/>
        <sz val="10"/>
        <rFont val="Arial Cyr"/>
        <charset val="204"/>
      </rPr>
      <t>o</t>
    </r>
  </si>
  <si>
    <r>
      <rPr>
        <sz val="10"/>
        <rFont val="Calibri"/>
        <family val="2"/>
        <charset val="204"/>
      </rPr>
      <t>μ</t>
    </r>
    <r>
      <rPr>
        <vertAlign val="subscript"/>
        <sz val="10"/>
        <rFont val="Arial Cyr"/>
        <charset val="204"/>
      </rPr>
      <t>o</t>
    </r>
  </si>
  <si>
    <r>
      <t>μ</t>
    </r>
    <r>
      <rPr>
        <vertAlign val="subscript"/>
        <sz val="10"/>
        <rFont val="Calibri"/>
        <family val="2"/>
        <charset val="204"/>
      </rPr>
      <t>g</t>
    </r>
  </si>
  <si>
    <r>
      <t>μ</t>
    </r>
    <r>
      <rPr>
        <vertAlign val="subscript"/>
        <sz val="10"/>
        <rFont val="Calibri"/>
        <family val="2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</si>
  <si>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g</t>
    </r>
  </si>
  <si>
    <r>
      <t>ρ</t>
    </r>
    <r>
      <rPr>
        <vertAlign val="subscript"/>
        <sz val="10"/>
        <rFont val="Arial Cyr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</si>
  <si>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o</t>
    </r>
  </si>
  <si>
    <t>версия</t>
  </si>
  <si>
    <t>PVT строка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</si>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</sst>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1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Arial Cyr"/>
      <charset val="204"/>
    </font>
    <font>
      <vertAlign val="subscript"/>
      <sz val="10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quotePrefix="1"/>
    <xf numFmtId="0" fontId="13" fillId="0" borderId="0" xfId="0" applyFont="1"/>
    <xf numFmtId="0" fontId="0" fillId="3" borderId="2" xfId="0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4" borderId="0" xfId="0" applyFill="1"/>
    <xf numFmtId="1" fontId="0" fillId="4" borderId="2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1" fontId="17" fillId="4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Газосодержание </a:t>
            </a:r>
            <a:r>
              <a:rPr lang="en-US" sz="1400" b="0" i="0" u="none" strike="noStrike" baseline="0">
                <a:effectLst/>
              </a:rPr>
              <a:t>𝑅𝑠</a:t>
            </a:r>
            <a:r>
              <a:rPr lang="ru-RU"/>
              <a:t>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PVT!$D$23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PVT!$B$24:$B$49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PVT!$D$24:$D$49</c:f>
              <c:numCache>
                <c:formatCode>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3-4C0C-8DFF-92F344EF5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  <a:r>
                  <a:rPr lang="en-US" sz="1000" b="0" i="0" u="none" strike="noStrike" baseline="0">
                    <a:effectLst/>
                  </a:rPr>
                  <a:t>𝑅𝑠</a:t>
                </a:r>
                <a:r>
                  <a:rPr lang="ru-RU"/>
                  <a:t>, м3/м3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Объемный коэффициент нефти</a:t>
            </a:r>
            <a:r>
              <a:rPr lang="ru-RU" baseline="0"/>
              <a:t> </a:t>
            </a:r>
            <a:r>
              <a:rPr lang="en-US" i="1" baseline="0"/>
              <a:t>Bo</a:t>
            </a:r>
            <a:r>
              <a:rPr lang="ru-RU"/>
              <a:t>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PVT!$E$23</c:f>
              <c:strCache>
                <c:ptCount val="1"/>
                <c:pt idx="0">
                  <c:v>Bo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PVT!$B$24:$B$49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PVT!$E$24:$E$49</c:f>
              <c:numCache>
                <c:formatCode>0.00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E-4912-BB69-9791B90E4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416256"/>
        <c:axId val="216416832"/>
      </c:scatterChart>
      <c:valAx>
        <c:axId val="21641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16832"/>
        <c:crosses val="autoZero"/>
        <c:crossBetween val="midCat"/>
      </c:valAx>
      <c:valAx>
        <c:axId val="216416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Объемный коэффициент</a:t>
                </a:r>
                <a:r>
                  <a:rPr lang="en-US"/>
                  <a:t> </a:t>
                </a:r>
                <a:r>
                  <a:rPr lang="ru-RU"/>
                  <a:t>нефти</a:t>
                </a:r>
                <a:r>
                  <a:rPr lang="en-US"/>
                  <a:t> </a:t>
                </a:r>
                <a:r>
                  <a:rPr lang="en-US" sz="1000" b="0" i="1" u="none" strike="noStrike" baseline="0">
                    <a:effectLst/>
                  </a:rPr>
                  <a:t>Bo</a:t>
                </a:r>
                <a:r>
                  <a:rPr lang="ru-RU"/>
                  <a:t>, м3/м3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1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нефти </a:t>
            </a:r>
            <a:r>
              <a:rPr lang="en-US" sz="1400" b="0" i="0" u="none" strike="noStrike" baseline="0">
                <a:effectLst/>
              </a:rPr>
              <a:t>𝜇_𝑜</a:t>
            </a:r>
            <a:r>
              <a:rPr lang="ru-RU"/>
              <a:t>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PVT!$F$23</c:f>
              <c:strCache>
                <c:ptCount val="1"/>
                <c:pt idx="0">
                  <c:v>μo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PVT!$B$24:$B$49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PVT!$F$24:$F$49</c:f>
              <c:numCache>
                <c:formatCode>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F-44C5-9E2A-79EC05213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419136"/>
        <c:axId val="216419712"/>
      </c:scatterChart>
      <c:valAx>
        <c:axId val="21641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19712"/>
        <c:crosses val="autoZero"/>
        <c:crossBetween val="midCat"/>
      </c:valAx>
      <c:valAx>
        <c:axId val="21641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</a:t>
                </a:r>
                <a:r>
                  <a:rPr lang="ru-RU" baseline="0"/>
                  <a:t> нефти,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1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газа </a:t>
            </a:r>
            <a:r>
              <a:rPr lang="en-US" sz="1400" b="0" i="0" u="none" strike="noStrike" baseline="0">
                <a:effectLst/>
              </a:rPr>
              <a:t>𝜇</a:t>
            </a:r>
            <a:r>
              <a:rPr lang="ru-RU" sz="1400" b="0" i="1" u="none" strike="noStrike" baseline="0">
                <a:effectLst/>
              </a:rPr>
              <a:t>_</a:t>
            </a:r>
            <a:r>
              <a:rPr lang="en-US" sz="1400" b="0" i="1" u="none" strike="noStrike" baseline="0">
                <a:effectLst/>
              </a:rPr>
              <a:t>g</a:t>
            </a:r>
            <a:r>
              <a:rPr lang="ru-RU"/>
              <a:t>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PVT!$G$23</c:f>
              <c:strCache>
                <c:ptCount val="1"/>
                <c:pt idx="0">
                  <c:v>μg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PVT!$B$24:$B$49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PVT!$G$24:$G$49</c:f>
              <c:numCache>
                <c:formatCode>0.000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F-44C5-9E2A-79EC05213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92768"/>
        <c:axId val="402394496"/>
      </c:scatterChart>
      <c:valAx>
        <c:axId val="4023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94496"/>
        <c:crosses val="autoZero"/>
        <c:crossBetween val="midCat"/>
      </c:valAx>
      <c:valAx>
        <c:axId val="40239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 газа</a:t>
                </a:r>
                <a:r>
                  <a:rPr lang="ru-RU" baseline="0"/>
                  <a:t> 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9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</a:t>
            </a:r>
            <a:r>
              <a:rPr lang="en-US" baseline="0"/>
              <a:t> </a:t>
            </a:r>
            <a:r>
              <a:rPr lang="ru-RU" baseline="0"/>
              <a:t>воды</a:t>
            </a:r>
            <a:r>
              <a:rPr lang="en-US" baseline="0"/>
              <a:t> </a:t>
            </a:r>
            <a:r>
              <a:rPr lang="en-US" sz="1400" b="0" i="0" u="none" strike="noStrike" baseline="0">
                <a:effectLst/>
              </a:rPr>
              <a:t>𝜇</a:t>
            </a:r>
            <a:r>
              <a:rPr lang="ru-RU" sz="1400" b="0" i="1" u="none" strike="noStrike" baseline="0">
                <a:effectLst/>
              </a:rPr>
              <a:t>_</a:t>
            </a:r>
            <a:r>
              <a:rPr lang="en-US" sz="1400" b="0" i="1" u="none" strike="noStrike" baseline="0">
                <a:effectLst/>
              </a:rPr>
              <a:t>w</a:t>
            </a:r>
            <a:r>
              <a:rPr lang="ru-RU"/>
              <a:t> от давления</a:t>
            </a:r>
            <a:endParaRPr lang="en-US"/>
          </a:p>
        </c:rich>
      </c:tx>
      <c:layout>
        <c:manualLayout>
          <c:xMode val="edge"/>
          <c:yMode val="edge"/>
          <c:x val="0.24898787766621941"/>
          <c:y val="5.7570824013017351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1483829176882"/>
          <c:y val="0.11827925793474417"/>
          <c:w val="0.7814704113265164"/>
          <c:h val="0.69957118802381801"/>
        </c:manualLayout>
      </c:layout>
      <c:scatterChart>
        <c:scatterStyle val="lineMarker"/>
        <c:varyColors val="0"/>
        <c:ser>
          <c:idx val="2"/>
          <c:order val="0"/>
          <c:tx>
            <c:strRef>
              <c:f>PVT!$H$23</c:f>
              <c:strCache>
                <c:ptCount val="1"/>
                <c:pt idx="0">
                  <c:v>μw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PVT!$B$24:$B$49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PVT!$H$24:$H$49</c:f>
              <c:numCache>
                <c:formatCode>0.00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F-44C5-9E2A-79EC05213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83968"/>
        <c:axId val="401850944"/>
      </c:scatterChart>
      <c:valAx>
        <c:axId val="40528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50944"/>
        <c:crosses val="autoZero"/>
        <c:crossBetween val="midCat"/>
      </c:valAx>
      <c:valAx>
        <c:axId val="4018509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</a:t>
                </a:r>
                <a:r>
                  <a:rPr lang="ru-RU" baseline="0"/>
                  <a:t> воды,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8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Плотность нефти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00614540425814"/>
          <c:y val="0.12115779913539503"/>
          <c:w val="0.82843894899536319"/>
          <c:h val="0.69957118802381801"/>
        </c:manualLayout>
      </c:layout>
      <c:scatterChart>
        <c:scatterStyle val="lineMarker"/>
        <c:varyColors val="0"/>
        <c:ser>
          <c:idx val="2"/>
          <c:order val="0"/>
          <c:tx>
            <c:strRef>
              <c:f>PVT!$K$23</c:f>
              <c:strCache>
                <c:ptCount val="1"/>
                <c:pt idx="0">
                  <c:v>ρo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PVT!$B$24:$B$49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PVT!$K$24:$K$49</c:f>
              <c:numCache>
                <c:formatCode>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F-44C5-9E2A-79EC05213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460608"/>
        <c:axId val="405286272"/>
      </c:scatterChart>
      <c:valAx>
        <c:axId val="40346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86272"/>
        <c:crosses val="autoZero"/>
        <c:crossBetween val="midCat"/>
      </c:valAx>
      <c:valAx>
        <c:axId val="4052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Плотность нефти, кг/м3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6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Плотность газа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203064567418266"/>
          <c:y val="0.12115779913539503"/>
          <c:w val="0.78441444872543875"/>
          <c:h val="0.69957118802381801"/>
        </c:manualLayout>
      </c:layout>
      <c:scatterChart>
        <c:scatterStyle val="lineMarker"/>
        <c:varyColors val="0"/>
        <c:ser>
          <c:idx val="2"/>
          <c:order val="0"/>
          <c:tx>
            <c:strRef>
              <c:f>PVT!$I$23</c:f>
              <c:strCache>
                <c:ptCount val="1"/>
                <c:pt idx="0">
                  <c:v>ρg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PVT!$B$24:$B$49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PVT!$I$24:$I$49</c:f>
              <c:numCache>
                <c:formatCode>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F-44C5-9E2A-79EC05213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640896"/>
        <c:axId val="403460032"/>
      </c:scatterChart>
      <c:valAx>
        <c:axId val="34364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60032"/>
        <c:crosses val="autoZero"/>
        <c:crossBetween val="midCat"/>
      </c:valAx>
      <c:valAx>
        <c:axId val="4034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Плотность газа, кг/м3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4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Плотность воды</a:t>
            </a:r>
            <a:r>
              <a:rPr lang="ru-RU" baseline="0"/>
              <a:t> </a:t>
            </a:r>
            <a:r>
              <a:rPr lang="ru-RU"/>
              <a:t>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203064567418266"/>
          <c:y val="0.12115779913539503"/>
          <c:w val="0.78441444872543875"/>
          <c:h val="0.69957118802381801"/>
        </c:manualLayout>
      </c:layout>
      <c:scatterChart>
        <c:scatterStyle val="lineMarker"/>
        <c:varyColors val="0"/>
        <c:ser>
          <c:idx val="2"/>
          <c:order val="0"/>
          <c:tx>
            <c:strRef>
              <c:f>PVT!$J$23</c:f>
              <c:strCache>
                <c:ptCount val="1"/>
                <c:pt idx="0">
                  <c:v>ρw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PVT!$B$24:$B$49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PVT!$J$24:$J$49</c:f>
              <c:numCache>
                <c:formatCode>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F-44C5-9E2A-79EC05213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459456"/>
        <c:axId val="405287424"/>
      </c:scatterChart>
      <c:valAx>
        <c:axId val="40345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87424"/>
        <c:crosses val="autoZero"/>
        <c:crossBetween val="midCat"/>
      </c:valAx>
      <c:valAx>
        <c:axId val="40528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Плотность воды, кг/м3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5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Объемный</a:t>
            </a:r>
            <a:r>
              <a:rPr lang="ru-RU" baseline="0"/>
              <a:t> коэффициент газа </a:t>
            </a:r>
            <a:r>
              <a:rPr lang="en-US" baseline="0"/>
              <a:t>Bg </a:t>
            </a:r>
            <a:r>
              <a:rPr lang="ru-RU"/>
              <a:t>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00614540425814"/>
          <c:y val="0.12115779913539503"/>
          <c:w val="0.82843894899536319"/>
          <c:h val="0.69957118802381801"/>
        </c:manualLayout>
      </c:layout>
      <c:scatterChart>
        <c:scatterStyle val="lineMarker"/>
        <c:varyColors val="0"/>
        <c:ser>
          <c:idx val="2"/>
          <c:order val="0"/>
          <c:tx>
            <c:strRef>
              <c:f>PVT!$L$23</c:f>
              <c:strCache>
                <c:ptCount val="1"/>
                <c:pt idx="0">
                  <c:v>Bg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PVT!$B$24:$B$49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PVT!$L$24:$L$49</c:f>
              <c:numCache>
                <c:formatCode>0.000</c:formatCode>
                <c:ptCount val="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4-49AB-9EAD-FDF57E8DF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460608"/>
        <c:axId val="405286272"/>
      </c:scatterChart>
      <c:valAx>
        <c:axId val="40346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86272"/>
        <c:crosses val="autoZero"/>
        <c:crossBetween val="midCat"/>
      </c:valAx>
      <c:valAx>
        <c:axId val="4052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Объемный коэффициент газа </a:t>
                </a:r>
                <a:r>
                  <a:rPr lang="en-US" baseline="0"/>
                  <a:t>Bg</a:t>
                </a:r>
                <a:r>
                  <a:rPr lang="ru-RU" baseline="0"/>
                  <a:t>, м3/м3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6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301026</xdr:colOff>
      <xdr:row>49</xdr:row>
      <xdr:rowOff>61894</xdr:rowOff>
    </xdr:from>
    <xdr:to>
      <xdr:col>6</xdr:col>
      <xdr:colOff>336176</xdr:colOff>
      <xdr:row>76</xdr:row>
      <xdr:rowOff>48306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366849</xdr:colOff>
      <xdr:row>49</xdr:row>
      <xdr:rowOff>69883</xdr:rowOff>
    </xdr:from>
    <xdr:to>
      <xdr:col>13</xdr:col>
      <xdr:colOff>161924</xdr:colOff>
      <xdr:row>76</xdr:row>
      <xdr:rowOff>49697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51805</xdr:colOff>
      <xdr:row>2</xdr:row>
      <xdr:rowOff>107415</xdr:rowOff>
    </xdr:from>
    <xdr:to>
      <xdr:col>19</xdr:col>
      <xdr:colOff>217714</xdr:colOff>
      <xdr:row>14</xdr:row>
      <xdr:rowOff>204108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5657948" y="433986"/>
              <a:ext cx="7105552" cy="26684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/>
                <a:t>Постройте</a:t>
              </a:r>
              <a:r>
                <a:rPr lang="ru-RU" sz="1100" baseline="0"/>
                <a:t> зависимости газосодержания в нефти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𝑠</m:t>
                      </m:r>
                    </m:sub>
                  </m:sSub>
                </m:oMath>
              </a14:m>
              <a:r>
                <a:rPr lang="en-US" sz="1100" baseline="0"/>
                <a:t>, </a:t>
              </a:r>
              <a:r>
                <a:rPr lang="ru-RU" sz="1100" baseline="0"/>
                <a:t>объемного коэффициента нефти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e>
                    <m:sub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</m:t>
                      </m:r>
                    </m:sub>
                  </m:sSub>
                </m:oMath>
              </a14:m>
              <a:r>
                <a:rPr lang="ru-RU" sz="1100" baseline="0"/>
                <a:t>, вязкости нефти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𝑜</m:t>
                      </m:r>
                    </m:sub>
                  </m:sSub>
                </m:oMath>
              </a14:m>
              <a:r>
                <a:rPr lang="en-US" sz="1100" baseline="0"/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вязкости газа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𝑔</m:t>
                      </m:r>
                    </m:sub>
                  </m:sSub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воды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</m:sub>
                  </m:sSub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и других параметров</a:t>
              </a:r>
              <a:r>
                <a:rPr lang="ru-RU" sz="1100" baseline="0"/>
                <a:t> от давления</a:t>
              </a:r>
              <a:r>
                <a:rPr lang="en-US" sz="1100" baseline="0"/>
                <a:t> </a:t>
              </a:r>
              <a:r>
                <a:rPr lang="ru-RU" sz="1100" baseline="0"/>
                <a:t>и температуры в приведенной ниже таблице. 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 baseline="0"/>
                <a:t>Настройте при необходимости отображение графиков для построенных величин. 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 baseline="0"/>
                <a:t>Объясните получившиеся графические зависимости.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endParaRPr lang="en-US" sz="1100"/>
            </a:p>
            <a:p>
              <a:r>
                <a:rPr lang="ru-RU" sz="1100"/>
                <a:t>Вопросы</a:t>
              </a:r>
              <a:r>
                <a:rPr lang="ru-RU" sz="1100" baseline="0"/>
                <a:t> по упражению: </a:t>
              </a:r>
            </a:p>
            <a:p>
              <a:endParaRPr lang="ru-RU" sz="1100" baseline="0"/>
            </a:p>
            <a:p>
              <a:r>
                <a:rPr lang="ru-RU" sz="1100" baseline="0"/>
                <a:t>1. Можно ли глядя на графические зависимости отпределить параметры нефти? Если да, то какие?</a:t>
              </a:r>
            </a:p>
            <a:p>
              <a:r>
                <a:rPr lang="ru-RU" sz="1100" baseline="0"/>
                <a:t>2. Всегда ли заданное значение давления насыщения совпадает со значением давления насыщения считанным с графиков?</a:t>
              </a:r>
            </a:p>
            <a:p>
              <a:r>
                <a:rPr lang="ru-RU" sz="1100" baseline="0"/>
                <a:t>3. Чему равно значение объемного коэффициента при Р = 1 атма ? Есть ли разница между значением по определению и графическими зависимостями?</a:t>
              </a:r>
              <a:endParaRPr lang="en-US" sz="1100" baseline="0"/>
            </a:p>
            <a:p>
              <a:r>
                <a:rPr lang="en-US" sz="1100" baseline="0"/>
                <a:t>4. </a:t>
              </a:r>
              <a:r>
                <a:rPr lang="ru-RU" sz="1100" baseline="0"/>
                <a:t>Как изменятся построенные зависимости если не вводить значения калибробочных параметров - давления насыщения, объемного коэффициента при давлении насыщения, вязкости при давлении насыщения?</a:t>
              </a:r>
            </a:p>
            <a:p>
              <a:endParaRPr lang="ru-RU" sz="1100" baseline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5657948" y="433986"/>
              <a:ext cx="7105552" cy="26684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/>
                <a:t>Постройте</a:t>
              </a:r>
              <a:r>
                <a:rPr lang="ru-RU" sz="1100" baseline="0"/>
                <a:t> зависимости газосодержания в нефти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𝑅_𝑠</a:t>
              </a:r>
              <a:r>
                <a:rPr lang="en-US" sz="1100" baseline="0"/>
                <a:t>, </a:t>
              </a:r>
              <a:r>
                <a:rPr lang="ru-RU" sz="1100" baseline="0"/>
                <a:t>объемного коэффициента нефти</a:t>
              </a:r>
              <a:r>
                <a:rPr lang="en-US" sz="1100" baseline="0"/>
                <a:t> 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𝐵_𝑜</a:t>
              </a:r>
              <a:r>
                <a:rPr lang="ru-RU" sz="1100" baseline="0"/>
                <a:t>, вязкости нефти</a:t>
              </a:r>
              <a:r>
                <a:rPr lang="en-US" sz="1100" baseline="0"/>
                <a:t>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𝜇_𝑜</a:t>
              </a:r>
              <a:r>
                <a:rPr lang="en-US" sz="1100" baseline="0"/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вязкости газа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𝜇_𝑔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воды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𝜇_𝑤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и других параметров</a:t>
              </a:r>
              <a:r>
                <a:rPr lang="ru-RU" sz="1100" baseline="0"/>
                <a:t> от давления</a:t>
              </a:r>
              <a:r>
                <a:rPr lang="en-US" sz="1100" baseline="0"/>
                <a:t> </a:t>
              </a:r>
              <a:r>
                <a:rPr lang="ru-RU" sz="1100" baseline="0"/>
                <a:t>и температуры в приведенной ниже таблице. 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 baseline="0"/>
                <a:t>Настройте при необходимости отображение графиков для построенных величин. 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r>
                <a:rPr lang="ru-RU" sz="1100" baseline="0"/>
                <a:t>Объясните получившиеся графические зависимости.</a:t>
              </a:r>
            </a:p>
            <a:p>
              <a:pPr marL="171450" indent="-171450">
                <a:buFont typeface="Arial" panose="020B0604020202020204" pitchFamily="34" charset="0"/>
                <a:buChar char="•"/>
              </a:pPr>
              <a:endParaRPr lang="en-US" sz="1100"/>
            </a:p>
            <a:p>
              <a:r>
                <a:rPr lang="ru-RU" sz="1100"/>
                <a:t>Вопросы</a:t>
              </a:r>
              <a:r>
                <a:rPr lang="ru-RU" sz="1100" baseline="0"/>
                <a:t> по упражению: </a:t>
              </a:r>
            </a:p>
            <a:p>
              <a:endParaRPr lang="ru-RU" sz="1100" baseline="0"/>
            </a:p>
            <a:p>
              <a:r>
                <a:rPr lang="ru-RU" sz="1100" baseline="0"/>
                <a:t>1. Можно ли глядя на графические зависимости отпределить параметры нефти? Если да, то какие?</a:t>
              </a:r>
            </a:p>
            <a:p>
              <a:r>
                <a:rPr lang="ru-RU" sz="1100" baseline="0"/>
                <a:t>2. Всегда ли заданное значение давления насыщения совпадает со значением давления насыщения считанным с графиков?</a:t>
              </a:r>
            </a:p>
            <a:p>
              <a:r>
                <a:rPr lang="ru-RU" sz="1100" baseline="0"/>
                <a:t>3. Чему равно значение объемного коэффициента при Р = 1 атма ? Есть ли разница между значением по определению и графическими зависимостями?</a:t>
              </a:r>
              <a:endParaRPr lang="en-US" sz="1100" baseline="0"/>
            </a:p>
            <a:p>
              <a:r>
                <a:rPr lang="en-US" sz="1100" baseline="0"/>
                <a:t>4. </a:t>
              </a:r>
              <a:r>
                <a:rPr lang="ru-RU" sz="1100" baseline="0"/>
                <a:t>Как изменятся построенные зависимости если не вводить значения калибробочных параметров - давления насыщения, объемного коэффициента при давлении насыщения, вязкости при давлении насыщения?</a:t>
              </a:r>
            </a:p>
            <a:p>
              <a:endParaRPr lang="ru-RU" sz="1100" baseline="0"/>
            </a:p>
          </xdr:txBody>
        </xdr:sp>
      </mc:Fallback>
    </mc:AlternateContent>
    <xdr:clientData/>
  </xdr:twoCellAnchor>
  <xdr:twoCellAnchor>
    <xdr:from>
      <xdr:col>13</xdr:col>
      <xdr:colOff>212569</xdr:colOff>
      <xdr:row>49</xdr:row>
      <xdr:rowOff>54026</xdr:rowOff>
    </xdr:from>
    <xdr:to>
      <xdr:col>20</xdr:col>
      <xdr:colOff>252654</xdr:colOff>
      <xdr:row>76</xdr:row>
      <xdr:rowOff>57269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126608</xdr:colOff>
      <xdr:row>77</xdr:row>
      <xdr:rowOff>56795</xdr:rowOff>
    </xdr:from>
    <xdr:to>
      <xdr:col>17</xdr:col>
      <xdr:colOff>388102</xdr:colOff>
      <xdr:row>90</xdr:row>
      <xdr:rowOff>149087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732751" y="13187688"/>
          <a:ext cx="5976494" cy="221500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и сравните зависимости </a:t>
          </a:r>
          <a:r>
            <a:rPr lang="en-US" sz="1100" baseline="0"/>
            <a:t>PVT </a:t>
          </a:r>
          <a:r>
            <a:rPr lang="ru-RU" sz="1100" baseline="0"/>
            <a:t>параметров от давления с учетом калибровки и без учета калибровки с использованием различных корреляций.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Оцените насколько сильно влияет выбор корреляции в случае наличия и отсутствия калибровки параметров?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Рассмотрите другие функции Унифлок с префиксом </a:t>
          </a:r>
          <a:r>
            <a:rPr lang="en-US" sz="1100" baseline="0"/>
            <a:t>PVT </a:t>
          </a:r>
          <a:r>
            <a:rPr lang="ru-RU" sz="1100" baseline="0"/>
            <a:t>- для чего они предназначены. Постройте зависимости других свойтв нефти, газа и воды от давления и температуры. 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Проведите расчет свойств нефти с использованием Калькулятора </a:t>
          </a:r>
          <a:r>
            <a:rPr lang="en-US" sz="1100" baseline="0"/>
            <a:t>PVT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Проверьте себя, насколько точно вы можете оценить калибровочные параметры нефти с использованием Калькулятора </a:t>
          </a:r>
          <a:r>
            <a:rPr lang="en-US" sz="1100" baseline="0"/>
            <a:t>PVT</a:t>
          </a:r>
          <a:endParaRPr lang="ru-RU" sz="1100" baseline="0"/>
        </a:p>
      </xdr:txBody>
    </xdr:sp>
    <xdr:clientData/>
  </xdr:twoCellAnchor>
  <xdr:twoCellAnchor>
    <xdr:from>
      <xdr:col>20</xdr:col>
      <xdr:colOff>291807</xdr:colOff>
      <xdr:row>49</xdr:row>
      <xdr:rowOff>59757</xdr:rowOff>
    </xdr:from>
    <xdr:to>
      <xdr:col>27</xdr:col>
      <xdr:colOff>334205</xdr:colOff>
      <xdr:row>76</xdr:row>
      <xdr:rowOff>63000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409018</xdr:colOff>
      <xdr:row>49</xdr:row>
      <xdr:rowOff>52402</xdr:rowOff>
    </xdr:from>
    <xdr:to>
      <xdr:col>34</xdr:col>
      <xdr:colOff>445367</xdr:colOff>
      <xdr:row>76</xdr:row>
      <xdr:rowOff>55646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157369</xdr:colOff>
      <xdr:row>21</xdr:row>
      <xdr:rowOff>39047</xdr:rowOff>
    </xdr:from>
    <xdr:to>
      <xdr:col>20</xdr:col>
      <xdr:colOff>426554</xdr:colOff>
      <xdr:row>47</xdr:row>
      <xdr:rowOff>77501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467377</xdr:colOff>
      <xdr:row>21</xdr:row>
      <xdr:rowOff>45554</xdr:rowOff>
    </xdr:from>
    <xdr:to>
      <xdr:col>27</xdr:col>
      <xdr:colOff>520095</xdr:colOff>
      <xdr:row>48</xdr:row>
      <xdr:rowOff>7975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599110</xdr:colOff>
      <xdr:row>21</xdr:row>
      <xdr:rowOff>2367</xdr:rowOff>
    </xdr:from>
    <xdr:to>
      <xdr:col>35</xdr:col>
      <xdr:colOff>91174</xdr:colOff>
      <xdr:row>47</xdr:row>
      <xdr:rowOff>128075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552450</xdr:colOff>
      <xdr:row>49</xdr:row>
      <xdr:rowOff>36740</xdr:rowOff>
    </xdr:from>
    <xdr:to>
      <xdr:col>42</xdr:col>
      <xdr:colOff>209313</xdr:colOff>
      <xdr:row>75</xdr:row>
      <xdr:rowOff>114656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99011A40-0333-4FF0-97FE-4326DF1D6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  <sheetName val="UniflocVBA_7"/>
    </sheetNames>
    <definedNames>
      <definedName name="getUFVersion"/>
      <definedName name="PVT_encode_string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4">
    <outlinePr summaryBelow="0"/>
  </sheetPr>
  <dimension ref="A1:V119"/>
  <sheetViews>
    <sheetView tabSelected="1" zoomScale="25" zoomScaleNormal="25" workbookViewId="0">
      <selection activeCell="Y87" sqref="Y87"/>
    </sheetView>
  </sheetViews>
  <sheetFormatPr defaultRowHeight="12.75" outlineLevelRow="1" x14ac:dyDescent="0.35"/>
  <cols>
    <col min="2" max="2" width="11" customWidth="1"/>
    <col min="3" max="3" width="10.59765625" customWidth="1"/>
    <col min="4" max="4" width="9.86328125" customWidth="1"/>
    <col min="5" max="5" width="11.265625" customWidth="1"/>
    <col min="6" max="6" width="9.86328125" customWidth="1"/>
    <col min="7" max="7" width="10.265625" customWidth="1"/>
    <col min="8" max="8" width="12.265625" customWidth="1"/>
    <col min="10" max="10" width="11.265625" customWidth="1"/>
    <col min="11" max="11" width="10.1328125" customWidth="1"/>
    <col min="22" max="32" width="9.1328125" customWidth="1"/>
  </cols>
  <sheetData>
    <row r="1" spans="1:7" ht="13.15" x14ac:dyDescent="0.4">
      <c r="A1" s="1" t="s">
        <v>23</v>
      </c>
      <c r="F1" t="s">
        <v>33</v>
      </c>
      <c r="G1" t="str">
        <f>[1]!getUFVersion()</f>
        <v>7.7</v>
      </c>
    </row>
    <row r="2" spans="1:7" x14ac:dyDescent="0.35">
      <c r="A2" t="s">
        <v>24</v>
      </c>
    </row>
    <row r="6" spans="1:7" ht="13.15" x14ac:dyDescent="0.4">
      <c r="A6" s="1" t="s">
        <v>1</v>
      </c>
    </row>
    <row r="7" spans="1:7" ht="16.5" outlineLevel="1" x14ac:dyDescent="0.55000000000000004">
      <c r="B7" s="6" t="s">
        <v>12</v>
      </c>
      <c r="C7" s="2">
        <v>0.87</v>
      </c>
      <c r="D7" s="7"/>
      <c r="E7" s="19">
        <f>gamma_oil_*1000</f>
        <v>870</v>
      </c>
      <c r="F7" s="20" t="s">
        <v>22</v>
      </c>
    </row>
    <row r="8" spans="1:7" ht="16.5" outlineLevel="1" x14ac:dyDescent="0.55000000000000004">
      <c r="B8" s="5" t="s">
        <v>14</v>
      </c>
      <c r="C8" s="2">
        <v>1</v>
      </c>
      <c r="D8" s="7"/>
      <c r="E8" s="19">
        <f>gamma_wat_*1000</f>
        <v>1000</v>
      </c>
      <c r="F8" s="20" t="s">
        <v>22</v>
      </c>
    </row>
    <row r="9" spans="1:7" ht="16.5" outlineLevel="1" x14ac:dyDescent="0.55000000000000004">
      <c r="B9" s="5" t="s">
        <v>13</v>
      </c>
      <c r="C9" s="2">
        <v>0.81</v>
      </c>
      <c r="D9" s="7"/>
      <c r="E9" s="19">
        <f>gamma_gas_*1.22</f>
        <v>0.98820000000000008</v>
      </c>
      <c r="F9" s="20" t="s">
        <v>22</v>
      </c>
    </row>
    <row r="10" spans="1:7" ht="16.5" outlineLevel="1" x14ac:dyDescent="0.55000000000000004">
      <c r="B10" s="8" t="s">
        <v>15</v>
      </c>
      <c r="C10" s="2">
        <v>80</v>
      </c>
      <c r="D10" s="5" t="s">
        <v>16</v>
      </c>
      <c r="E10" s="21">
        <f>Rsb_/gamma_oil_</f>
        <v>91.954022988505741</v>
      </c>
      <c r="F10" s="20" t="s">
        <v>35</v>
      </c>
    </row>
    <row r="11" spans="1:7" ht="16.5" outlineLevel="1" x14ac:dyDescent="0.55000000000000004">
      <c r="B11" s="8" t="s">
        <v>17</v>
      </c>
      <c r="C11" s="2">
        <v>80</v>
      </c>
      <c r="D11" s="5" t="s">
        <v>16</v>
      </c>
      <c r="E11" s="21">
        <f>Rsb_/gamma_oil_</f>
        <v>91.954022988505741</v>
      </c>
      <c r="F11" s="20" t="s">
        <v>35</v>
      </c>
    </row>
    <row r="12" spans="1:7" ht="15.75" outlineLevel="1" x14ac:dyDescent="0.55000000000000004">
      <c r="B12" s="5" t="s">
        <v>19</v>
      </c>
      <c r="C12" s="2">
        <v>120</v>
      </c>
      <c r="D12" s="5" t="s">
        <v>9</v>
      </c>
      <c r="E12" s="21">
        <f>Pb_*1.01325/10</f>
        <v>12.159000000000001</v>
      </c>
      <c r="F12" s="20" t="s">
        <v>10</v>
      </c>
    </row>
    <row r="13" spans="1:7" ht="15.75" outlineLevel="1" x14ac:dyDescent="0.55000000000000004">
      <c r="B13" s="5" t="s">
        <v>18</v>
      </c>
      <c r="C13" s="2">
        <v>100</v>
      </c>
      <c r="D13" s="5" t="s">
        <v>3</v>
      </c>
      <c r="E13" s="21">
        <f>Tres_*9/5+32</f>
        <v>212</v>
      </c>
      <c r="F13" s="20" t="s">
        <v>11</v>
      </c>
    </row>
    <row r="14" spans="1:7" ht="15.75" outlineLevel="1" x14ac:dyDescent="0.55000000000000004">
      <c r="B14" s="8" t="s">
        <v>20</v>
      </c>
      <c r="C14" s="2">
        <v>1.2</v>
      </c>
      <c r="D14" s="5" t="s">
        <v>2</v>
      </c>
      <c r="E14" s="22"/>
      <c r="F14" s="7"/>
    </row>
    <row r="15" spans="1:7" ht="15.75" outlineLevel="1" x14ac:dyDescent="0.55000000000000004">
      <c r="B15" s="9" t="s">
        <v>21</v>
      </c>
      <c r="C15" s="2">
        <v>1</v>
      </c>
      <c r="D15" s="5" t="s">
        <v>8</v>
      </c>
      <c r="E15" s="22"/>
      <c r="F15" s="7"/>
    </row>
    <row r="17" spans="1:22" x14ac:dyDescent="0.35">
      <c r="B17" s="14" t="s">
        <v>34</v>
      </c>
      <c r="C17" s="15" t="str">
        <f>[1]!PVT_encode_string(gamma_gas_,gamma_oil_,gamma_wat_,Rsb_,Rp_,Pb_,Tres_,Bob_,muob_)</f>
        <v>gamma_gas:0,810;gamma_oil:0,870;gamma_wat:1,000;rsb_m3m3:80,000;rp_m3m3:80,000;pb_atma:120,000;tres_C:100,000;bob_m3m3:1,200;muob_cP:1,000;PVTcorr:0;ksep_fr:0,000;pksep_atma:-1,000;tksep_C:-1,000;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9" spans="1:22" x14ac:dyDescent="0.35">
      <c r="A19" t="s">
        <v>4</v>
      </c>
    </row>
    <row r="20" spans="1:22" outlineLevel="1" x14ac:dyDescent="0.35">
      <c r="A20" t="s">
        <v>5</v>
      </c>
    </row>
    <row r="21" spans="1:22" outlineLevel="1" x14ac:dyDescent="0.35"/>
    <row r="22" spans="1:22" ht="13.15" outlineLevel="1" x14ac:dyDescent="0.4">
      <c r="H22" s="4"/>
    </row>
    <row r="23" spans="1:22" ht="15.4" outlineLevel="1" x14ac:dyDescent="0.35">
      <c r="B23" s="10" t="s">
        <v>0</v>
      </c>
      <c r="C23" s="10" t="s">
        <v>6</v>
      </c>
      <c r="D23" s="10" t="s">
        <v>25</v>
      </c>
      <c r="E23" s="10" t="s">
        <v>26</v>
      </c>
      <c r="F23" s="11" t="s">
        <v>27</v>
      </c>
      <c r="G23" s="12" t="s">
        <v>28</v>
      </c>
      <c r="H23" s="12" t="s">
        <v>29</v>
      </c>
      <c r="I23" s="10" t="s">
        <v>30</v>
      </c>
      <c r="J23" s="10" t="s">
        <v>31</v>
      </c>
      <c r="K23" s="10" t="s">
        <v>32</v>
      </c>
      <c r="L23" s="10" t="s">
        <v>36</v>
      </c>
    </row>
    <row r="24" spans="1:22" outlineLevel="1" x14ac:dyDescent="0.35">
      <c r="B24" s="13">
        <v>1</v>
      </c>
      <c r="C24" s="13">
        <v>80</v>
      </c>
      <c r="D24" s="16"/>
      <c r="E24" s="17"/>
      <c r="F24" s="16"/>
      <c r="G24" s="18"/>
      <c r="H24" s="17"/>
      <c r="I24" s="16"/>
      <c r="J24" s="16"/>
      <c r="K24" s="16"/>
      <c r="L24" s="23"/>
    </row>
    <row r="25" spans="1:22" outlineLevel="1" x14ac:dyDescent="0.35">
      <c r="B25" s="13">
        <v>5</v>
      </c>
      <c r="C25" s="13">
        <f>C24</f>
        <v>80</v>
      </c>
      <c r="D25" s="16"/>
      <c r="E25" s="17"/>
      <c r="F25" s="16"/>
      <c r="G25" s="18"/>
      <c r="H25" s="17"/>
      <c r="I25" s="16"/>
      <c r="J25" s="16"/>
      <c r="K25" s="16"/>
      <c r="L25" s="23"/>
    </row>
    <row r="26" spans="1:22" outlineLevel="1" x14ac:dyDescent="0.35">
      <c r="B26" s="13">
        <v>10</v>
      </c>
      <c r="C26" s="13">
        <f t="shared" ref="C26:C49" si="0">C25</f>
        <v>80</v>
      </c>
      <c r="D26" s="16"/>
      <c r="E26" s="17"/>
      <c r="F26" s="16"/>
      <c r="G26" s="18"/>
      <c r="H26" s="17"/>
      <c r="I26" s="16"/>
      <c r="J26" s="16"/>
      <c r="K26" s="16"/>
      <c r="L26" s="23"/>
    </row>
    <row r="27" spans="1:22" outlineLevel="1" x14ac:dyDescent="0.35">
      <c r="B27" s="13">
        <v>20</v>
      </c>
      <c r="C27" s="13">
        <f t="shared" si="0"/>
        <v>80</v>
      </c>
      <c r="D27" s="16"/>
      <c r="E27" s="17"/>
      <c r="F27" s="16"/>
      <c r="G27" s="18"/>
      <c r="H27" s="17"/>
      <c r="I27" s="16"/>
      <c r="J27" s="16"/>
      <c r="K27" s="16"/>
      <c r="L27" s="23"/>
    </row>
    <row r="28" spans="1:22" outlineLevel="1" x14ac:dyDescent="0.35">
      <c r="B28" s="13">
        <v>40</v>
      </c>
      <c r="C28" s="13">
        <f t="shared" si="0"/>
        <v>80</v>
      </c>
      <c r="D28" s="16"/>
      <c r="E28" s="17"/>
      <c r="F28" s="16"/>
      <c r="G28" s="18"/>
      <c r="H28" s="17"/>
      <c r="I28" s="16"/>
      <c r="J28" s="16"/>
      <c r="K28" s="16"/>
      <c r="L28" s="23"/>
    </row>
    <row r="29" spans="1:22" outlineLevel="1" x14ac:dyDescent="0.35">
      <c r="B29" s="13">
        <v>60</v>
      </c>
      <c r="C29" s="13">
        <f t="shared" si="0"/>
        <v>80</v>
      </c>
      <c r="D29" s="16"/>
      <c r="E29" s="17"/>
      <c r="F29" s="16"/>
      <c r="G29" s="18"/>
      <c r="H29" s="17"/>
      <c r="I29" s="16"/>
      <c r="J29" s="16"/>
      <c r="K29" s="16"/>
      <c r="L29" s="23"/>
    </row>
    <row r="30" spans="1:22" outlineLevel="1" x14ac:dyDescent="0.35">
      <c r="B30" s="13">
        <v>80</v>
      </c>
      <c r="C30" s="13">
        <f t="shared" si="0"/>
        <v>80</v>
      </c>
      <c r="D30" s="16"/>
      <c r="E30" s="17"/>
      <c r="F30" s="16"/>
      <c r="G30" s="18"/>
      <c r="H30" s="17"/>
      <c r="I30" s="16"/>
      <c r="J30" s="16"/>
      <c r="K30" s="16"/>
      <c r="L30" s="23"/>
    </row>
    <row r="31" spans="1:22" outlineLevel="1" x14ac:dyDescent="0.35">
      <c r="B31" s="13">
        <v>100</v>
      </c>
      <c r="C31" s="13">
        <f t="shared" si="0"/>
        <v>80</v>
      </c>
      <c r="D31" s="16"/>
      <c r="E31" s="17"/>
      <c r="F31" s="16"/>
      <c r="G31" s="18"/>
      <c r="H31" s="17"/>
      <c r="I31" s="16"/>
      <c r="J31" s="16"/>
      <c r="K31" s="16"/>
      <c r="L31" s="23"/>
    </row>
    <row r="32" spans="1:22" outlineLevel="1" x14ac:dyDescent="0.35">
      <c r="B32" s="13">
        <v>120</v>
      </c>
      <c r="C32" s="13">
        <f t="shared" si="0"/>
        <v>80</v>
      </c>
      <c r="D32" s="16"/>
      <c r="E32" s="17"/>
      <c r="F32" s="16"/>
      <c r="G32" s="18"/>
      <c r="H32" s="17"/>
      <c r="I32" s="16"/>
      <c r="J32" s="16"/>
      <c r="K32" s="16"/>
      <c r="L32" s="23"/>
    </row>
    <row r="33" spans="2:12" outlineLevel="1" x14ac:dyDescent="0.35">
      <c r="B33" s="13">
        <v>140</v>
      </c>
      <c r="C33" s="13">
        <f t="shared" si="0"/>
        <v>80</v>
      </c>
      <c r="D33" s="16"/>
      <c r="E33" s="17"/>
      <c r="F33" s="16"/>
      <c r="G33" s="18"/>
      <c r="H33" s="17"/>
      <c r="I33" s="16"/>
      <c r="J33" s="16"/>
      <c r="K33" s="16"/>
      <c r="L33" s="23"/>
    </row>
    <row r="34" spans="2:12" outlineLevel="1" x14ac:dyDescent="0.35">
      <c r="B34" s="13">
        <v>160</v>
      </c>
      <c r="C34" s="13">
        <f t="shared" si="0"/>
        <v>80</v>
      </c>
      <c r="D34" s="16"/>
      <c r="E34" s="17"/>
      <c r="F34" s="16"/>
      <c r="G34" s="18"/>
      <c r="H34" s="17"/>
      <c r="I34" s="16"/>
      <c r="J34" s="16"/>
      <c r="K34" s="16"/>
      <c r="L34" s="23"/>
    </row>
    <row r="35" spans="2:12" outlineLevel="1" x14ac:dyDescent="0.35">
      <c r="B35" s="13">
        <v>180</v>
      </c>
      <c r="C35" s="13">
        <f t="shared" si="0"/>
        <v>80</v>
      </c>
      <c r="D35" s="16"/>
      <c r="E35" s="17"/>
      <c r="F35" s="16"/>
      <c r="G35" s="18"/>
      <c r="H35" s="17"/>
      <c r="I35" s="16"/>
      <c r="J35" s="16"/>
      <c r="K35" s="16"/>
      <c r="L35" s="23"/>
    </row>
    <row r="36" spans="2:12" outlineLevel="1" x14ac:dyDescent="0.35">
      <c r="B36" s="13">
        <v>200</v>
      </c>
      <c r="C36" s="13">
        <f t="shared" si="0"/>
        <v>80</v>
      </c>
      <c r="D36" s="16"/>
      <c r="E36" s="17"/>
      <c r="F36" s="16"/>
      <c r="G36" s="18"/>
      <c r="H36" s="17"/>
      <c r="I36" s="16"/>
      <c r="J36" s="16"/>
      <c r="K36" s="16"/>
      <c r="L36" s="23"/>
    </row>
    <row r="37" spans="2:12" outlineLevel="1" x14ac:dyDescent="0.35">
      <c r="B37" s="13">
        <v>220</v>
      </c>
      <c r="C37" s="13">
        <f t="shared" si="0"/>
        <v>80</v>
      </c>
      <c r="D37" s="16"/>
      <c r="E37" s="17"/>
      <c r="F37" s="16"/>
      <c r="G37" s="18"/>
      <c r="H37" s="17"/>
      <c r="I37" s="16"/>
      <c r="J37" s="16"/>
      <c r="K37" s="16"/>
      <c r="L37" s="23"/>
    </row>
    <row r="38" spans="2:12" outlineLevel="1" x14ac:dyDescent="0.35">
      <c r="B38" s="13">
        <v>240</v>
      </c>
      <c r="C38" s="13">
        <f t="shared" si="0"/>
        <v>80</v>
      </c>
      <c r="D38" s="16"/>
      <c r="E38" s="17"/>
      <c r="F38" s="16"/>
      <c r="G38" s="18"/>
      <c r="H38" s="17"/>
      <c r="I38" s="16"/>
      <c r="J38" s="16"/>
      <c r="K38" s="16"/>
      <c r="L38" s="23"/>
    </row>
    <row r="39" spans="2:12" outlineLevel="1" x14ac:dyDescent="0.35">
      <c r="B39" s="13">
        <v>260</v>
      </c>
      <c r="C39" s="13">
        <f t="shared" si="0"/>
        <v>80</v>
      </c>
      <c r="D39" s="16"/>
      <c r="E39" s="17"/>
      <c r="F39" s="16"/>
      <c r="G39" s="18"/>
      <c r="H39" s="17"/>
      <c r="I39" s="16"/>
      <c r="J39" s="16"/>
      <c r="K39" s="16"/>
      <c r="L39" s="23"/>
    </row>
    <row r="40" spans="2:12" outlineLevel="1" x14ac:dyDescent="0.35">
      <c r="B40" s="13">
        <v>280</v>
      </c>
      <c r="C40" s="13">
        <f t="shared" si="0"/>
        <v>80</v>
      </c>
      <c r="D40" s="16"/>
      <c r="E40" s="17"/>
      <c r="F40" s="16"/>
      <c r="G40" s="18"/>
      <c r="H40" s="17"/>
      <c r="I40" s="16"/>
      <c r="J40" s="16"/>
      <c r="K40" s="16"/>
      <c r="L40" s="23"/>
    </row>
    <row r="41" spans="2:12" outlineLevel="1" x14ac:dyDescent="0.35">
      <c r="B41" s="13">
        <v>300</v>
      </c>
      <c r="C41" s="13">
        <f t="shared" si="0"/>
        <v>80</v>
      </c>
      <c r="D41" s="16"/>
      <c r="E41" s="17"/>
      <c r="F41" s="16"/>
      <c r="G41" s="18"/>
      <c r="H41" s="17"/>
      <c r="I41" s="16"/>
      <c r="J41" s="16"/>
      <c r="K41" s="16"/>
      <c r="L41" s="23"/>
    </row>
    <row r="42" spans="2:12" outlineLevel="1" x14ac:dyDescent="0.35">
      <c r="B42" s="13">
        <v>320</v>
      </c>
      <c r="C42" s="13">
        <f t="shared" si="0"/>
        <v>80</v>
      </c>
      <c r="D42" s="16"/>
      <c r="E42" s="17"/>
      <c r="F42" s="16"/>
      <c r="G42" s="18"/>
      <c r="H42" s="17"/>
      <c r="I42" s="16"/>
      <c r="J42" s="16"/>
      <c r="K42" s="16"/>
      <c r="L42" s="23"/>
    </row>
    <row r="43" spans="2:12" outlineLevel="1" x14ac:dyDescent="0.35">
      <c r="B43" s="13">
        <v>340</v>
      </c>
      <c r="C43" s="13">
        <f t="shared" si="0"/>
        <v>80</v>
      </c>
      <c r="D43" s="16"/>
      <c r="E43" s="17"/>
      <c r="F43" s="16"/>
      <c r="G43" s="18"/>
      <c r="H43" s="17"/>
      <c r="I43" s="16"/>
      <c r="J43" s="16"/>
      <c r="K43" s="16"/>
      <c r="L43" s="23"/>
    </row>
    <row r="44" spans="2:12" outlineLevel="1" x14ac:dyDescent="0.35">
      <c r="B44" s="13">
        <v>360</v>
      </c>
      <c r="C44" s="13">
        <f t="shared" si="0"/>
        <v>80</v>
      </c>
      <c r="D44" s="16"/>
      <c r="E44" s="17"/>
      <c r="F44" s="16"/>
      <c r="G44" s="18"/>
      <c r="H44" s="17"/>
      <c r="I44" s="16"/>
      <c r="J44" s="16"/>
      <c r="K44" s="16"/>
      <c r="L44" s="23"/>
    </row>
    <row r="45" spans="2:12" outlineLevel="1" x14ac:dyDescent="0.35">
      <c r="B45" s="13">
        <v>380</v>
      </c>
      <c r="C45" s="13">
        <f t="shared" si="0"/>
        <v>80</v>
      </c>
      <c r="D45" s="16"/>
      <c r="E45" s="17"/>
      <c r="F45" s="16"/>
      <c r="G45" s="18"/>
      <c r="H45" s="17"/>
      <c r="I45" s="16"/>
      <c r="J45" s="16"/>
      <c r="K45" s="16"/>
      <c r="L45" s="23"/>
    </row>
    <row r="46" spans="2:12" outlineLevel="1" x14ac:dyDescent="0.35">
      <c r="B46" s="13">
        <v>400</v>
      </c>
      <c r="C46" s="13">
        <f t="shared" si="0"/>
        <v>80</v>
      </c>
      <c r="D46" s="16"/>
      <c r="E46" s="17"/>
      <c r="F46" s="16"/>
      <c r="G46" s="18"/>
      <c r="H46" s="17"/>
      <c r="I46" s="16"/>
      <c r="J46" s="16"/>
      <c r="K46" s="16"/>
      <c r="L46" s="23"/>
    </row>
    <row r="47" spans="2:12" outlineLevel="1" x14ac:dyDescent="0.35">
      <c r="B47" s="13">
        <v>420</v>
      </c>
      <c r="C47" s="13">
        <f t="shared" si="0"/>
        <v>80</v>
      </c>
      <c r="D47" s="16"/>
      <c r="E47" s="17"/>
      <c r="F47" s="16"/>
      <c r="G47" s="18"/>
      <c r="H47" s="17"/>
      <c r="I47" s="16"/>
      <c r="J47" s="16"/>
      <c r="K47" s="16"/>
      <c r="L47" s="23"/>
    </row>
    <row r="48" spans="2:12" outlineLevel="1" x14ac:dyDescent="0.35">
      <c r="B48" s="13">
        <v>440</v>
      </c>
      <c r="C48" s="13">
        <f t="shared" si="0"/>
        <v>80</v>
      </c>
      <c r="D48" s="16"/>
      <c r="E48" s="17"/>
      <c r="F48" s="16"/>
      <c r="G48" s="18"/>
      <c r="H48" s="17"/>
      <c r="I48" s="16"/>
      <c r="J48" s="16"/>
      <c r="K48" s="16"/>
      <c r="L48" s="23"/>
    </row>
    <row r="49" spans="2:12" outlineLevel="1" x14ac:dyDescent="0.35">
      <c r="B49" s="13">
        <v>460</v>
      </c>
      <c r="C49" s="13">
        <f t="shared" si="0"/>
        <v>80</v>
      </c>
      <c r="D49" s="16"/>
      <c r="E49" s="17"/>
      <c r="F49" s="16"/>
      <c r="G49" s="18"/>
      <c r="H49" s="17"/>
      <c r="I49" s="16"/>
      <c r="J49" s="16"/>
      <c r="K49" s="16"/>
      <c r="L49" s="23"/>
    </row>
    <row r="50" spans="2:12" outlineLevel="1" x14ac:dyDescent="0.35"/>
    <row r="108" spans="11:11" x14ac:dyDescent="0.35">
      <c r="K108" t="s">
        <v>7</v>
      </c>
    </row>
    <row r="119" spans="11:11" x14ac:dyDescent="0.35">
      <c r="K119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PVT</vt:lpstr>
      <vt:lpstr>PVT!Bob_</vt:lpstr>
      <vt:lpstr>PVT!gamma_gas_</vt:lpstr>
      <vt:lpstr>PVT!gamma_oil_</vt:lpstr>
      <vt:lpstr>gamma_wat_</vt:lpstr>
      <vt:lpstr>muob_</vt:lpstr>
      <vt:lpstr>PVT!Pb_</vt:lpstr>
      <vt:lpstr>PVT_str_</vt:lpstr>
      <vt:lpstr>PVT!Rp_</vt:lpstr>
      <vt:lpstr>PVT!Rsb_</vt:lpstr>
      <vt:lpstr>PVT!Tres_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2019-06-26T21:06:54Z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