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well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3500E018-314C-473B-A736-AA4F8FA2689D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well!$C$13</definedName>
    <definedName name="Dcas_" localSheetId="0">well!$C$20</definedName>
    <definedName name="Dintake_" localSheetId="0">well!$C$23</definedName>
    <definedName name="Dtub_" localSheetId="0">well!$C$22</definedName>
    <definedName name="Dtub_out_" localSheetId="0">well!$C$21</definedName>
    <definedName name="Freq_" localSheetId="0">well!$C$34</definedName>
    <definedName name="Freq1_" localSheetId="0">well!$D$86</definedName>
    <definedName name="gamma_gas_" localSheetId="0">well!$C$8</definedName>
    <definedName name="gamma_oil_" localSheetId="0">well!$C$7</definedName>
    <definedName name="Head_ESP_" localSheetId="0">well!$C$33</definedName>
    <definedName name="Hmes_" localSheetId="0">well!$C$17</definedName>
    <definedName name="Hpump_" localSheetId="0">well!$C$19</definedName>
    <definedName name="Kdegr_" localSheetId="0">well!$D$52</definedName>
    <definedName name="KsepGasSep_" localSheetId="0">well!$C$39</definedName>
    <definedName name="N_" localSheetId="0">well!$C$45</definedName>
    <definedName name="NumStage_" localSheetId="0">well!$C$38</definedName>
    <definedName name="Pb_" localSheetId="0">well!$C$11</definedName>
    <definedName name="Pbuf_" localSheetId="0">well!$C$24</definedName>
    <definedName name="Pdis_" localSheetId="0">well!$C$29</definedName>
    <definedName name="PI_" localSheetId="0">well!$C$42</definedName>
    <definedName name="Pintake_" localSheetId="0">well!$C$25</definedName>
    <definedName name="Pres_" localSheetId="0">well!$C$41</definedName>
    <definedName name="PumpID_" localSheetId="0">well!$C$35</definedName>
    <definedName name="Pwf_" localSheetId="0">well!$C$27</definedName>
    <definedName name="Pwf1_" localSheetId="0">well!$D$84</definedName>
    <definedName name="Q_" localSheetId="0">well!$C$28</definedName>
    <definedName name="Q_ESP_" localSheetId="0">well!$C$32</definedName>
    <definedName name="Qmax" localSheetId="0">well!$C$37</definedName>
    <definedName name="Qreal_" localSheetId="0">well!$D$85</definedName>
    <definedName name="Rp_" localSheetId="0">well!$C$10</definedName>
    <definedName name="Rsb_" localSheetId="0">well!$C$9</definedName>
    <definedName name="Tgrad" localSheetId="0">well!$C$43</definedName>
    <definedName name="Tintake_" localSheetId="0">well!$C$26</definedName>
    <definedName name="Tres_" localSheetId="0">well!$C$12</definedName>
    <definedName name="Udl_" localSheetId="0">well!$C$18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07" l="1"/>
  <c r="C42" i="107"/>
  <c r="C36" i="107"/>
  <c r="J55" i="107" l="1"/>
  <c r="F110" i="107" l="1"/>
  <c r="D110" i="107"/>
  <c r="C91" i="107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F75" i="107"/>
  <c r="D75" i="107"/>
  <c r="C56" i="107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D74" i="107" s="1"/>
  <c r="E10" i="107"/>
  <c r="E9" i="107"/>
  <c r="E8" i="107"/>
  <c r="E7" i="107"/>
  <c r="D73" i="107" l="1"/>
  <c r="D109" i="107"/>
  <c r="D108" i="107" l="1"/>
  <c r="D72" i="107"/>
  <c r="D107" i="107" l="1"/>
  <c r="D71" i="107"/>
  <c r="D106" i="107" l="1"/>
  <c r="D70" i="107"/>
  <c r="D105" i="107" l="1"/>
  <c r="D69" i="107"/>
  <c r="D104" i="107" l="1"/>
  <c r="D103" i="107" s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68" i="107"/>
  <c r="D67" i="107" l="1"/>
  <c r="D66" i="107" l="1"/>
  <c r="D65" i="107" l="1"/>
  <c r="D64" i="107" l="1"/>
  <c r="D63" i="107" l="1"/>
  <c r="D62" i="107" l="1"/>
  <c r="D61" i="107" l="1"/>
  <c r="D60" i="107" l="1"/>
  <c r="D59" i="107" l="1"/>
  <c r="D58" i="107" l="1"/>
  <c r="D57" i="107" l="1"/>
  <c r="D56" i="107" l="1"/>
  <c r="D55" i="107" l="1"/>
</calcChain>
</file>

<file path=xl/sharedStrings.xml><?xml version="1.0" encoding="utf-8"?>
<sst xmlns="http://schemas.openxmlformats.org/spreadsheetml/2006/main" count="101" uniqueCount="73">
  <si>
    <t>Q</t>
  </si>
  <si>
    <t>Обводненность</t>
  </si>
  <si>
    <t>Частота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</si>
  <si>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</si>
  <si>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</si>
  <si>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</si>
  <si>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</si>
  <si>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</si>
  <si>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</si>
  <si>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</si>
  <si>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</si>
  <si>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</si>
  <si>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</si>
  <si>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</si>
  <si>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</si>
  <si>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</si>
  <si>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</si>
  <si>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</si>
  <si>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</si>
  <si>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</si>
  <si>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</si>
  <si>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</si>
  <si>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</si>
  <si>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</si>
  <si>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</si>
  <si>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</si>
  <si>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</si>
  <si>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</si>
  <si>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</si>
  <si>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</si>
  <si>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</si>
  <si>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</si>
  <si>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</si>
  <si>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</si>
  <si>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</si>
  <si>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</si>
  <si>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</si>
  <si>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</si>
  <si>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</si>
  <si>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</si>
  <si>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</si>
  <si>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</si>
  <si>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</si>
  <si>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</si>
  <si>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</si>
  <si>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</si>
  <si>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</si>
  <si>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</si>
  <si>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</si>
  <si>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</si>
  <si>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</si>
  <si>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</si>
  <si>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</si>
  <si>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</si>
  <si>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</si>
  <si>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</si>
  <si>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</si>
  <si>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</si>
  <si>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</si>
  <si>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</si>
  <si>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</si>
  <si>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</si>
  <si>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</si>
  <si>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</si>
  <si>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</si>
  <si>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</si>
  <si>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</si>
  <si>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</si>
  <si>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</si>
  <si>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</si>
  <si>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</si>
  <si>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</si>
  <si>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t>Расчет распределения давления в скважине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</si>
</sst>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0" fillId="4" borderId="2" xfId="0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7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4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0" fillId="6" borderId="0" xfId="0" applyFill="1"/>
    <xf numFmtId="9" fontId="0" fillId="6" borderId="0" xfId="5" applyFont="1" applyFill="1" applyAlignment="1">
      <alignment horizontal="center"/>
    </xf>
    <xf numFmtId="2" fontId="0" fillId="6" borderId="0" xfId="0" applyNumberFormat="1" applyFill="1" applyAlignment="1">
      <alignment horizontal="center" vertic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well!$F$55:$F$75</c:f>
              <c:numCache>
                <c:formatCode>0.00</c:formatCode>
                <c:ptCount val="21"/>
                <c:pt idx="20" formatCode="General">
                  <c:v>70</c:v>
                </c:pt>
              </c:numCache>
            </c:numRef>
          </c:xVal>
          <c:yVal>
            <c:numRef>
              <c:f>well!$C$55:$C$75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well!$N$55:$N$75</c:f>
              <c:numCache>
                <c:formatCode>0.00</c:formatCode>
                <c:ptCount val="21"/>
              </c:numCache>
            </c:numRef>
          </c:xVal>
          <c:yVal>
            <c:numRef>
              <c:f>well!$C$55:$C$75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well!$J$55:$J$75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well!$C$55:$C$75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well!$O$55:$O$75</c:f>
              <c:numCache>
                <c:formatCode>0.00</c:formatCode>
                <c:ptCount val="21"/>
              </c:numCache>
            </c:numRef>
          </c:xVal>
          <c:yVal>
            <c:numRef>
              <c:f>well!$C$55:$C$75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well!$F$90:$F$110</c:f>
              <c:numCache>
                <c:formatCode>0.00</c:formatCode>
                <c:ptCount val="21"/>
                <c:pt idx="20" formatCode="General">
                  <c:v>62</c:v>
                </c:pt>
              </c:numCache>
            </c:numRef>
          </c:xVal>
          <c:yVal>
            <c:numRef>
              <c:f>well!$C$90:$C$110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well!$K$90:$K$110</c:f>
              <c:numCache>
                <c:formatCode>0.00</c:formatCode>
                <c:ptCount val="21"/>
              </c:numCache>
            </c:numRef>
          </c:xVal>
          <c:yVal>
            <c:numRef>
              <c:f>well!$C$90:$C$110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well!$M$90:$M$110</c:f>
              <c:numCache>
                <c:formatCode>0.00</c:formatCode>
                <c:ptCount val="21"/>
              </c:numCache>
            </c:numRef>
          </c:xVal>
          <c:yVal>
            <c:numRef>
              <c:f>well!$C$90:$C$110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53</xdr:row>
      <xdr:rowOff>27215</xdr:rowOff>
    </xdr:from>
    <xdr:to>
      <xdr:col>23</xdr:col>
      <xdr:colOff>210911</xdr:colOff>
      <xdr:row>75</xdr:row>
      <xdr:rowOff>61232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87</xdr:row>
      <xdr:rowOff>136071</xdr:rowOff>
    </xdr:from>
    <xdr:to>
      <xdr:col>20</xdr:col>
      <xdr:colOff>639535</xdr:colOff>
      <xdr:row>111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name"/>
      <definedName name="getUFVersion"/>
      <definedName name="IPR_PI_sm3dayatm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O183"/>
  <sheetViews>
    <sheetView tabSelected="1" topLeftCell="A61" zoomScale="85" zoomScaleNormal="85" workbookViewId="0">
      <selection activeCell="B75" sqref="B75"/>
    </sheetView>
  </sheetViews>
  <sheetFormatPr defaultRowHeight="12.75" outlineLevelRow="1" x14ac:dyDescent="0.35"/>
  <cols>
    <col min="2" max="2" width="26.33203125" customWidth="1"/>
    <col min="3" max="4" width="9.86328125" customWidth="1"/>
    <col min="5" max="5" width="11.33203125" customWidth="1"/>
    <col min="6" max="6" width="9.86328125" customWidth="1"/>
    <col min="7" max="7" width="10.33203125" customWidth="1"/>
    <col min="8" max="8" width="12.33203125" customWidth="1"/>
    <col min="10" max="10" width="11.33203125" customWidth="1"/>
    <col min="11" max="11" width="10.1328125" customWidth="1"/>
  </cols>
  <sheetData>
    <row r="1" spans="1:7" ht="13.15" x14ac:dyDescent="0.4">
      <c r="A1" s="1" t="s">
        <v>70</v>
      </c>
      <c r="F1" t="s">
        <v>71</v>
      </c>
      <c r="G1" t="str">
        <f>[1]!getUFVersion()</f>
        <v>7.7</v>
      </c>
    </row>
    <row r="2" spans="1:7" x14ac:dyDescent="0.35">
      <c r="A2" t="s">
        <v>72</v>
      </c>
    </row>
    <row r="6" spans="1:7" ht="13.15" x14ac:dyDescent="0.4">
      <c r="A6" s="1" t="s">
        <v>22</v>
      </c>
    </row>
    <row r="7" spans="1:7" outlineLevel="1" x14ac:dyDescent="0.35">
      <c r="B7" s="2" t="s">
        <v>23</v>
      </c>
      <c r="C7" s="3">
        <v>0.75</v>
      </c>
      <c r="D7" s="2"/>
      <c r="E7" s="4">
        <f>gamma_oil_*1000</f>
        <v>750</v>
      </c>
      <c r="F7" s="5" t="s">
        <v>3</v>
      </c>
    </row>
    <row r="8" spans="1:7" outlineLevel="1" x14ac:dyDescent="0.35">
      <c r="B8" s="2" t="s">
        <v>24</v>
      </c>
      <c r="C8" s="3">
        <v>0.9</v>
      </c>
      <c r="D8" s="2"/>
      <c r="E8" s="4">
        <f>gamma_gas_*1.22</f>
        <v>1.0980000000000001</v>
      </c>
      <c r="F8" s="5" t="s">
        <v>3</v>
      </c>
    </row>
    <row r="9" spans="1:7" ht="25.5" outlineLevel="1" x14ac:dyDescent="0.35">
      <c r="B9" s="6" t="s">
        <v>25</v>
      </c>
      <c r="C9" s="3">
        <v>80</v>
      </c>
      <c r="D9" s="2" t="s">
        <v>4</v>
      </c>
      <c r="E9" s="7">
        <f>Rsb_/gamma_oil_</f>
        <v>106.66666666666667</v>
      </c>
      <c r="F9" s="5" t="s">
        <v>5</v>
      </c>
    </row>
    <row r="10" spans="1:7" outlineLevel="1" x14ac:dyDescent="0.35">
      <c r="B10" s="6" t="s">
        <v>26</v>
      </c>
      <c r="C10" s="3">
        <v>80</v>
      </c>
      <c r="D10" s="2" t="s">
        <v>4</v>
      </c>
      <c r="E10" s="7">
        <f>Rsb_/gamma_oil_</f>
        <v>106.66666666666667</v>
      </c>
      <c r="F10" s="5" t="s">
        <v>5</v>
      </c>
    </row>
    <row r="11" spans="1:7" ht="25.5" outlineLevel="1" x14ac:dyDescent="0.35">
      <c r="B11" s="6" t="s">
        <v>27</v>
      </c>
      <c r="C11" s="3">
        <v>150</v>
      </c>
      <c r="D11" s="2" t="s">
        <v>6</v>
      </c>
    </row>
    <row r="12" spans="1:7" outlineLevel="1" x14ac:dyDescent="0.35">
      <c r="B12" s="2" t="s">
        <v>28</v>
      </c>
      <c r="C12" s="3">
        <v>120</v>
      </c>
      <c r="D12" s="2" t="s">
        <v>7</v>
      </c>
    </row>
    <row r="13" spans="1:7" ht="38.25" outlineLevel="1" x14ac:dyDescent="0.35">
      <c r="B13" s="6" t="s">
        <v>29</v>
      </c>
      <c r="C13" s="3"/>
      <c r="D13" s="2" t="s">
        <v>4</v>
      </c>
    </row>
    <row r="14" spans="1:7" outlineLevel="1" x14ac:dyDescent="0.35">
      <c r="B14" s="6" t="s">
        <v>1</v>
      </c>
      <c r="C14" s="3">
        <v>22</v>
      </c>
      <c r="D14" s="2" t="s">
        <v>8</v>
      </c>
    </row>
    <row r="15" spans="1:7" x14ac:dyDescent="0.35">
      <c r="B15" s="8"/>
      <c r="C15" s="9"/>
    </row>
    <row r="16" spans="1:7" ht="13.15" x14ac:dyDescent="0.4">
      <c r="A16" s="1" t="s">
        <v>30</v>
      </c>
      <c r="B16" s="8"/>
      <c r="C16" s="9"/>
    </row>
    <row r="17" spans="1:4" outlineLevel="1" x14ac:dyDescent="0.35">
      <c r="B17" s="6" t="s">
        <v>31</v>
      </c>
      <c r="C17" s="3">
        <v>2000</v>
      </c>
      <c r="D17" s="2" t="s">
        <v>9</v>
      </c>
    </row>
    <row r="18" spans="1:4" outlineLevel="1" x14ac:dyDescent="0.35">
      <c r="B18" s="6" t="s">
        <v>32</v>
      </c>
      <c r="C18" s="3">
        <v>0</v>
      </c>
      <c r="D18" s="2" t="s">
        <v>9</v>
      </c>
    </row>
    <row r="19" spans="1:4" outlineLevel="1" x14ac:dyDescent="0.35">
      <c r="B19" s="6" t="s">
        <v>33</v>
      </c>
      <c r="C19" s="3">
        <v>1500</v>
      </c>
      <c r="D19" s="2" t="s">
        <v>9</v>
      </c>
    </row>
    <row r="20" spans="1:4" outlineLevel="1" x14ac:dyDescent="0.35">
      <c r="B20" s="6" t="s">
        <v>34</v>
      </c>
      <c r="C20" s="3">
        <v>125</v>
      </c>
      <c r="D20" s="2" t="s">
        <v>10</v>
      </c>
    </row>
    <row r="21" spans="1:4" outlineLevel="1" x14ac:dyDescent="0.35">
      <c r="B21" s="6" t="s">
        <v>35</v>
      </c>
      <c r="C21" s="3">
        <v>73</v>
      </c>
      <c r="D21" s="2" t="s">
        <v>10</v>
      </c>
    </row>
    <row r="22" spans="1:4" outlineLevel="1" x14ac:dyDescent="0.35">
      <c r="B22" s="6" t="s">
        <v>36</v>
      </c>
      <c r="C22" s="3">
        <v>62</v>
      </c>
      <c r="D22" s="2" t="s">
        <v>10</v>
      </c>
    </row>
    <row r="23" spans="1:4" ht="25.5" outlineLevel="1" x14ac:dyDescent="0.35">
      <c r="B23" s="6" t="s">
        <v>37</v>
      </c>
      <c r="C23" s="3">
        <v>100</v>
      </c>
      <c r="D23" s="2" t="s">
        <v>10</v>
      </c>
    </row>
    <row r="24" spans="1:4" ht="25.5" outlineLevel="1" x14ac:dyDescent="0.35">
      <c r="B24" s="6" t="s">
        <v>38</v>
      </c>
      <c r="C24" s="3">
        <v>20</v>
      </c>
      <c r="D24" s="2" t="s">
        <v>6</v>
      </c>
    </row>
    <row r="25" spans="1:4" outlineLevel="1" x14ac:dyDescent="0.35">
      <c r="B25" s="6" t="s">
        <v>39</v>
      </c>
      <c r="C25" s="3">
        <v>80</v>
      </c>
      <c r="D25" s="2" t="s">
        <v>6</v>
      </c>
    </row>
    <row r="26" spans="1:4" ht="25.5" outlineLevel="1" x14ac:dyDescent="0.35">
      <c r="B26" s="6" t="s">
        <v>40</v>
      </c>
      <c r="C26" s="3">
        <v>80</v>
      </c>
      <c r="D26" s="2" t="s">
        <v>7</v>
      </c>
    </row>
    <row r="27" spans="1:4" outlineLevel="1" x14ac:dyDescent="0.35">
      <c r="B27" s="6" t="s">
        <v>41</v>
      </c>
      <c r="C27" s="3">
        <v>70</v>
      </c>
      <c r="D27" s="2" t="s">
        <v>6</v>
      </c>
    </row>
    <row r="28" spans="1:4" outlineLevel="1" x14ac:dyDescent="0.35">
      <c r="B28" s="6" t="s">
        <v>42</v>
      </c>
      <c r="C28" s="3">
        <v>50</v>
      </c>
      <c r="D28" s="2" t="s">
        <v>11</v>
      </c>
    </row>
    <row r="29" spans="1:4" outlineLevel="1" x14ac:dyDescent="0.35">
      <c r="B29" s="6" t="s">
        <v>43</v>
      </c>
      <c r="C29" s="3">
        <v>150</v>
      </c>
      <c r="D29" s="2" t="s">
        <v>6</v>
      </c>
    </row>
    <row r="31" spans="1:4" ht="13.15" x14ac:dyDescent="0.4">
      <c r="A31" s="1" t="s">
        <v>44</v>
      </c>
    </row>
    <row r="32" spans="1:4" outlineLevel="1" x14ac:dyDescent="0.35">
      <c r="B32" s="2" t="s">
        <v>45</v>
      </c>
      <c r="C32" s="3">
        <v>80</v>
      </c>
      <c r="D32" s="2" t="s">
        <v>11</v>
      </c>
    </row>
    <row r="33" spans="1:4" outlineLevel="1" x14ac:dyDescent="0.35">
      <c r="B33" s="2" t="s">
        <v>46</v>
      </c>
      <c r="C33" s="3">
        <v>2000</v>
      </c>
      <c r="D33" s="2" t="s">
        <v>12</v>
      </c>
    </row>
    <row r="34" spans="1:4" outlineLevel="1" x14ac:dyDescent="0.35">
      <c r="B34" s="2" t="s">
        <v>2</v>
      </c>
      <c r="C34" s="3">
        <v>50</v>
      </c>
      <c r="D34" s="2" t="s">
        <v>13</v>
      </c>
    </row>
    <row r="35" spans="1:4" outlineLevel="1" x14ac:dyDescent="0.35">
      <c r="B35" s="2" t="s">
        <v>47</v>
      </c>
      <c r="C35" s="10"/>
      <c r="D35" s="2"/>
    </row>
    <row r="36" spans="1:4" outlineLevel="1" x14ac:dyDescent="0.35">
      <c r="B36" s="2" t="s">
        <v>48</v>
      </c>
      <c r="C36" s="10" t="str">
        <f>[1]!ESP_name(C35)</f>
        <v/>
      </c>
      <c r="D36" s="2"/>
    </row>
    <row r="37" spans="1:4" outlineLevel="1" x14ac:dyDescent="0.35">
      <c r="B37" s="2" t="s">
        <v>14</v>
      </c>
      <c r="C37" s="10"/>
      <c r="D37" s="2"/>
    </row>
    <row r="38" spans="1:4" outlineLevel="1" x14ac:dyDescent="0.35">
      <c r="B38" s="2" t="s">
        <v>49</v>
      </c>
      <c r="C38" s="10"/>
      <c r="D38" s="2" t="s">
        <v>15</v>
      </c>
    </row>
    <row r="39" spans="1:4" outlineLevel="1" x14ac:dyDescent="0.35">
      <c r="B39" s="11" t="s">
        <v>50</v>
      </c>
      <c r="C39" s="12">
        <v>0.5</v>
      </c>
    </row>
    <row r="40" spans="1:4" ht="13.15" x14ac:dyDescent="0.4">
      <c r="A40" s="1" t="s">
        <v>51</v>
      </c>
    </row>
    <row r="41" spans="1:4" x14ac:dyDescent="0.35">
      <c r="B41" s="2" t="s">
        <v>52</v>
      </c>
      <c r="C41" s="3">
        <v>250</v>
      </c>
      <c r="D41" s="2" t="s">
        <v>6</v>
      </c>
    </row>
    <row r="42" spans="1:4" x14ac:dyDescent="0.35">
      <c r="B42" s="2" t="s">
        <v>53</v>
      </c>
      <c r="C42" s="15">
        <f>[1]!IPR_PI_sm3dayatm(Q_,Pwf_,Pres_,wc_,Pb_)</f>
        <v>0.30594092089479125</v>
      </c>
      <c r="D42" s="2" t="s">
        <v>16</v>
      </c>
    </row>
    <row r="43" spans="1:4" x14ac:dyDescent="0.35">
      <c r="B43" s="2" t="s">
        <v>54</v>
      </c>
      <c r="C43" s="3">
        <v>3</v>
      </c>
      <c r="D43" s="2" t="s">
        <v>17</v>
      </c>
    </row>
    <row r="45" spans="1:4" x14ac:dyDescent="0.35">
      <c r="B45" s="2" t="s">
        <v>18</v>
      </c>
      <c r="C45" s="3">
        <v>20</v>
      </c>
      <c r="D45" s="2"/>
    </row>
    <row r="48" spans="1:4" outlineLevel="1" x14ac:dyDescent="0.35"/>
    <row r="49" spans="1:15" x14ac:dyDescent="0.35">
      <c r="A49" t="s">
        <v>69</v>
      </c>
    </row>
    <row r="50" spans="1:15" outlineLevel="1" x14ac:dyDescent="0.35">
      <c r="A50" t="s">
        <v>58</v>
      </c>
    </row>
    <row r="51" spans="1:15" outlineLevel="1" x14ac:dyDescent="0.35"/>
    <row r="52" spans="1:15" outlineLevel="1" x14ac:dyDescent="0.35">
      <c r="C52" t="s">
        <v>59</v>
      </c>
      <c r="D52" s="16">
        <v>0</v>
      </c>
    </row>
    <row r="53" spans="1:15" outlineLevel="1" x14ac:dyDescent="0.35"/>
    <row r="54" spans="1:15" ht="52.5" outlineLevel="1" x14ac:dyDescent="0.4">
      <c r="C54" s="17" t="s">
        <v>20</v>
      </c>
      <c r="D54" s="17" t="s">
        <v>19</v>
      </c>
      <c r="E54" s="18"/>
      <c r="F54" s="18" t="s">
        <v>57</v>
      </c>
      <c r="G54" s="18" t="s">
        <v>67</v>
      </c>
      <c r="H54" s="18" t="s">
        <v>56</v>
      </c>
      <c r="I54" s="18" t="s">
        <v>55</v>
      </c>
      <c r="J54" s="18" t="s">
        <v>60</v>
      </c>
      <c r="K54" s="18" t="s">
        <v>59</v>
      </c>
      <c r="L54" s="18" t="s">
        <v>61</v>
      </c>
      <c r="N54" s="18" t="s">
        <v>62</v>
      </c>
      <c r="O54" s="18" t="s">
        <v>63</v>
      </c>
    </row>
    <row r="55" spans="1:15" outlineLevel="1" x14ac:dyDescent="0.35">
      <c r="C55" s="19">
        <v>0</v>
      </c>
      <c r="D55" s="19">
        <f t="shared" ref="D55:D74" si="0">D56-Tgrad*(C56-C55)/100</f>
        <v>60</v>
      </c>
      <c r="F55" s="13"/>
      <c r="I55" s="13"/>
      <c r="J55" s="20">
        <f>Pbuf_</f>
        <v>20</v>
      </c>
      <c r="N55" s="13"/>
      <c r="O55" s="13"/>
    </row>
    <row r="56" spans="1:15" outlineLevel="1" x14ac:dyDescent="0.35">
      <c r="C56" s="19">
        <f t="shared" ref="C56:C75" si="1">C55+Hmes_/N_</f>
        <v>100</v>
      </c>
      <c r="D56" s="19">
        <f t="shared" si="0"/>
        <v>63</v>
      </c>
      <c r="F56" s="13"/>
      <c r="I56" s="13"/>
      <c r="J56" s="24"/>
      <c r="N56" s="13"/>
      <c r="O56" s="13"/>
    </row>
    <row r="57" spans="1:15" outlineLevel="1" x14ac:dyDescent="0.35">
      <c r="C57" s="19">
        <f t="shared" si="1"/>
        <v>200</v>
      </c>
      <c r="D57" s="19">
        <f t="shared" si="0"/>
        <v>66</v>
      </c>
      <c r="F57" s="13"/>
      <c r="I57" s="13"/>
      <c r="J57" s="24"/>
      <c r="N57" s="13"/>
      <c r="O57" s="13"/>
    </row>
    <row r="58" spans="1:15" outlineLevel="1" x14ac:dyDescent="0.35">
      <c r="C58" s="19">
        <f t="shared" si="1"/>
        <v>300</v>
      </c>
      <c r="D58" s="19">
        <f t="shared" si="0"/>
        <v>69</v>
      </c>
      <c r="F58" s="13"/>
      <c r="I58" s="13"/>
      <c r="J58" s="24"/>
      <c r="N58" s="13"/>
      <c r="O58" s="13"/>
    </row>
    <row r="59" spans="1:15" outlineLevel="1" x14ac:dyDescent="0.35">
      <c r="C59" s="19">
        <f t="shared" si="1"/>
        <v>400</v>
      </c>
      <c r="D59" s="19">
        <f t="shared" si="0"/>
        <v>72</v>
      </c>
      <c r="F59" s="13"/>
      <c r="I59" s="13"/>
      <c r="J59" s="24"/>
      <c r="N59" s="13"/>
      <c r="O59" s="13"/>
    </row>
    <row r="60" spans="1:15" outlineLevel="1" x14ac:dyDescent="0.35">
      <c r="C60" s="19">
        <f t="shared" si="1"/>
        <v>500</v>
      </c>
      <c r="D60" s="19">
        <f t="shared" si="0"/>
        <v>75</v>
      </c>
      <c r="F60" s="13"/>
      <c r="I60" s="13"/>
      <c r="J60" s="24"/>
      <c r="N60" s="13"/>
      <c r="O60" s="13"/>
    </row>
    <row r="61" spans="1:15" outlineLevel="1" x14ac:dyDescent="0.35">
      <c r="C61" s="19">
        <f t="shared" si="1"/>
        <v>600</v>
      </c>
      <c r="D61" s="19">
        <f t="shared" si="0"/>
        <v>78</v>
      </c>
      <c r="F61" s="13"/>
      <c r="I61" s="13"/>
      <c r="J61" s="24"/>
      <c r="N61" s="13"/>
      <c r="O61" s="13"/>
    </row>
    <row r="62" spans="1:15" outlineLevel="1" x14ac:dyDescent="0.35">
      <c r="C62" s="19">
        <f t="shared" si="1"/>
        <v>700</v>
      </c>
      <c r="D62" s="19">
        <f t="shared" si="0"/>
        <v>81</v>
      </c>
      <c r="F62" s="13"/>
      <c r="I62" s="13"/>
      <c r="J62" s="24"/>
      <c r="N62" s="13"/>
      <c r="O62" s="13"/>
    </row>
    <row r="63" spans="1:15" outlineLevel="1" x14ac:dyDescent="0.35">
      <c r="C63" s="19">
        <f t="shared" si="1"/>
        <v>800</v>
      </c>
      <c r="D63" s="19">
        <f t="shared" si="0"/>
        <v>84</v>
      </c>
      <c r="F63" s="13"/>
      <c r="I63" s="13"/>
      <c r="J63" s="24"/>
      <c r="N63" s="13"/>
      <c r="O63" s="13"/>
    </row>
    <row r="64" spans="1:15" outlineLevel="1" x14ac:dyDescent="0.35">
      <c r="C64" s="19">
        <f t="shared" si="1"/>
        <v>900</v>
      </c>
      <c r="D64" s="19">
        <f t="shared" si="0"/>
        <v>87</v>
      </c>
      <c r="F64" s="13"/>
      <c r="I64" s="13"/>
      <c r="J64" s="24"/>
      <c r="N64" s="13"/>
      <c r="O64" s="13"/>
    </row>
    <row r="65" spans="2:15" outlineLevel="1" x14ac:dyDescent="0.35">
      <c r="C65" s="19">
        <f t="shared" si="1"/>
        <v>1000</v>
      </c>
      <c r="D65" s="19">
        <f t="shared" si="0"/>
        <v>90</v>
      </c>
      <c r="F65" s="13"/>
      <c r="I65" s="13"/>
      <c r="J65" s="24"/>
      <c r="N65" s="13"/>
      <c r="O65" s="13"/>
    </row>
    <row r="66" spans="2:15" outlineLevel="1" x14ac:dyDescent="0.35">
      <c r="C66" s="19">
        <f t="shared" si="1"/>
        <v>1100</v>
      </c>
      <c r="D66" s="19">
        <f t="shared" si="0"/>
        <v>93</v>
      </c>
      <c r="F66" s="13"/>
      <c r="I66" s="13"/>
      <c r="J66" s="24"/>
      <c r="N66" s="13"/>
      <c r="O66" s="13"/>
    </row>
    <row r="67" spans="2:15" outlineLevel="1" x14ac:dyDescent="0.35">
      <c r="C67" s="19">
        <f t="shared" si="1"/>
        <v>1200</v>
      </c>
      <c r="D67" s="19">
        <f t="shared" si="0"/>
        <v>96</v>
      </c>
      <c r="F67" s="13"/>
      <c r="I67" s="13"/>
      <c r="J67" s="24"/>
      <c r="N67" s="13"/>
      <c r="O67" s="13"/>
    </row>
    <row r="68" spans="2:15" outlineLevel="1" x14ac:dyDescent="0.35">
      <c r="C68" s="19">
        <f t="shared" si="1"/>
        <v>1300</v>
      </c>
      <c r="D68" s="19">
        <f t="shared" si="0"/>
        <v>99</v>
      </c>
      <c r="F68" s="13"/>
      <c r="I68" s="13"/>
      <c r="J68" s="24"/>
      <c r="N68" s="13"/>
      <c r="O68" s="13"/>
    </row>
    <row r="69" spans="2:15" outlineLevel="1" x14ac:dyDescent="0.35">
      <c r="C69" s="19">
        <f t="shared" si="1"/>
        <v>1400</v>
      </c>
      <c r="D69" s="19">
        <f t="shared" si="0"/>
        <v>102</v>
      </c>
      <c r="F69" s="13"/>
      <c r="I69" s="13"/>
      <c r="J69" s="24"/>
      <c r="N69" s="13"/>
      <c r="O69" s="13"/>
    </row>
    <row r="70" spans="2:15" outlineLevel="1" x14ac:dyDescent="0.35">
      <c r="B70" t="s">
        <v>64</v>
      </c>
      <c r="C70" s="19">
        <f t="shared" si="1"/>
        <v>1500</v>
      </c>
      <c r="D70" s="19">
        <f t="shared" si="0"/>
        <v>105</v>
      </c>
      <c r="F70" s="24"/>
      <c r="G70" s="26"/>
      <c r="H70" s="26"/>
      <c r="I70" s="27"/>
      <c r="J70" s="24"/>
      <c r="K70" s="21"/>
      <c r="L70" s="26"/>
      <c r="N70" s="25"/>
      <c r="O70" s="21"/>
    </row>
    <row r="71" spans="2:15" outlineLevel="1" x14ac:dyDescent="0.35">
      <c r="C71" s="19">
        <f t="shared" si="1"/>
        <v>1600</v>
      </c>
      <c r="D71" s="19">
        <f t="shared" si="0"/>
        <v>108</v>
      </c>
      <c r="E71" s="13"/>
      <c r="F71" s="24"/>
      <c r="I71" s="13"/>
      <c r="J71" s="13"/>
    </row>
    <row r="72" spans="2:15" outlineLevel="1" x14ac:dyDescent="0.35">
      <c r="C72" s="19">
        <f t="shared" si="1"/>
        <v>1700</v>
      </c>
      <c r="D72" s="19">
        <f t="shared" si="0"/>
        <v>111</v>
      </c>
      <c r="E72" s="13"/>
      <c r="F72" s="24"/>
      <c r="I72" s="13"/>
      <c r="J72" s="13"/>
    </row>
    <row r="73" spans="2:15" outlineLevel="1" x14ac:dyDescent="0.35">
      <c r="C73" s="19">
        <f t="shared" si="1"/>
        <v>1800</v>
      </c>
      <c r="D73" s="19">
        <f t="shared" si="0"/>
        <v>114</v>
      </c>
      <c r="E73" s="13"/>
      <c r="F73" s="24"/>
      <c r="I73" s="13"/>
      <c r="J73" s="13"/>
    </row>
    <row r="74" spans="2:15" outlineLevel="1" x14ac:dyDescent="0.35">
      <c r="C74" s="19">
        <f t="shared" si="1"/>
        <v>1900</v>
      </c>
      <c r="D74" s="19">
        <f t="shared" si="0"/>
        <v>117</v>
      </c>
      <c r="E74" s="13"/>
      <c r="F74" s="24"/>
      <c r="I74" s="13"/>
      <c r="J74" s="13"/>
    </row>
    <row r="75" spans="2:15" outlineLevel="1" x14ac:dyDescent="0.35">
      <c r="C75" s="19">
        <f t="shared" si="1"/>
        <v>2000</v>
      </c>
      <c r="D75" s="19">
        <f>Tres_</f>
        <v>120</v>
      </c>
      <c r="E75" s="13"/>
      <c r="F75" s="22">
        <f>Pwf_</f>
        <v>70</v>
      </c>
      <c r="I75" s="13"/>
      <c r="J75" s="13"/>
    </row>
    <row r="76" spans="2:15" outlineLevel="1" x14ac:dyDescent="0.35"/>
    <row r="77" spans="2:15" outlineLevel="1" x14ac:dyDescent="0.35"/>
    <row r="78" spans="2:15" outlineLevel="1" x14ac:dyDescent="0.35"/>
    <row r="79" spans="2:15" outlineLevel="1" x14ac:dyDescent="0.35"/>
    <row r="80" spans="2:15" outlineLevel="1" x14ac:dyDescent="0.35"/>
    <row r="81" spans="1:13" x14ac:dyDescent="0.35">
      <c r="A81" t="s">
        <v>68</v>
      </c>
    </row>
    <row r="82" spans="1:13" outlineLevel="1" x14ac:dyDescent="0.35">
      <c r="A82" t="s">
        <v>65</v>
      </c>
    </row>
    <row r="83" spans="1:13" outlineLevel="1" x14ac:dyDescent="0.35"/>
    <row r="84" spans="1:13" outlineLevel="1" x14ac:dyDescent="0.35">
      <c r="C84" t="s">
        <v>66</v>
      </c>
      <c r="D84" s="16">
        <v>62</v>
      </c>
    </row>
    <row r="85" spans="1:13" outlineLevel="1" x14ac:dyDescent="0.35">
      <c r="C85" t="s">
        <v>0</v>
      </c>
      <c r="D85" s="23"/>
    </row>
    <row r="86" spans="1:13" outlineLevel="1" x14ac:dyDescent="0.35">
      <c r="C86" t="s">
        <v>2</v>
      </c>
      <c r="D86" s="16">
        <v>55</v>
      </c>
    </row>
    <row r="87" spans="1:13" outlineLevel="1" x14ac:dyDescent="0.35"/>
    <row r="88" spans="1:13" outlineLevel="1" x14ac:dyDescent="0.35"/>
    <row r="89" spans="1:13" ht="52.5" outlineLevel="1" x14ac:dyDescent="0.4">
      <c r="C89" s="17" t="s">
        <v>20</v>
      </c>
      <c r="D89" s="17" t="s">
        <v>19</v>
      </c>
      <c r="E89" s="18"/>
      <c r="F89" s="18" t="s">
        <v>57</v>
      </c>
      <c r="G89" s="18" t="s">
        <v>67</v>
      </c>
      <c r="H89" s="18" t="s">
        <v>56</v>
      </c>
      <c r="I89" s="18" t="s">
        <v>61</v>
      </c>
      <c r="J89" s="18" t="s">
        <v>55</v>
      </c>
      <c r="K89" s="18" t="s">
        <v>62</v>
      </c>
      <c r="L89" s="18"/>
      <c r="M89" s="18" t="s">
        <v>63</v>
      </c>
    </row>
    <row r="90" spans="1:13" outlineLevel="1" x14ac:dyDescent="0.35">
      <c r="C90" s="19">
        <v>0</v>
      </c>
      <c r="D90" s="19">
        <f t="shared" ref="D90:D109" si="2">D91-Tgrad*(C91-C90)/100</f>
        <v>60</v>
      </c>
      <c r="E90" s="13"/>
      <c r="F90" s="13"/>
      <c r="K90" s="24"/>
      <c r="L90" s="13"/>
      <c r="M90" s="13"/>
    </row>
    <row r="91" spans="1:13" outlineLevel="1" x14ac:dyDescent="0.35">
      <c r="C91" s="19">
        <f t="shared" ref="C91:C110" si="3">C90+Hmes_/N_</f>
        <v>100</v>
      </c>
      <c r="D91" s="19">
        <f t="shared" si="2"/>
        <v>63</v>
      </c>
      <c r="E91" s="13"/>
      <c r="F91" s="13"/>
      <c r="K91" s="24"/>
      <c r="L91" s="13"/>
      <c r="M91" s="13"/>
    </row>
    <row r="92" spans="1:13" outlineLevel="1" x14ac:dyDescent="0.35">
      <c r="C92" s="19">
        <f t="shared" si="3"/>
        <v>200</v>
      </c>
      <c r="D92" s="19">
        <f t="shared" si="2"/>
        <v>66</v>
      </c>
      <c r="E92" s="13"/>
      <c r="F92" s="13"/>
      <c r="K92" s="24"/>
      <c r="L92" s="13"/>
      <c r="M92" s="13"/>
    </row>
    <row r="93" spans="1:13" outlineLevel="1" x14ac:dyDescent="0.35">
      <c r="C93" s="19">
        <f t="shared" si="3"/>
        <v>300</v>
      </c>
      <c r="D93" s="19">
        <f t="shared" si="2"/>
        <v>69</v>
      </c>
      <c r="E93" s="13"/>
      <c r="F93" s="13"/>
      <c r="K93" s="24"/>
      <c r="L93" s="13"/>
      <c r="M93" s="13"/>
    </row>
    <row r="94" spans="1:13" outlineLevel="1" x14ac:dyDescent="0.35">
      <c r="C94" s="19">
        <f t="shared" si="3"/>
        <v>400</v>
      </c>
      <c r="D94" s="19">
        <f t="shared" si="2"/>
        <v>72</v>
      </c>
      <c r="E94" s="13"/>
      <c r="F94" s="13"/>
      <c r="K94" s="24"/>
      <c r="L94" s="13"/>
      <c r="M94" s="13"/>
    </row>
    <row r="95" spans="1:13" outlineLevel="1" x14ac:dyDescent="0.35">
      <c r="C95" s="19">
        <f t="shared" si="3"/>
        <v>500</v>
      </c>
      <c r="D95" s="19">
        <f t="shared" si="2"/>
        <v>75</v>
      </c>
      <c r="E95" s="13"/>
      <c r="F95" s="13"/>
      <c r="K95" s="24"/>
      <c r="L95" s="13"/>
      <c r="M95" s="13"/>
    </row>
    <row r="96" spans="1:13" outlineLevel="1" x14ac:dyDescent="0.35">
      <c r="C96" s="19">
        <f t="shared" si="3"/>
        <v>600</v>
      </c>
      <c r="D96" s="19">
        <f t="shared" si="2"/>
        <v>78</v>
      </c>
      <c r="E96" s="13"/>
      <c r="F96" s="13"/>
      <c r="K96" s="24"/>
      <c r="L96" s="13"/>
      <c r="M96" s="13"/>
    </row>
    <row r="97" spans="2:13" outlineLevel="1" x14ac:dyDescent="0.35">
      <c r="C97" s="19">
        <f t="shared" si="3"/>
        <v>700</v>
      </c>
      <c r="D97" s="19">
        <f t="shared" si="2"/>
        <v>81</v>
      </c>
      <c r="E97" s="13"/>
      <c r="F97" s="13"/>
      <c r="K97" s="24"/>
      <c r="L97" s="13"/>
      <c r="M97" s="13"/>
    </row>
    <row r="98" spans="2:13" outlineLevel="1" x14ac:dyDescent="0.35">
      <c r="C98" s="19">
        <f t="shared" si="3"/>
        <v>800</v>
      </c>
      <c r="D98" s="19">
        <f t="shared" si="2"/>
        <v>84</v>
      </c>
      <c r="E98" s="13"/>
      <c r="F98" s="13"/>
      <c r="K98" s="24"/>
      <c r="L98" s="13"/>
      <c r="M98" s="13"/>
    </row>
    <row r="99" spans="2:13" outlineLevel="1" x14ac:dyDescent="0.35">
      <c r="C99" s="19">
        <f t="shared" si="3"/>
        <v>900</v>
      </c>
      <c r="D99" s="19">
        <f t="shared" si="2"/>
        <v>87</v>
      </c>
      <c r="E99" s="13"/>
      <c r="F99" s="13"/>
      <c r="K99" s="24"/>
      <c r="L99" s="13"/>
      <c r="M99" s="13"/>
    </row>
    <row r="100" spans="2:13" outlineLevel="1" x14ac:dyDescent="0.35">
      <c r="C100" s="19">
        <f t="shared" si="3"/>
        <v>1000</v>
      </c>
      <c r="D100" s="19">
        <f t="shared" si="2"/>
        <v>90</v>
      </c>
      <c r="E100" s="13"/>
      <c r="F100" s="13"/>
      <c r="K100" s="24"/>
      <c r="L100" s="13"/>
      <c r="M100" s="13"/>
    </row>
    <row r="101" spans="2:13" outlineLevel="1" x14ac:dyDescent="0.35">
      <c r="C101" s="19">
        <f t="shared" si="3"/>
        <v>1100</v>
      </c>
      <c r="D101" s="19">
        <f t="shared" si="2"/>
        <v>93</v>
      </c>
      <c r="E101" s="13"/>
      <c r="F101" s="13"/>
      <c r="K101" s="24"/>
      <c r="L101" s="13"/>
      <c r="M101" s="13"/>
    </row>
    <row r="102" spans="2:13" outlineLevel="1" x14ac:dyDescent="0.35">
      <c r="C102" s="19">
        <f t="shared" si="3"/>
        <v>1200</v>
      </c>
      <c r="D102" s="19">
        <f t="shared" si="2"/>
        <v>96</v>
      </c>
      <c r="E102" s="13"/>
      <c r="F102" s="13"/>
      <c r="K102" s="24"/>
      <c r="L102" s="13"/>
      <c r="M102" s="13"/>
    </row>
    <row r="103" spans="2:13" outlineLevel="1" x14ac:dyDescent="0.35">
      <c r="C103" s="19">
        <f t="shared" si="3"/>
        <v>1300</v>
      </c>
      <c r="D103" s="19">
        <f t="shared" si="2"/>
        <v>99</v>
      </c>
      <c r="E103" s="13"/>
      <c r="F103" s="13"/>
      <c r="K103" s="24"/>
      <c r="L103" s="13"/>
      <c r="M103" s="13"/>
    </row>
    <row r="104" spans="2:13" outlineLevel="1" x14ac:dyDescent="0.35">
      <c r="C104" s="19">
        <f t="shared" si="3"/>
        <v>1400</v>
      </c>
      <c r="D104" s="19">
        <f t="shared" si="2"/>
        <v>102</v>
      </c>
      <c r="E104" s="13"/>
      <c r="F104" s="13"/>
      <c r="K104" s="24"/>
      <c r="L104" s="13"/>
      <c r="M104" s="13"/>
    </row>
    <row r="105" spans="2:13" outlineLevel="1" x14ac:dyDescent="0.35">
      <c r="B105" t="s">
        <v>64</v>
      </c>
      <c r="C105" s="19">
        <f t="shared" si="3"/>
        <v>1500</v>
      </c>
      <c r="D105" s="19">
        <f t="shared" si="2"/>
        <v>105</v>
      </c>
      <c r="E105" s="13"/>
      <c r="F105" s="24"/>
      <c r="G105" s="24"/>
      <c r="H105" s="26"/>
      <c r="I105" s="26"/>
      <c r="J105" s="26"/>
      <c r="K105" s="28"/>
      <c r="L105" s="13"/>
      <c r="M105" s="24"/>
    </row>
    <row r="106" spans="2:13" outlineLevel="1" x14ac:dyDescent="0.35">
      <c r="C106" s="19">
        <f t="shared" si="3"/>
        <v>1600</v>
      </c>
      <c r="D106" s="19">
        <f t="shared" si="2"/>
        <v>108</v>
      </c>
      <c r="E106" s="13"/>
      <c r="F106" s="24"/>
      <c r="G106" s="13"/>
      <c r="L106" s="13"/>
    </row>
    <row r="107" spans="2:13" outlineLevel="1" x14ac:dyDescent="0.35">
      <c r="C107" s="19">
        <f t="shared" si="3"/>
        <v>1700</v>
      </c>
      <c r="D107" s="19">
        <f t="shared" si="2"/>
        <v>111</v>
      </c>
      <c r="E107" s="13"/>
      <c r="F107" s="24"/>
      <c r="L107" s="13"/>
    </row>
    <row r="108" spans="2:13" outlineLevel="1" x14ac:dyDescent="0.35">
      <c r="C108" s="19">
        <f t="shared" si="3"/>
        <v>1800</v>
      </c>
      <c r="D108" s="19">
        <f t="shared" si="2"/>
        <v>114</v>
      </c>
      <c r="E108" s="13"/>
      <c r="F108" s="24"/>
      <c r="L108" s="13"/>
    </row>
    <row r="109" spans="2:13" outlineLevel="1" x14ac:dyDescent="0.35">
      <c r="C109" s="19">
        <f t="shared" si="3"/>
        <v>1900</v>
      </c>
      <c r="D109" s="19">
        <f t="shared" si="2"/>
        <v>117</v>
      </c>
      <c r="E109" s="13"/>
      <c r="F109" s="24"/>
      <c r="L109" s="13"/>
    </row>
    <row r="110" spans="2:13" outlineLevel="1" x14ac:dyDescent="0.35">
      <c r="C110" s="19">
        <f t="shared" si="3"/>
        <v>2000</v>
      </c>
      <c r="D110" s="19">
        <f>Tres_</f>
        <v>120</v>
      </c>
      <c r="E110" s="13"/>
      <c r="F110" s="22">
        <f>Pwf1_</f>
        <v>62</v>
      </c>
      <c r="L110" s="13"/>
    </row>
    <row r="111" spans="2:13" outlineLevel="1" x14ac:dyDescent="0.35"/>
    <row r="112" spans="2:13" outlineLevel="1" x14ac:dyDescent="0.35"/>
    <row r="172" spans="11:11" x14ac:dyDescent="0.35">
      <c r="K172" t="s">
        <v>21</v>
      </c>
    </row>
    <row r="183" spans="11:11" x14ac:dyDescent="0.35">
      <c r="K183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36</vt:i4>
      </vt:variant>
    </vt:vector>
  </HeadingPairs>
  <TitlesOfParts>
    <vt:vector size="37" baseType="lpstr">
      <vt:lpstr>well</vt:lpstr>
      <vt:lpstr>well!Bob_</vt:lpstr>
      <vt:lpstr>well!Dcas_</vt:lpstr>
      <vt:lpstr>well!Dintake_</vt:lpstr>
      <vt:lpstr>well!Dtub_</vt:lpstr>
      <vt:lpstr>well!Dtub_out_</vt:lpstr>
      <vt:lpstr>well!Freq_</vt:lpstr>
      <vt:lpstr>well!Freq1_</vt:lpstr>
      <vt:lpstr>well!gamma_gas_</vt:lpstr>
      <vt:lpstr>well!gamma_oil_</vt:lpstr>
      <vt:lpstr>well!Head_ESP_</vt:lpstr>
      <vt:lpstr>well!Hmes_</vt:lpstr>
      <vt:lpstr>well!Hpump_</vt:lpstr>
      <vt:lpstr>well!Kdegr_</vt:lpstr>
      <vt:lpstr>well!KsepGasSep_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well!Pres_</vt:lpstr>
      <vt:lpstr>well!PumpID_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well!Tintake_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