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Workbook_IPR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 empty\"/>
    </mc:Choice>
  </mc:AlternateContent>
  <xr:revisionPtr revIDLastSave="0" documentId="13_ncr:1_{43438E86-024F-4267-83F7-72C4796FDE71}" xr6:coauthVersionLast="43" xr6:coauthVersionMax="43" xr10:uidLastSave="{00000000-0000-0000-0000-000000000000}"/>
  <bookViews>
    <workbookView xWindow="-98" yWindow="-98" windowWidth="20715" windowHeight="13276" tabRatio="422" xr2:uid="{00000000-000D-0000-FFFF-FFFF00000000}"/>
  </bookViews>
  <sheets>
    <sheet name="IPR" sheetId="110" r:id="rId1"/>
  </sheets>
  <externalReferences>
    <externalReference r:id="rId2"/>
  </externalReferences>
  <definedNames>
    <definedName name="Bob_" localSheetId="0">IPR!$C$14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b_cal_">IPR!$C$12</definedName>
    <definedName name="PI_" localSheetId="0">IPR!$C$25</definedName>
    <definedName name="Pres_" localSheetId="0">IPR!$C$24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0" l="1"/>
  <c r="G1" i="110"/>
  <c r="E17" i="110" l="1"/>
  <c r="E16" i="110" l="1"/>
  <c r="E13" i="110"/>
  <c r="E11" i="110"/>
  <c r="E10" i="110"/>
  <c r="E9" i="110"/>
  <c r="E8" i="110"/>
  <c r="E7" i="110"/>
  <c r="C41" i="110" l="1"/>
  <c r="C42" i="110" l="1"/>
  <c r="C43" i="110" l="1"/>
  <c r="C44" i="110" l="1"/>
  <c r="C45" i="110" l="1"/>
  <c r="C46" i="110" l="1"/>
  <c r="C47" i="110" l="1"/>
  <c r="C48" i="110" l="1"/>
  <c r="C49" i="110" l="1"/>
  <c r="C50" i="110" l="1"/>
  <c r="C51" i="110" l="1"/>
  <c r="C52" i="110" l="1"/>
  <c r="C53" i="110" l="1"/>
  <c r="C54" i="110" l="1"/>
  <c r="C55" i="110" l="1"/>
  <c r="C56" i="110" l="1"/>
  <c r="C57" i="110" l="1"/>
  <c r="C58" i="110" l="1"/>
  <c r="C59" i="110" l="1"/>
  <c r="C60" i="110" l="1"/>
</calcChain>
</file>

<file path=xl/sharedStrings.xml><?xml version="1.0" encoding="utf-8"?>
<sst xmlns="http://schemas.openxmlformats.org/spreadsheetml/2006/main" count="51" uniqueCount="41">
  <si>
    <t>Параметры пласта</t>
  </si>
  <si>
    <t>Q</t>
  </si>
  <si>
    <t>Pwf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</si>
  <si>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</si>
  <si>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</si>
  <si>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</si>
  <si>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</si>
  <si>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</si>
  <si>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</si>
  <si>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</si>
  <si>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</si>
  <si>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</si>
  <si>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</si>
  <si>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</si>
  <si>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</si>
  <si>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</si>
  <si>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</si>
  <si>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</si>
  <si>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</si>
  <si>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</si>
  <si>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</si>
  <si>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</si>
  <si>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</si>
  <si>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</si>
  <si>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</si>
  <si>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</si>
  <si>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</si>
  <si>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</si>
  <si>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</si>
  <si>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</si>
  <si>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</si>
  <si>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</si>
  <si>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</si>
  <si>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</si>
  <si>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Упражнение</t>
  </si>
  <si>
    <t>Постройте индикаторную кривую</t>
  </si>
  <si>
    <t>Построение индикаторной кривой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</si>
  <si>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</si>
  <si>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</si>
  <si>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</si>
  <si>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д.ед.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</si>
</sst>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3" borderId="0" xfId="0" applyFont="1" applyFill="1" applyAlignment="1">
      <alignment horizontal="center" vertic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1" fontId="0" fillId="4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2" fontId="0" fillId="4" borderId="2" xfId="0" applyNumberFormat="1" applyFont="1" applyFill="1" applyBorder="1" applyAlignment="1">
      <alignment horizontal="center"/>
    </xf>
    <xf numFmtId="1" fontId="0" fillId="2" borderId="2" xfId="0" applyNumberFormat="1" applyFill="1" applyBorder="1" applyAlignment="1">
      <alignment horizontal="center" vertical="center"/>
    </xf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IPR!$C$40:$C$60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IPR!$E$40:$E$60</c:f>
              <c:numCache>
                <c:formatCode>0</c:formatCode>
                <c:ptCount val="21"/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Измеренные значение давления и дебита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7809283506698373"/>
          <c:y val="0.91188603978379823"/>
          <c:w val="0.32308472960995593"/>
          <c:h val="4.682678983456993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11584" y="996023"/>
          <a:ext cx="5868323" cy="22612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Как можно оценить продуктивность скважины?</a:t>
          </a:r>
        </a:p>
        <a:p>
          <a:r>
            <a:rPr lang="ru-RU" sz="1100" baseline="0"/>
            <a:t>2. Зависит ли вид индикаторной кривой от газового фактора?</a:t>
          </a:r>
        </a:p>
        <a:p>
          <a:endParaRPr lang="ru-RU" sz="1100" baseline="0"/>
        </a:p>
      </xdr:txBody>
    </xdr:sp>
    <xdr:clientData/>
  </xdr:twoCellAnchor>
  <xdr:twoCellAnchor>
    <xdr:from>
      <xdr:col>6</xdr:col>
      <xdr:colOff>305535</xdr:colOff>
      <xdr:row>37</xdr:row>
      <xdr:rowOff>2932</xdr:rowOff>
    </xdr:from>
    <xdr:to>
      <xdr:col>15</xdr:col>
      <xdr:colOff>323851</xdr:colOff>
      <xdr:row>61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  <sheetName val="UniflocVBA_7"/>
    </sheetNames>
    <definedNames>
      <definedName name="getUFVersion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2CB-CA9A-4D36-8FBB-912A5C123D3A}">
  <sheetPr codeName="Worksheet_IPR">
    <outlinePr summaryBelow="0"/>
  </sheetPr>
  <dimension ref="A1:G60"/>
  <sheetViews>
    <sheetView tabSelected="1" topLeftCell="A4" zoomScale="85" zoomScaleNormal="85" workbookViewId="0">
      <selection activeCell="E12" sqref="E12"/>
    </sheetView>
  </sheetViews>
  <sheetFormatPr defaultRowHeight="12.75" outlineLevelRow="1" x14ac:dyDescent="0.35"/>
  <cols>
    <col min="2" max="2" width="11" customWidth="1"/>
    <col min="3" max="3" width="10.59765625" customWidth="1"/>
    <col min="4" max="4" width="9.86328125" customWidth="1"/>
    <col min="5" max="5" width="11.265625" customWidth="1"/>
    <col min="6" max="6" width="9.86328125" customWidth="1"/>
    <col min="7" max="7" width="10.265625" customWidth="1"/>
    <col min="8" max="8" width="12.265625" customWidth="1"/>
    <col min="10" max="10" width="11.265625" customWidth="1"/>
    <col min="11" max="11" width="10.1328125" customWidth="1"/>
    <col min="22" max="32" width="9.1328125" customWidth="1"/>
  </cols>
  <sheetData>
    <row r="1" spans="1:7" ht="13.15" x14ac:dyDescent="0.4">
      <c r="A1" s="1" t="s">
        <v>6</v>
      </c>
      <c r="F1" t="s">
        <v>37</v>
      </c>
      <c r="G1" t="str">
        <f>[1]!getUFVersion()</f>
        <v>7.7</v>
      </c>
    </row>
    <row r="2" spans="1:7" x14ac:dyDescent="0.35">
      <c r="A2" t="s">
        <v>36</v>
      </c>
    </row>
    <row r="6" spans="1:7" ht="13.15" x14ac:dyDescent="0.4">
      <c r="A6" s="1" t="s">
        <v>7</v>
      </c>
    </row>
    <row r="7" spans="1:7" ht="16.5" outlineLevel="1" x14ac:dyDescent="0.55000000000000004">
      <c r="B7" s="3" t="s">
        <v>8</v>
      </c>
      <c r="C7" s="2">
        <v>0.87</v>
      </c>
      <c r="D7" s="4"/>
      <c r="E7" s="11">
        <f>gamma_oil_*1000</f>
        <v>870</v>
      </c>
      <c r="F7" s="12" t="s">
        <v>38</v>
      </c>
    </row>
    <row r="8" spans="1:7" ht="16.5" outlineLevel="1" x14ac:dyDescent="0.55000000000000004">
      <c r="B8" s="5" t="s">
        <v>9</v>
      </c>
      <c r="C8" s="2">
        <v>1</v>
      </c>
      <c r="D8" s="4"/>
      <c r="E8" s="11">
        <f>gamma_wat_*1000</f>
        <v>1000</v>
      </c>
      <c r="F8" s="12" t="s">
        <v>38</v>
      </c>
    </row>
    <row r="9" spans="1:7" ht="16.5" outlineLevel="1" x14ac:dyDescent="0.55000000000000004">
      <c r="B9" s="5" t="s">
        <v>10</v>
      </c>
      <c r="C9" s="2">
        <v>0.8</v>
      </c>
      <c r="D9" s="4"/>
      <c r="E9" s="11">
        <f>gamma_gas_*1.22</f>
        <v>0.97599999999999998</v>
      </c>
      <c r="F9" s="12" t="s">
        <v>38</v>
      </c>
    </row>
    <row r="10" spans="1:7" ht="16.5" outlineLevel="1" x14ac:dyDescent="0.55000000000000004">
      <c r="B10" s="6" t="s">
        <v>11</v>
      </c>
      <c r="C10" s="2">
        <v>80</v>
      </c>
      <c r="D10" s="5" t="s">
        <v>12</v>
      </c>
      <c r="E10" s="11">
        <f>Rsb_/gamma_oil_</f>
        <v>91.954022988505741</v>
      </c>
      <c r="F10" s="12" t="s">
        <v>39</v>
      </c>
    </row>
    <row r="11" spans="1:7" ht="16.5" outlineLevel="1" x14ac:dyDescent="0.55000000000000004">
      <c r="B11" s="6" t="s">
        <v>13</v>
      </c>
      <c r="C11" s="2">
        <v>80</v>
      </c>
      <c r="D11" s="5" t="s">
        <v>12</v>
      </c>
      <c r="E11" s="11">
        <f>Rsb_/gamma_oil_</f>
        <v>91.954022988505741</v>
      </c>
      <c r="F11" s="12" t="s">
        <v>39</v>
      </c>
    </row>
    <row r="12" spans="1:7" ht="15.75" outlineLevel="1" x14ac:dyDescent="0.55000000000000004">
      <c r="B12" s="5" t="s">
        <v>14</v>
      </c>
      <c r="C12" s="2">
        <v>120</v>
      </c>
      <c r="D12" s="5" t="s">
        <v>15</v>
      </c>
      <c r="E12" s="11">
        <f>Pb_cal_*1.01325/10</f>
        <v>12.159000000000001</v>
      </c>
      <c r="F12" s="12" t="s">
        <v>16</v>
      </c>
    </row>
    <row r="13" spans="1:7" ht="15.75" outlineLevel="1" x14ac:dyDescent="0.55000000000000004">
      <c r="B13" s="5" t="s">
        <v>17</v>
      </c>
      <c r="C13" s="2">
        <v>100</v>
      </c>
      <c r="D13" s="8" t="s">
        <v>28</v>
      </c>
      <c r="E13" s="11">
        <f>Tres_*9/5+32</f>
        <v>212</v>
      </c>
      <c r="F13" s="12" t="s">
        <v>18</v>
      </c>
    </row>
    <row r="14" spans="1:7" ht="16.5" outlineLevel="1" x14ac:dyDescent="0.55000000000000004">
      <c r="B14" s="6" t="s">
        <v>19</v>
      </c>
      <c r="C14" s="2">
        <v>1.2</v>
      </c>
      <c r="D14" s="5" t="s">
        <v>12</v>
      </c>
      <c r="E14" s="5"/>
      <c r="F14" s="4"/>
    </row>
    <row r="15" spans="1:7" ht="15.75" outlineLevel="1" x14ac:dyDescent="0.55000000000000004">
      <c r="B15" s="7" t="s">
        <v>20</v>
      </c>
      <c r="C15" s="2">
        <v>1</v>
      </c>
      <c r="D15" s="5" t="s">
        <v>21</v>
      </c>
      <c r="E15" s="5"/>
      <c r="F15" s="4"/>
    </row>
    <row r="16" spans="1:7" ht="15" x14ac:dyDescent="0.5">
      <c r="B16" s="7" t="s">
        <v>23</v>
      </c>
      <c r="C16" s="2">
        <v>22</v>
      </c>
      <c r="D16" s="5" t="s">
        <v>3</v>
      </c>
      <c r="E16" s="13">
        <f>fw_/100</f>
        <v>0.22</v>
      </c>
      <c r="F16" s="12" t="s">
        <v>40</v>
      </c>
    </row>
    <row r="17" spans="1:6" ht="15.75" x14ac:dyDescent="0.55000000000000004">
      <c r="B17" s="5" t="s">
        <v>22</v>
      </c>
      <c r="C17" s="9"/>
      <c r="D17" s="5" t="s">
        <v>15</v>
      </c>
      <c r="E17" s="11">
        <f>Pb_*1.01325/10</f>
        <v>0</v>
      </c>
      <c r="F17" s="12" t="s">
        <v>16</v>
      </c>
    </row>
    <row r="19" spans="1:6" ht="13.15" x14ac:dyDescent="0.4">
      <c r="A19" s="1" t="s">
        <v>5</v>
      </c>
      <c r="B19" s="1"/>
      <c r="C19" s="1"/>
      <c r="D19" s="1"/>
    </row>
    <row r="20" spans="1:6" ht="18" customHeight="1" x14ac:dyDescent="0.5">
      <c r="B20" s="7" t="s">
        <v>24</v>
      </c>
      <c r="C20" s="2">
        <v>100</v>
      </c>
      <c r="D20" s="5" t="s">
        <v>30</v>
      </c>
    </row>
    <row r="21" spans="1:6" ht="18" customHeight="1" x14ac:dyDescent="0.5">
      <c r="B21" s="7" t="s">
        <v>25</v>
      </c>
      <c r="C21" s="2">
        <v>150</v>
      </c>
      <c r="D21" s="5" t="s">
        <v>29</v>
      </c>
    </row>
    <row r="23" spans="1:6" ht="13.15" x14ac:dyDescent="0.4">
      <c r="A23" s="1" t="s">
        <v>0</v>
      </c>
    </row>
    <row r="24" spans="1:6" ht="19.5" customHeight="1" x14ac:dyDescent="0.5">
      <c r="B24" s="7" t="s">
        <v>27</v>
      </c>
      <c r="C24" s="2">
        <v>250</v>
      </c>
      <c r="D24" s="5" t="s">
        <v>29</v>
      </c>
    </row>
    <row r="25" spans="1:6" ht="19.5" customHeight="1" x14ac:dyDescent="0.45">
      <c r="B25" s="7" t="s">
        <v>26</v>
      </c>
      <c r="C25" s="10"/>
      <c r="D25" s="5" t="s">
        <v>31</v>
      </c>
    </row>
    <row r="26" spans="1:6" ht="19.5" customHeight="1" x14ac:dyDescent="0.5">
      <c r="B26" s="5" t="s">
        <v>32</v>
      </c>
      <c r="C26" s="9"/>
      <c r="D26" s="5" t="s">
        <v>30</v>
      </c>
    </row>
    <row r="28" spans="1:6" x14ac:dyDescent="0.35">
      <c r="A28" t="s">
        <v>33</v>
      </c>
    </row>
    <row r="29" spans="1:6" ht="14.25" x14ac:dyDescent="0.45">
      <c r="B29" s="7" t="s">
        <v>4</v>
      </c>
      <c r="C29" s="2">
        <v>20</v>
      </c>
      <c r="D29" s="4"/>
    </row>
    <row r="34" spans="1:5" x14ac:dyDescent="0.35">
      <c r="A34" t="s">
        <v>34</v>
      </c>
    </row>
    <row r="35" spans="1:5" x14ac:dyDescent="0.35">
      <c r="A35" t="s">
        <v>35</v>
      </c>
    </row>
    <row r="39" spans="1:5" x14ac:dyDescent="0.35">
      <c r="C39" s="5" t="s">
        <v>1</v>
      </c>
      <c r="D39" s="4" t="s">
        <v>2</v>
      </c>
      <c r="E39" s="4" t="s">
        <v>1</v>
      </c>
    </row>
    <row r="40" spans="1:5" x14ac:dyDescent="0.35">
      <c r="C40" s="14">
        <v>0</v>
      </c>
      <c r="D40" s="9"/>
      <c r="E40" s="9"/>
    </row>
    <row r="41" spans="1:5" x14ac:dyDescent="0.35">
      <c r="C41" s="14">
        <f t="shared" ref="C41:C60" si="0">C40+qmax_/N_</f>
        <v>0</v>
      </c>
      <c r="D41" s="9"/>
      <c r="E41" s="9"/>
    </row>
    <row r="42" spans="1:5" x14ac:dyDescent="0.35">
      <c r="C42" s="14">
        <f t="shared" si="0"/>
        <v>0</v>
      </c>
      <c r="D42" s="9"/>
      <c r="E42" s="9"/>
    </row>
    <row r="43" spans="1:5" x14ac:dyDescent="0.35">
      <c r="C43" s="14">
        <f t="shared" si="0"/>
        <v>0</v>
      </c>
      <c r="D43" s="9"/>
      <c r="E43" s="9"/>
    </row>
    <row r="44" spans="1:5" x14ac:dyDescent="0.35">
      <c r="C44" s="14">
        <f t="shared" si="0"/>
        <v>0</v>
      </c>
      <c r="D44" s="9"/>
      <c r="E44" s="9"/>
    </row>
    <row r="45" spans="1:5" x14ac:dyDescent="0.35">
      <c r="C45" s="14">
        <f t="shared" si="0"/>
        <v>0</v>
      </c>
      <c r="D45" s="9"/>
      <c r="E45" s="9"/>
    </row>
    <row r="46" spans="1:5" x14ac:dyDescent="0.35">
      <c r="C46" s="14">
        <f t="shared" si="0"/>
        <v>0</v>
      </c>
      <c r="D46" s="9"/>
      <c r="E46" s="9"/>
    </row>
    <row r="47" spans="1:5" x14ac:dyDescent="0.35">
      <c r="C47" s="14">
        <f t="shared" si="0"/>
        <v>0</v>
      </c>
      <c r="D47" s="9"/>
      <c r="E47" s="9"/>
    </row>
    <row r="48" spans="1:5" x14ac:dyDescent="0.35">
      <c r="C48" s="14">
        <f t="shared" si="0"/>
        <v>0</v>
      </c>
      <c r="D48" s="9"/>
      <c r="E48" s="9"/>
    </row>
    <row r="49" spans="3:5" x14ac:dyDescent="0.35">
      <c r="C49" s="14">
        <f t="shared" si="0"/>
        <v>0</v>
      </c>
      <c r="D49" s="9"/>
      <c r="E49" s="9"/>
    </row>
    <row r="50" spans="3:5" x14ac:dyDescent="0.35">
      <c r="C50" s="14">
        <f t="shared" si="0"/>
        <v>0</v>
      </c>
      <c r="D50" s="9"/>
      <c r="E50" s="9"/>
    </row>
    <row r="51" spans="3:5" x14ac:dyDescent="0.35">
      <c r="C51" s="14">
        <f t="shared" si="0"/>
        <v>0</v>
      </c>
      <c r="D51" s="9"/>
      <c r="E51" s="9"/>
    </row>
    <row r="52" spans="3:5" x14ac:dyDescent="0.35">
      <c r="C52" s="14">
        <f t="shared" si="0"/>
        <v>0</v>
      </c>
      <c r="D52" s="9"/>
      <c r="E52" s="9"/>
    </row>
    <row r="53" spans="3:5" x14ac:dyDescent="0.35">
      <c r="C53" s="14">
        <f t="shared" si="0"/>
        <v>0</v>
      </c>
      <c r="D53" s="9"/>
      <c r="E53" s="9"/>
    </row>
    <row r="54" spans="3:5" x14ac:dyDescent="0.35">
      <c r="C54" s="14">
        <f t="shared" si="0"/>
        <v>0</v>
      </c>
      <c r="D54" s="9"/>
      <c r="E54" s="9"/>
    </row>
    <row r="55" spans="3:5" x14ac:dyDescent="0.35">
      <c r="C55" s="14">
        <f t="shared" si="0"/>
        <v>0</v>
      </c>
      <c r="D55" s="9"/>
      <c r="E55" s="9"/>
    </row>
    <row r="56" spans="3:5" x14ac:dyDescent="0.35">
      <c r="C56" s="14">
        <f t="shared" si="0"/>
        <v>0</v>
      </c>
      <c r="D56" s="9"/>
      <c r="E56" s="9"/>
    </row>
    <row r="57" spans="3:5" x14ac:dyDescent="0.35">
      <c r="C57" s="14">
        <f t="shared" si="0"/>
        <v>0</v>
      </c>
      <c r="D57" s="9"/>
      <c r="E57" s="9"/>
    </row>
    <row r="58" spans="3:5" x14ac:dyDescent="0.35">
      <c r="C58" s="14">
        <f t="shared" si="0"/>
        <v>0</v>
      </c>
      <c r="D58" s="9"/>
      <c r="E58" s="9"/>
    </row>
    <row r="59" spans="3:5" x14ac:dyDescent="0.35">
      <c r="C59" s="14">
        <f t="shared" si="0"/>
        <v>0</v>
      </c>
      <c r="D59" s="9"/>
      <c r="E59" s="9"/>
    </row>
    <row r="60" spans="3:5" x14ac:dyDescent="0.35">
      <c r="C60" s="14">
        <f t="shared" si="0"/>
        <v>0</v>
      </c>
      <c r="D60" s="9"/>
      <c r="E60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17</vt:i4>
      </vt:variant>
    </vt:vector>
  </HeadingPairs>
  <TitlesOfParts>
    <vt:vector size="18" baseType="lpstr">
      <vt:lpstr>IPR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Pb_cal_</vt:lpstr>
      <vt:lpstr>IPR!PI_</vt:lpstr>
      <vt:lpstr>IPR!Pres_</vt:lpstr>
      <vt:lpstr>Pwftest_</vt:lpstr>
      <vt:lpstr>qltest_</vt:lpstr>
      <vt:lpstr>qmax_</vt:lpstr>
      <vt:lpstr>IPR!Rp_</vt:lpstr>
      <vt:lpstr>IPR!Rsb_</vt:lpstr>
      <vt:lpstr>IPR!Tres_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2019-06-26T21:05:17Z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