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Choke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empty\"/>
    </mc:Choice>
  </mc:AlternateContent>
  <xr:revisionPtr revIDLastSave="0" documentId="13_ncr:1_{93CCD2F9-B354-4FEE-9D9E-323F437FA52E}" xr6:coauthVersionLast="43" xr6:coauthVersionMax="43" xr10:uidLastSave="{00000000-0000-0000-0000-000000000000}"/>
  <bookViews>
    <workbookView xWindow="-98" yWindow="-98" windowWidth="20715" windowHeight="13276" tabRatio="591" xr2:uid="{00000000-000D-0000-FFFF-FFFF00000000}"/>
  </bookViews>
  <sheets>
    <sheet name="Choke" sheetId="118" r:id="rId1"/>
  </sheets>
  <externalReferences>
    <externalReference r:id="rId2"/>
  </externalReferences>
  <definedNames>
    <definedName name="Bob_" localSheetId="0">Choke!$C$14</definedName>
    <definedName name="d_choke">Choke!$C$21</definedName>
    <definedName name="d_pipe">Choke!$C$20</definedName>
    <definedName name="fw_" localSheetId="0">Choke!$C$17</definedName>
    <definedName name="gamma_gas_" localSheetId="0">Choke!$C$9</definedName>
    <definedName name="gamma_oil_" localSheetId="0">Choke!$C$7</definedName>
    <definedName name="gamma_wat_" localSheetId="0">Choke!$C$8</definedName>
    <definedName name="muob_" localSheetId="0">Choke!$C$15</definedName>
    <definedName name="Pb_" localSheetId="0">Choke!$C$12</definedName>
    <definedName name="Pbuf_">Choke!$C$28</definedName>
    <definedName name="Plin_">Choke!$C$32</definedName>
    <definedName name="PVTstr_">Choke!$C$23</definedName>
    <definedName name="Qliq_">Choke!$C$27</definedName>
    <definedName name="Rp_" localSheetId="0">Choke!$C$11</definedName>
    <definedName name="Rsb_" localSheetId="0">Choke!$C$10</definedName>
    <definedName name="T_choke">Choke!$C$18</definedName>
    <definedName name="T_upchoke">Choke!$C$18</definedName>
    <definedName name="Tres_" localSheetId="0">Choke!$C$13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C23" i="118"/>
  <c r="G1" i="118"/>
  <c r="E13" i="118" l="1"/>
  <c r="E12" i="118"/>
  <c r="E11" i="118"/>
  <c r="E10" i="118"/>
  <c r="E9" i="118"/>
  <c r="E7" i="118"/>
</calcChain>
</file>

<file path=xl/sharedStrings.xml><?xml version="1.0" encoding="utf-8"?>
<sst xmlns="http://schemas.openxmlformats.org/spreadsheetml/2006/main" count="53" uniqueCount="44">
  <si>
    <t>Физико - химические свойства флюида   PVT</t>
  </si>
  <si>
    <t>м3/м3</t>
  </si>
  <si>
    <t>С</t>
  </si>
  <si>
    <t>%</t>
  </si>
  <si>
    <t>сП</t>
  </si>
  <si>
    <t>атмa</t>
  </si>
  <si>
    <t>МПа</t>
  </si>
  <si>
    <t>Ф</t>
  </si>
  <si>
    <t>Дебит жидкости</t>
  </si>
  <si>
    <t>Параметры потока флюида</t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</si>
  <si>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</si>
  <si>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</si>
  <si>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</si>
  <si>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</si>
  <si>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Диаметр трубы</t>
  </si>
  <si>
    <t>Диаметр штуцера</t>
  </si>
  <si>
    <t xml:space="preserve">Температура на входе </t>
  </si>
  <si>
    <t>Рвых</t>
  </si>
  <si>
    <t>Расчет характеристики штуцера</t>
  </si>
  <si>
    <t>Упражнения по работе с макросами Unifloc VBA</t>
  </si>
  <si>
    <t>версия</t>
  </si>
  <si>
    <t>PVT строка</t>
  </si>
  <si>
    <t>м3/сут</t>
  </si>
  <si>
    <t>Буферное давление</t>
  </si>
  <si>
    <t>атм</t>
  </si>
  <si>
    <t>Рассчитать линейное давление</t>
  </si>
  <si>
    <t>Линейное давление</t>
  </si>
  <si>
    <t>Рассчитать буферное давление</t>
  </si>
  <si>
    <t>Перепад давлений</t>
  </si>
  <si>
    <t>Рассчитать подстроечный параметр</t>
  </si>
  <si>
    <t>Рассчитать дебит через штуцер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</si>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</sst>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8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2" fontId="0" fillId="3" borderId="2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0" xfId="0" applyFill="1" applyBorder="1"/>
    <xf numFmtId="1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Choke!$B$50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Choke!$C$49:$N$49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Choke!$C$50:$N$50</c:f>
              <c:numCache>
                <c:formatCode>0.00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F94-9DA2-93398BF73BD5}"/>
            </c:ext>
          </c:extLst>
        </c:ser>
        <c:ser>
          <c:idx val="0"/>
          <c:order val="1"/>
          <c:tx>
            <c:strRef>
              <c:f>Choke!$B$51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Choke!$C$49:$O$49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Choke!$C$51:$O$51</c:f>
              <c:numCache>
                <c:formatCode>0.00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8-4F94-9DA2-93398BF73BD5}"/>
            </c:ext>
          </c:extLst>
        </c:ser>
        <c:ser>
          <c:idx val="2"/>
          <c:order val="2"/>
          <c:tx>
            <c:strRef>
              <c:f>Choke!$B$52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Choke!$C$49:$O$49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Choke!$C$52:$O$52</c:f>
              <c:numCache>
                <c:formatCode>0.00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8-4F94-9DA2-93398BF73BD5}"/>
            </c:ext>
          </c:extLst>
        </c:ser>
        <c:ser>
          <c:idx val="1"/>
          <c:order val="3"/>
          <c:tx>
            <c:strRef>
              <c:f>Choke!$B$53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Choke!$C$49:$O$49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Choke!$C$53:$O$53</c:f>
              <c:numCache>
                <c:formatCode>0.00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Choke!$B$54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Choke!$C$49:$N$49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Choke!$C$54:$N$54</c:f>
              <c:numCache>
                <c:formatCode>0.00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8-4F94-9DA2-93398BF73BD5}"/>
            </c:ext>
          </c:extLst>
        </c:ser>
        <c:ser>
          <c:idx val="3"/>
          <c:order val="5"/>
          <c:tx>
            <c:strRef>
              <c:f>Choke!$B$55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Choke!$C$49:$N$49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Choke!$C$55:$N$55</c:f>
              <c:numCache>
                <c:formatCode>0.00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8-4F94-9DA2-93398BF7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39136"/>
        <c:axId val="374139712"/>
      </c:scatterChart>
      <c:valAx>
        <c:axId val="3741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39712"/>
        <c:crosses val="autoZero"/>
        <c:crossBetween val="midCat"/>
      </c:valAx>
      <c:valAx>
        <c:axId val="374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ru-RU"/>
                  <a:t> на входе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67233</xdr:colOff>
      <xdr:row>56</xdr:row>
      <xdr:rowOff>123265</xdr:rowOff>
    </xdr:from>
    <xdr:to>
      <xdr:col>10</xdr:col>
      <xdr:colOff>560293</xdr:colOff>
      <xdr:row>88</xdr:row>
      <xdr:rowOff>44822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493058</xdr:colOff>
      <xdr:row>5</xdr:row>
      <xdr:rowOff>56029</xdr:rowOff>
    </xdr:from>
    <xdr:to>
      <xdr:col>19</xdr:col>
      <xdr:colOff>452047</xdr:colOff>
      <xdr:row>17</xdr:row>
      <xdr:rowOff>103333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D0F3DE-AEA2-491D-B075-89716985388D}"/>
            </a:ext>
          </a:extLst>
        </xdr:cNvPr>
        <xdr:cNvSpPr txBox="1"/>
      </xdr:nvSpPr>
      <xdr:spPr>
        <a:xfrm>
          <a:off x="6869205" y="840441"/>
          <a:ext cx="7847930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Какие параметры описывают гидравлический элемент штуцер? какие надо задать, а какие можно рассчитать?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на выходе из штуцера от дебита при различных диаметрах и давлениях на входе</a:t>
          </a:r>
          <a:endParaRPr lang="en-US" sz="1100" baseline="0"/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 baseline="0"/>
            <a:t>Постройте зависимость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давления на входе в штуцер от дебита. Для всех ли значений дебита можно построить такую зависимость?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>
              <a:effectLst/>
            </a:rPr>
            <a:t>Постройте описанные выше</a:t>
          </a:r>
          <a:r>
            <a:rPr lang="ru-RU" sz="1100" baseline="0">
              <a:effectLst/>
            </a:rPr>
            <a:t> зависимости от газового фактора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 baseline="0">
              <a:effectLst/>
            </a:rPr>
            <a:t>Настройте модель штуцера по известному дебиту и перепаду давления. Как изменится дебит в этом случае при уменьшении диаметра штуцера</a:t>
          </a:r>
          <a:endParaRPr lang="ru-RU" sz="11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endParaRPr lang="ru-RU" sz="1100" baseline="0"/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  <sheetName val="UniflocVBA_7"/>
    </sheetNames>
    <definedNames>
      <definedName name="getUFVersion"/>
      <definedName name="PVT_encode_string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Choke">
    <outlinePr summaryBelow="0"/>
  </sheetPr>
  <dimension ref="A1:T75"/>
  <sheetViews>
    <sheetView tabSelected="1" zoomScale="85" zoomScaleNormal="85" workbookViewId="0">
      <selection activeCell="C50" sqref="C50:N55"/>
    </sheetView>
  </sheetViews>
  <sheetFormatPr defaultRowHeight="12.75" outlineLevelRow="1" x14ac:dyDescent="0.35"/>
  <cols>
    <col min="2" max="2" width="33" customWidth="1"/>
    <col min="3" max="3" width="12.2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9" max="9" width="10.73046875" bestFit="1" customWidth="1"/>
    <col min="10" max="10" width="11.265625" customWidth="1"/>
    <col min="11" max="12" width="10.1328125" customWidth="1"/>
    <col min="13" max="14" width="10.73046875" bestFit="1" customWidth="1"/>
    <col min="22" max="32" width="9.1328125" customWidth="1"/>
  </cols>
  <sheetData>
    <row r="1" spans="1:7" ht="13.15" x14ac:dyDescent="0.4">
      <c r="A1" s="1" t="s">
        <v>19</v>
      </c>
      <c r="F1" t="s">
        <v>20</v>
      </c>
      <c r="G1" t="str">
        <f>[1]!getUFVersion()</f>
        <v>7.7</v>
      </c>
    </row>
    <row r="2" spans="1:7" x14ac:dyDescent="0.35">
      <c r="A2" t="s">
        <v>18</v>
      </c>
    </row>
    <row r="6" spans="1:7" ht="13.15" x14ac:dyDescent="0.4">
      <c r="A6" s="1" t="s">
        <v>0</v>
      </c>
    </row>
    <row r="7" spans="1:7" ht="16.5" outlineLevel="1" x14ac:dyDescent="0.55000000000000004">
      <c r="B7" s="9" t="s">
        <v>31</v>
      </c>
      <c r="C7" s="2">
        <v>0.87</v>
      </c>
      <c r="D7" s="17"/>
      <c r="E7" s="13">
        <f>gamma_oil_*1000</f>
        <v>870</v>
      </c>
      <c r="F7" s="15" t="s">
        <v>40</v>
      </c>
    </row>
    <row r="8" spans="1:7" ht="16.5" outlineLevel="1" x14ac:dyDescent="0.55000000000000004">
      <c r="B8" s="10" t="s">
        <v>32</v>
      </c>
      <c r="C8" s="2">
        <v>1</v>
      </c>
      <c r="D8" s="17"/>
      <c r="E8" s="13">
        <f>gamma_wat_*1000</f>
        <v>1000</v>
      </c>
      <c r="F8" s="15" t="s">
        <v>40</v>
      </c>
    </row>
    <row r="9" spans="1:7" ht="16.5" outlineLevel="1" x14ac:dyDescent="0.55000000000000004">
      <c r="B9" s="10" t="s">
        <v>33</v>
      </c>
      <c r="C9" s="2">
        <v>0.8</v>
      </c>
      <c r="D9" s="17"/>
      <c r="E9" s="13">
        <f>gamma_gas_*1.22</f>
        <v>0.97599999999999998</v>
      </c>
      <c r="F9" s="15" t="s">
        <v>40</v>
      </c>
    </row>
    <row r="10" spans="1:7" ht="16.5" outlineLevel="1" x14ac:dyDescent="0.55000000000000004">
      <c r="B10" s="11" t="s">
        <v>34</v>
      </c>
      <c r="C10" s="2">
        <v>80</v>
      </c>
      <c r="D10" s="10" t="s">
        <v>43</v>
      </c>
      <c r="E10" s="14">
        <f>Rsb_/gamma_oil_</f>
        <v>91.954022988505741</v>
      </c>
      <c r="F10" s="15" t="s">
        <v>41</v>
      </c>
    </row>
    <row r="11" spans="1:7" ht="16.5" outlineLevel="1" x14ac:dyDescent="0.55000000000000004">
      <c r="B11" s="11" t="s">
        <v>35</v>
      </c>
      <c r="C11" s="2">
        <v>80</v>
      </c>
      <c r="D11" s="10" t="s">
        <v>43</v>
      </c>
      <c r="E11" s="14">
        <f>Rsb_/gamma_oil_</f>
        <v>91.954022988505741</v>
      </c>
      <c r="F11" s="15" t="s">
        <v>41</v>
      </c>
    </row>
    <row r="12" spans="1:7" ht="15.75" outlineLevel="1" x14ac:dyDescent="0.55000000000000004">
      <c r="B12" s="10" t="s">
        <v>36</v>
      </c>
      <c r="C12" s="2">
        <v>120</v>
      </c>
      <c r="D12" s="17" t="s">
        <v>5</v>
      </c>
      <c r="E12" s="14">
        <f>Pb_*1.01325</f>
        <v>121.59</v>
      </c>
      <c r="F12" s="16" t="s">
        <v>6</v>
      </c>
    </row>
    <row r="13" spans="1:7" ht="15.75" outlineLevel="1" x14ac:dyDescent="0.55000000000000004">
      <c r="B13" s="10" t="s">
        <v>37</v>
      </c>
      <c r="C13" s="2">
        <v>100</v>
      </c>
      <c r="D13" s="17" t="s">
        <v>2</v>
      </c>
      <c r="E13" s="14">
        <f>Tres_*9/5+32</f>
        <v>212</v>
      </c>
      <c r="F13" s="16" t="s">
        <v>7</v>
      </c>
    </row>
    <row r="14" spans="1:7" ht="15.75" outlineLevel="1" x14ac:dyDescent="0.55000000000000004">
      <c r="B14" s="11" t="s">
        <v>38</v>
      </c>
      <c r="C14" s="2">
        <v>1.2</v>
      </c>
      <c r="D14" s="18" t="s">
        <v>1</v>
      </c>
    </row>
    <row r="15" spans="1:7" ht="15.75" outlineLevel="1" x14ac:dyDescent="0.55000000000000004">
      <c r="B15" s="12" t="s">
        <v>39</v>
      </c>
      <c r="C15" s="2">
        <v>1</v>
      </c>
      <c r="D15" s="17" t="s">
        <v>4</v>
      </c>
    </row>
    <row r="16" spans="1:7" ht="13.15" x14ac:dyDescent="0.4">
      <c r="A16" s="1" t="s">
        <v>9</v>
      </c>
      <c r="C16" s="8"/>
    </row>
    <row r="17" spans="1:20" ht="15" x14ac:dyDescent="0.5">
      <c r="B17" s="12" t="s">
        <v>42</v>
      </c>
      <c r="C17" s="2">
        <v>20</v>
      </c>
      <c r="D17" s="17" t="s">
        <v>3</v>
      </c>
    </row>
    <row r="18" spans="1:20" x14ac:dyDescent="0.35">
      <c r="B18" s="19" t="s">
        <v>16</v>
      </c>
      <c r="C18" s="2">
        <v>30</v>
      </c>
      <c r="D18" s="17" t="s">
        <v>2</v>
      </c>
    </row>
    <row r="19" spans="1:20" ht="13.15" x14ac:dyDescent="0.4">
      <c r="A19" s="1" t="s">
        <v>12</v>
      </c>
      <c r="C19" s="3"/>
      <c r="D19" s="3"/>
    </row>
    <row r="20" spans="1:20" x14ac:dyDescent="0.35">
      <c r="B20" s="20" t="s">
        <v>14</v>
      </c>
      <c r="C20" s="2">
        <v>70</v>
      </c>
      <c r="D20" s="17" t="s">
        <v>13</v>
      </c>
    </row>
    <row r="21" spans="1:20" x14ac:dyDescent="0.35">
      <c r="B21" s="19" t="s">
        <v>15</v>
      </c>
      <c r="C21" s="2">
        <v>10</v>
      </c>
      <c r="D21" s="17" t="s">
        <v>13</v>
      </c>
    </row>
    <row r="22" spans="1:20" x14ac:dyDescent="0.35">
      <c r="B22" s="6"/>
    </row>
    <row r="23" spans="1:20" x14ac:dyDescent="0.35">
      <c r="B23" s="20" t="s">
        <v>21</v>
      </c>
      <c r="C23" s="29" t="str">
        <f>[1]!PVT_encode_string(gamma_gas_,gamma_oil_,gamma_wat_,Rsb_,Rp_,Pb_,Tres_,Bob_,muob_)</f>
        <v>gamma_gas:0,800;gamma_oil:0,870;gamma_wat:1,000;rsb_m3m3:80,000;rp_m3m3:80,000;pb_atma:120,000;tres_C:100,000;bob_m3m3:1,200;muob_cP:1,000;PVTcorr:0;ksep_fr:0,000;pksep_atma:-1,000;tksep_C:-1,000;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0" x14ac:dyDescent="0.35">
      <c r="B24" s="6"/>
    </row>
    <row r="25" spans="1:20" x14ac:dyDescent="0.35">
      <c r="A25" t="s">
        <v>10</v>
      </c>
    </row>
    <row r="27" spans="1:20" x14ac:dyDescent="0.35">
      <c r="B27" s="20" t="s">
        <v>8</v>
      </c>
      <c r="C27" s="2">
        <v>10</v>
      </c>
      <c r="D27" s="17" t="s">
        <v>22</v>
      </c>
    </row>
    <row r="28" spans="1:20" x14ac:dyDescent="0.35">
      <c r="B28" s="20" t="s">
        <v>23</v>
      </c>
      <c r="C28" s="2">
        <v>26</v>
      </c>
      <c r="D28" s="17" t="s">
        <v>24</v>
      </c>
    </row>
    <row r="29" spans="1:20" x14ac:dyDescent="0.35">
      <c r="B29" s="26" t="s">
        <v>25</v>
      </c>
      <c r="C29" s="23"/>
      <c r="D29" s="23"/>
      <c r="E29" s="23"/>
      <c r="F29" s="23"/>
      <c r="G29" s="23"/>
      <c r="I29" s="31" t="s">
        <v>28</v>
      </c>
      <c r="J29" s="32"/>
      <c r="K29" s="7"/>
      <c r="L29" s="7"/>
      <c r="M29" s="7"/>
    </row>
    <row r="30" spans="1:20" x14ac:dyDescent="0.35">
      <c r="C30" s="23"/>
      <c r="D30" s="23"/>
      <c r="E30" s="23"/>
      <c r="F30" s="23"/>
      <c r="G30" s="23"/>
      <c r="K30" s="7"/>
      <c r="L30" s="7"/>
      <c r="M30" s="7"/>
    </row>
    <row r="32" spans="1:20" x14ac:dyDescent="0.35">
      <c r="B32" s="20" t="s">
        <v>26</v>
      </c>
      <c r="C32" s="21">
        <v>1</v>
      </c>
      <c r="D32" s="22" t="s">
        <v>24</v>
      </c>
    </row>
    <row r="33" spans="2:14" x14ac:dyDescent="0.35">
      <c r="B33" s="26" t="s">
        <v>27</v>
      </c>
      <c r="C33" s="23"/>
      <c r="D33" s="23"/>
      <c r="E33" s="23"/>
      <c r="F33" s="23"/>
      <c r="G33" s="23"/>
      <c r="I33" s="30" t="s">
        <v>28</v>
      </c>
      <c r="J33" s="30"/>
      <c r="K33" s="7"/>
      <c r="L33" s="7"/>
      <c r="M33" s="7"/>
    </row>
    <row r="34" spans="2:14" x14ac:dyDescent="0.35">
      <c r="C34" s="23"/>
      <c r="D34" s="23"/>
      <c r="E34" s="23"/>
      <c r="F34" s="23"/>
      <c r="G34" s="23"/>
      <c r="K34" s="24"/>
      <c r="L34" s="24"/>
      <c r="M34" s="24"/>
    </row>
    <row r="35" spans="2:14" outlineLevel="1" x14ac:dyDescent="0.35"/>
    <row r="36" spans="2:14" outlineLevel="1" x14ac:dyDescent="0.35">
      <c r="B36" t="s">
        <v>29</v>
      </c>
    </row>
    <row r="37" spans="2:14" outlineLevel="1" x14ac:dyDescent="0.35">
      <c r="C37" s="7"/>
      <c r="D37" s="25"/>
      <c r="E37" s="25"/>
      <c r="F37" s="25"/>
      <c r="G37" s="7"/>
    </row>
    <row r="38" spans="2:14" outlineLevel="1" x14ac:dyDescent="0.35">
      <c r="C38" s="25"/>
      <c r="D38" s="25"/>
      <c r="E38" s="25"/>
      <c r="F38" s="25"/>
      <c r="G38" s="25"/>
    </row>
    <row r="39" spans="2:14" outlineLevel="1" x14ac:dyDescent="0.35"/>
    <row r="40" spans="2:14" outlineLevel="1" x14ac:dyDescent="0.35">
      <c r="B40" t="s">
        <v>30</v>
      </c>
    </row>
    <row r="41" spans="2:14" outlineLevel="1" x14ac:dyDescent="0.35">
      <c r="C41" s="24"/>
      <c r="D41" s="24"/>
      <c r="E41" s="24"/>
      <c r="F41" s="24"/>
      <c r="G41" s="7"/>
    </row>
    <row r="42" spans="2:14" outlineLevel="1" x14ac:dyDescent="0.35">
      <c r="C42" s="24"/>
      <c r="D42" s="24"/>
      <c r="E42" s="24"/>
      <c r="F42" s="24"/>
      <c r="G42" s="24"/>
    </row>
    <row r="43" spans="2:14" outlineLevel="1" x14ac:dyDescent="0.35"/>
    <row r="44" spans="2:14" outlineLevel="1" x14ac:dyDescent="0.35"/>
    <row r="45" spans="2:14" outlineLevel="1" x14ac:dyDescent="0.35"/>
    <row r="46" spans="2:14" outlineLevel="1" x14ac:dyDescent="0.35">
      <c r="C46" t="s">
        <v>11</v>
      </c>
    </row>
    <row r="47" spans="2:14" outlineLevel="1" x14ac:dyDescent="0.35">
      <c r="J47" s="3"/>
      <c r="K47" s="3"/>
      <c r="L47" s="3"/>
    </row>
    <row r="48" spans="2:14" outlineLevel="1" x14ac:dyDescent="0.35">
      <c r="C48" s="30" t="s">
        <v>8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5" outlineLevel="1" x14ac:dyDescent="0.35">
      <c r="B49" s="17" t="s">
        <v>17</v>
      </c>
      <c r="C49" s="2">
        <v>0</v>
      </c>
      <c r="D49" s="2">
        <v>1</v>
      </c>
      <c r="E49" s="27">
        <v>10</v>
      </c>
      <c r="F49" s="2">
        <v>20</v>
      </c>
      <c r="G49" s="28">
        <v>30</v>
      </c>
      <c r="H49" s="2">
        <v>40</v>
      </c>
      <c r="I49" s="2">
        <v>50</v>
      </c>
      <c r="J49" s="2">
        <v>100</v>
      </c>
      <c r="K49" s="2">
        <v>150</v>
      </c>
      <c r="L49" s="2">
        <v>200</v>
      </c>
      <c r="M49" s="2">
        <v>300</v>
      </c>
      <c r="N49" s="2">
        <v>400</v>
      </c>
    </row>
    <row r="50" spans="2:15" outlineLevel="1" x14ac:dyDescent="0.35">
      <c r="B50" s="2">
        <v>1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"/>
    </row>
    <row r="51" spans="2:15" outlineLevel="1" x14ac:dyDescent="0.35">
      <c r="B51" s="2">
        <v>10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"/>
    </row>
    <row r="52" spans="2:15" outlineLevel="1" x14ac:dyDescent="0.35">
      <c r="B52" s="2">
        <v>20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3"/>
    </row>
    <row r="53" spans="2:15" outlineLevel="1" x14ac:dyDescent="0.35">
      <c r="B53" s="2">
        <v>30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3"/>
    </row>
    <row r="54" spans="2:15" outlineLevel="1" x14ac:dyDescent="0.35">
      <c r="B54" s="2">
        <v>40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3"/>
    </row>
    <row r="55" spans="2:15" outlineLevel="1" x14ac:dyDescent="0.35">
      <c r="B55" s="2">
        <v>50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5" outlineLevel="1" x14ac:dyDescent="0.35">
      <c r="C56" s="3"/>
      <c r="D56" s="3"/>
      <c r="E56" s="4"/>
      <c r="F56" s="5"/>
      <c r="G56" s="5"/>
      <c r="I56" s="3"/>
    </row>
    <row r="57" spans="2:15" outlineLevel="1" x14ac:dyDescent="0.35">
      <c r="C57" s="3"/>
      <c r="D57" s="3"/>
      <c r="E57" s="4"/>
      <c r="F57" s="5"/>
      <c r="G57" s="5"/>
      <c r="I57" s="3"/>
    </row>
    <row r="58" spans="2:15" outlineLevel="1" x14ac:dyDescent="0.35">
      <c r="C58" s="3"/>
      <c r="D58" s="3"/>
      <c r="E58" s="4"/>
      <c r="F58" s="5"/>
      <c r="G58" s="5"/>
      <c r="I58" s="3"/>
    </row>
    <row r="59" spans="2:15" outlineLevel="1" x14ac:dyDescent="0.35">
      <c r="C59" s="3"/>
      <c r="D59" s="3"/>
      <c r="E59" s="4"/>
      <c r="F59" s="5"/>
      <c r="G59" s="5"/>
      <c r="I59" s="3"/>
    </row>
    <row r="60" spans="2:15" outlineLevel="1" x14ac:dyDescent="0.35">
      <c r="C60" s="3"/>
      <c r="D60" s="3"/>
      <c r="E60" s="4"/>
      <c r="F60" s="5"/>
      <c r="G60" s="5"/>
      <c r="I60" s="3"/>
    </row>
    <row r="61" spans="2:15" outlineLevel="1" x14ac:dyDescent="0.35">
      <c r="C61" s="3"/>
      <c r="D61" s="3"/>
      <c r="E61" s="4"/>
      <c r="F61" s="5"/>
      <c r="G61" s="5"/>
      <c r="I61" s="3"/>
    </row>
    <row r="62" spans="2:15" outlineLevel="1" x14ac:dyDescent="0.35">
      <c r="C62" s="3"/>
      <c r="D62" s="3"/>
      <c r="E62" s="4"/>
      <c r="F62" s="5"/>
      <c r="G62" s="5"/>
      <c r="I62" s="3"/>
    </row>
    <row r="63" spans="2:15" outlineLevel="1" x14ac:dyDescent="0.35">
      <c r="C63" s="3"/>
      <c r="D63" s="3"/>
      <c r="E63" s="4"/>
      <c r="F63" s="5"/>
      <c r="G63" s="5"/>
      <c r="I63" s="3"/>
    </row>
    <row r="64" spans="2:15" outlineLevel="1" x14ac:dyDescent="0.35">
      <c r="C64" s="3"/>
      <c r="D64" s="3"/>
      <c r="E64" s="4"/>
      <c r="F64" s="5"/>
      <c r="G64" s="5"/>
      <c r="I64" s="3"/>
    </row>
    <row r="65" spans="3:9" outlineLevel="1" x14ac:dyDescent="0.35">
      <c r="C65" s="3"/>
      <c r="D65" s="3"/>
      <c r="E65" s="4"/>
      <c r="F65" s="5"/>
      <c r="G65" s="5"/>
      <c r="I65" s="3"/>
    </row>
    <row r="66" spans="3:9" outlineLevel="1" x14ac:dyDescent="0.35">
      <c r="C66" s="3"/>
      <c r="D66" s="3"/>
      <c r="E66" s="4"/>
      <c r="F66" s="5"/>
      <c r="G66" s="5"/>
      <c r="I66" s="3"/>
    </row>
    <row r="67" spans="3:9" outlineLevel="1" x14ac:dyDescent="0.35">
      <c r="C67" s="3"/>
      <c r="D67" s="3"/>
      <c r="E67" s="4"/>
      <c r="F67" s="5"/>
      <c r="G67" s="5"/>
      <c r="I67" s="3"/>
    </row>
    <row r="68" spans="3:9" outlineLevel="1" x14ac:dyDescent="0.35">
      <c r="C68" s="3"/>
      <c r="D68" s="3"/>
      <c r="E68" s="4"/>
      <c r="F68" s="5"/>
      <c r="G68" s="5"/>
      <c r="I68" s="3"/>
    </row>
    <row r="69" spans="3:9" outlineLevel="1" x14ac:dyDescent="0.35">
      <c r="C69" s="3"/>
      <c r="D69" s="3"/>
      <c r="E69" s="4"/>
      <c r="F69" s="5"/>
      <c r="G69" s="5"/>
      <c r="I69" s="3"/>
    </row>
    <row r="70" spans="3:9" outlineLevel="1" x14ac:dyDescent="0.35">
      <c r="C70" s="3"/>
      <c r="D70" s="3"/>
      <c r="E70" s="4"/>
      <c r="F70" s="5"/>
      <c r="G70" s="5"/>
      <c r="I70" s="3"/>
    </row>
    <row r="71" spans="3:9" outlineLevel="1" x14ac:dyDescent="0.35">
      <c r="C71" s="3"/>
      <c r="D71" s="3"/>
      <c r="E71" s="4"/>
      <c r="F71" s="5"/>
      <c r="G71" s="5"/>
      <c r="I71" s="3"/>
    </row>
    <row r="72" spans="3:9" outlineLevel="1" x14ac:dyDescent="0.35">
      <c r="C72" s="3"/>
      <c r="D72" s="3"/>
      <c r="E72" s="4"/>
      <c r="F72" s="5"/>
      <c r="G72" s="5"/>
      <c r="I72" s="3"/>
    </row>
    <row r="73" spans="3:9" outlineLevel="1" x14ac:dyDescent="0.35">
      <c r="C73" s="3"/>
      <c r="D73" s="3"/>
      <c r="E73" s="4"/>
      <c r="F73" s="5"/>
      <c r="G73" s="5"/>
      <c r="I73" s="3"/>
    </row>
    <row r="74" spans="3:9" outlineLevel="1" x14ac:dyDescent="0.35">
      <c r="C74" s="3"/>
      <c r="D74" s="3"/>
      <c r="E74" s="4"/>
      <c r="F74" s="5"/>
      <c r="G74" s="5"/>
      <c r="I74" s="3"/>
    </row>
    <row r="75" spans="3:9" outlineLevel="1" x14ac:dyDescent="0.35"/>
  </sheetData>
  <mergeCells count="3">
    <mergeCell ref="C48:N48"/>
    <mergeCell ref="I33:J33"/>
    <mergeCell ref="I29:J29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Choke</vt:lpstr>
      <vt:lpstr>Choke!Bob_</vt:lpstr>
      <vt:lpstr>d_choke</vt:lpstr>
      <vt:lpstr>d_pipe</vt:lpstr>
      <vt:lpstr>Choke!fw_</vt:lpstr>
      <vt:lpstr>Choke!gamma_gas_</vt:lpstr>
      <vt:lpstr>Choke!gamma_oil_</vt:lpstr>
      <vt:lpstr>Choke!gamma_wat_</vt:lpstr>
      <vt:lpstr>Choke!muob_</vt:lpstr>
      <vt:lpstr>Choke!Pb_</vt:lpstr>
      <vt:lpstr>Pbuf_</vt:lpstr>
      <vt:lpstr>Plin_</vt:lpstr>
      <vt:lpstr>PVTstr_</vt:lpstr>
      <vt:lpstr>Qliq_</vt:lpstr>
      <vt:lpstr>Choke!Rp_</vt:lpstr>
      <vt:lpstr>Choke!Rsb_</vt:lpstr>
      <vt:lpstr>T_choke</vt:lpstr>
      <vt:lpstr>T_upchoke</vt:lpstr>
      <vt:lpstr>Choke!Tres_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