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rnt\unifloc_vba\excercises\excercises empty\"/>
    </mc:Choice>
  </mc:AlternateContent>
  <xr:revisionPtr revIDLastSave="0" documentId="13_ncr:1_{18D4044D-C9D8-42D6-A66E-FBF321208F6A}" xr6:coauthVersionLast="43" xr6:coauthVersionMax="43" xr10:uidLastSave="{00000000-0000-0000-0000-000000000000}"/>
  <bookViews>
    <workbookView xWindow="-98" yWindow="-98" windowWidth="20715" windowHeight="13276" xr2:uid="{D87573BE-CE25-4BB0-B737-F86120CA6188}"/>
  </bookViews>
  <sheets>
    <sheet name="Лист1" sheetId="1" r:id="rId1"/>
  </sheets>
  <externalReferences>
    <externalReference r:id="rId2"/>
    <externalReference r:id="rId3"/>
  </externalReferences>
  <definedNames>
    <definedName name="F">Лист1!$H$6</definedName>
    <definedName name="Fnom">Лист1!$C$6</definedName>
    <definedName name="ID">Лист1!$C$8</definedName>
    <definedName name="Inom">Лист1!$C$7</definedName>
    <definedName name="Pnom_">Лист1!$C$10</definedName>
    <definedName name="U">Лист1!$H$5</definedName>
    <definedName name="Unom">Лист1!$C$5</definedName>
    <definedName name="версия_">[1]Unifloc!$A$1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E88" i="1"/>
  <c r="C88" i="1"/>
  <c r="B92" i="1"/>
  <c r="B93" i="1"/>
  <c r="B94" i="1"/>
  <c r="B95" i="1"/>
  <c r="B96" i="1"/>
  <c r="B97" i="1"/>
  <c r="B98" i="1"/>
  <c r="B99" i="1"/>
  <c r="B91" i="1"/>
  <c r="C10" i="1"/>
  <c r="D90" i="1" l="1"/>
  <c r="C90" i="1"/>
  <c r="E90" i="1"/>
  <c r="B19" i="1"/>
  <c r="D96" i="1"/>
  <c r="D92" i="1"/>
  <c r="D93" i="1"/>
  <c r="D97" i="1"/>
  <c r="D94" i="1"/>
  <c r="D98" i="1"/>
  <c r="D91" i="1"/>
  <c r="D95" i="1"/>
  <c r="D99" i="1"/>
  <c r="C93" i="1"/>
  <c r="C97" i="1"/>
  <c r="C92" i="1"/>
  <c r="C96" i="1"/>
  <c r="C94" i="1"/>
  <c r="C98" i="1"/>
  <c r="C91" i="1"/>
  <c r="C95" i="1"/>
  <c r="C99" i="1"/>
  <c r="E92" i="1"/>
  <c r="E96" i="1"/>
  <c r="E93" i="1"/>
  <c r="E97" i="1"/>
  <c r="E94" i="1"/>
  <c r="E98" i="1"/>
  <c r="E91" i="1"/>
  <c r="E95" i="1"/>
  <c r="E99" i="1"/>
  <c r="B20" i="1" l="1"/>
  <c r="B21" i="1" l="1"/>
  <c r="B22" i="1" l="1"/>
  <c r="B23" i="1" l="1"/>
  <c r="A1" i="1" l="1"/>
  <c r="B24" i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A1" authorId="0" shapeId="0" xr:uid="{F7F0DCA0-7A4E-4F85-8CF0-75FF0E694065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</commentList>
</comments>
</file>

<file path=xl/sharedStrings.xml><?xml version="1.0" encoding="utf-8"?>
<sst xmlns="http://schemas.openxmlformats.org/spreadsheetml/2006/main" count="32" uniqueCount="24">
  <si>
    <t>Анализ характеристик ПЭД</t>
  </si>
  <si>
    <t>V</t>
  </si>
  <si>
    <t>Hz</t>
  </si>
  <si>
    <t>A</t>
  </si>
  <si>
    <t>Pnom</t>
  </si>
  <si>
    <t>kW</t>
  </si>
  <si>
    <t>ID</t>
  </si>
  <si>
    <t>P</t>
  </si>
  <si>
    <t>I</t>
  </si>
  <si>
    <t>s</t>
  </si>
  <si>
    <t>Параметры ПЭД номинальные</t>
  </si>
  <si>
    <t>Параметры ПЭД рабочие</t>
  </si>
  <si>
    <t>U</t>
  </si>
  <si>
    <t>F</t>
  </si>
  <si>
    <t>M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</si>
  <si>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</si>
  <si>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</si>
  <si>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</si>
  <si>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t>Расчетная номинальная мощность</t>
  </si>
  <si>
    <t>Характеристика ПЭД</t>
  </si>
  <si>
    <t>КПД</t>
  </si>
  <si>
    <r>
      <t xml:space="preserve">cos </t>
    </r>
    <r>
      <rPr>
        <sz val="11"/>
        <color theme="1"/>
        <rFont val="Calibri"/>
        <family val="2"/>
        <charset val="204"/>
      </rPr>
      <t>ϕ</t>
    </r>
  </si>
  <si>
    <t>Электромеханическая характеристика ПЭД</t>
  </si>
  <si>
    <t>Зависимость КПД от напряжения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</si>
</sst>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Лист1!$D$17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Лист1!$D$18:$D$38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A-4F68-A530-981AF05AEEDA}"/>
            </c:ext>
          </c:extLst>
        </c:ser>
        <c:ser>
          <c:idx val="2"/>
          <c:order val="2"/>
          <c:tx>
            <c:strRef>
              <c:f>Лист1!$E$17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Лист1!$E$18:$E$38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Лист1!$C$18:$C$38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Лист1!$G$17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Лист1!$G$18:$G$38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Лист1!$F$17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1.7914255092523383</c:v>
                </c:pt>
                <c:pt idx="2">
                  <c:v>3.5828510185046767</c:v>
                </c:pt>
                <c:pt idx="3">
                  <c:v>5.374276527757015</c:v>
                </c:pt>
                <c:pt idx="4">
                  <c:v>7.1657020370093534</c:v>
                </c:pt>
                <c:pt idx="5">
                  <c:v>8.9571275462616917</c:v>
                </c:pt>
                <c:pt idx="6">
                  <c:v>10.74855305551403</c:v>
                </c:pt>
                <c:pt idx="7">
                  <c:v>12.539978564766368</c:v>
                </c:pt>
                <c:pt idx="8">
                  <c:v>14.331404074018707</c:v>
                </c:pt>
                <c:pt idx="9">
                  <c:v>16.122829583271045</c:v>
                </c:pt>
                <c:pt idx="10">
                  <c:v>17.914255092523383</c:v>
                </c:pt>
                <c:pt idx="11">
                  <c:v>19.705680601775722</c:v>
                </c:pt>
                <c:pt idx="12">
                  <c:v>21.49710611102806</c:v>
                </c:pt>
                <c:pt idx="13">
                  <c:v>23.288531620280398</c:v>
                </c:pt>
                <c:pt idx="14">
                  <c:v>25.079957129532737</c:v>
                </c:pt>
                <c:pt idx="15">
                  <c:v>26.871382638785075</c:v>
                </c:pt>
                <c:pt idx="16">
                  <c:v>28.662808148037414</c:v>
                </c:pt>
                <c:pt idx="17">
                  <c:v>30.454233657289752</c:v>
                </c:pt>
                <c:pt idx="18">
                  <c:v>32.24565916654209</c:v>
                </c:pt>
                <c:pt idx="19">
                  <c:v>34.037084675794432</c:v>
                </c:pt>
                <c:pt idx="20">
                  <c:v>35.828510185046767</c:v>
                </c:pt>
              </c:numCache>
            </c:numRef>
          </c:xVal>
          <c:yVal>
            <c:numRef>
              <c:f>Лист1!$F$18:$F$38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на валу 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Проскальзыванеи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Лист1!$C$45:$C$83</c:f>
              <c:numCache>
                <c:formatCode>0.00</c:formatCode>
                <c:ptCount val="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2-42D9-95D8-2A9C4027BC9A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Лист1!$D$45:$D$83</c:f>
              <c:numCache>
                <c:formatCode>0.00</c:formatCode>
                <c:ptCount val="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Лист1!$E$45:$E$83</c:f>
              <c:numCache>
                <c:formatCode>0.00</c:formatCode>
                <c:ptCount val="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62-42D9-95D8-2A9C4027BC9A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Лист1!$F$45:$F$83</c:f>
              <c:numCache>
                <c:formatCode>0.00</c:formatCode>
                <c:ptCount val="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Лист1!$C$45:$C$65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2-4A93-818D-47A54D35185F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Лист1!$D$45:$D$65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Лист1!$E$45:$E$65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2-4A93-818D-47A54D35185F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Лист1!$F$45:$F$65</c:f>
              <c:numCache>
                <c:formatCode>0.00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КПД</a:t>
            </a:r>
            <a:r>
              <a:rPr lang="ru-RU" baseline="0"/>
              <a:t> УЭЦН от напряжения</a:t>
            </a:r>
            <a:endParaRPr lang="ru-RU"/>
          </a:p>
        </c:rich>
      </c:tx>
      <c:layout>
        <c:manualLayout>
          <c:xMode val="edge"/>
          <c:yMode val="edge"/>
          <c:x val="0.20604505490793401"/>
          <c:y val="2.1828100557074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Лист1!$C$88</c:f>
              <c:strCache>
                <c:ptCount val="1"/>
                <c:pt idx="0">
                  <c:v>Загрузка 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Лист1!$C$91:$C$99</c:f>
              <c:numCache>
                <c:formatCode>0.00</c:formatCode>
                <c:ptCount val="9"/>
                <c:pt idx="0">
                  <c:v>0.80071502698360797</c:v>
                </c:pt>
                <c:pt idx="1">
                  <c:v>0.8006880378076715</c:v>
                </c:pt>
                <c:pt idx="2">
                  <c:v>0.79764377235663741</c:v>
                </c:pt>
                <c:pt idx="3">
                  <c:v>0.7921393592023307</c:v>
                </c:pt>
                <c:pt idx="4">
                  <c:v>0.78443681726415204</c:v>
                </c:pt>
                <c:pt idx="5">
                  <c:v>0.77504952576125152</c:v>
                </c:pt>
                <c:pt idx="6">
                  <c:v>0.7638942599984907</c:v>
                </c:pt>
                <c:pt idx="7">
                  <c:v>0.75128810084915187</c:v>
                </c:pt>
                <c:pt idx="8">
                  <c:v>0.73748936207564486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F-4B7F-9F34-3164FC38169B}"/>
            </c:ext>
          </c:extLst>
        </c:ser>
        <c:ser>
          <c:idx val="1"/>
          <c:order val="1"/>
          <c:tx>
            <c:strRef>
              <c:f>Лист1!$D$88</c:f>
              <c:strCache>
                <c:ptCount val="1"/>
                <c:pt idx="0">
                  <c:v>Загрузка 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Лист1!$D$91:$D$99</c:f>
              <c:numCache>
                <c:formatCode>0.00</c:formatCode>
                <c:ptCount val="9"/>
                <c:pt idx="0">
                  <c:v>0.80162428490550897</c:v>
                </c:pt>
                <c:pt idx="1">
                  <c:v>0.80925370774334859</c:v>
                </c:pt>
                <c:pt idx="2">
                  <c:v>0.81219405354680674</c:v>
                </c:pt>
                <c:pt idx="3">
                  <c:v>0.81177353400806496</c:v>
                </c:pt>
                <c:pt idx="4">
                  <c:v>0.80874250477175702</c:v>
                </c:pt>
                <c:pt idx="5">
                  <c:v>0.80347342092980911</c:v>
                </c:pt>
                <c:pt idx="6">
                  <c:v>0.79634007265630546</c:v>
                </c:pt>
                <c:pt idx="7">
                  <c:v>0.78758686640541309</c:v>
                </c:pt>
                <c:pt idx="8">
                  <c:v>0.77740387892022922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F-4B7F-9F34-3164FC38169B}"/>
            </c:ext>
          </c:extLst>
        </c:ser>
        <c:ser>
          <c:idx val="2"/>
          <c:order val="2"/>
          <c:tx>
            <c:strRef>
              <c:f>Лист1!$E$88</c:f>
              <c:strCache>
                <c:ptCount val="1"/>
                <c:pt idx="0">
                  <c:v>Загрузка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Лист1!$E$91:$E$99</c:f>
              <c:numCache>
                <c:formatCode>0.00</c:formatCode>
                <c:ptCount val="9"/>
                <c:pt idx="0">
                  <c:v>0.7827905299155945</c:v>
                </c:pt>
                <c:pt idx="1">
                  <c:v>0.80010953836578724</c:v>
                </c:pt>
                <c:pt idx="2">
                  <c:v>0.81090754273073673</c:v>
                </c:pt>
                <c:pt idx="3">
                  <c:v>0.81614394607211949</c:v>
                </c:pt>
                <c:pt idx="4">
                  <c:v>0.81765554424805809</c:v>
                </c:pt>
                <c:pt idx="5">
                  <c:v>0.81635647389300026</c:v>
                </c:pt>
                <c:pt idx="6">
                  <c:v>0.81281216838584269</c:v>
                </c:pt>
                <c:pt idx="7">
                  <c:v>0.80733596164843802</c:v>
                </c:pt>
                <c:pt idx="8">
                  <c:v>0.80026503566440754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F-4B7F-9F34-3164FC38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58800"/>
        <c:axId val="1334242720"/>
      </c:scatterChart>
      <c:valAx>
        <c:axId val="17758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ПЭД,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42720"/>
        <c:crosses val="autoZero"/>
        <c:crossBetween val="midCat"/>
      </c:valAx>
      <c:valAx>
        <c:axId val="1334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5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385761</xdr:colOff>
      <xdr:row>16</xdr:row>
      <xdr:rowOff>9525</xdr:rowOff>
    </xdr:from>
    <xdr:to>
      <xdr:col>15</xdr:col>
      <xdr:colOff>371474</xdr:colOff>
      <xdr:row>38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05FC47-A0DA-4E69-BCFB-460C6CAF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15</xdr:row>
      <xdr:rowOff>180975</xdr:rowOff>
    </xdr:from>
    <xdr:to>
      <xdr:col>23</xdr:col>
      <xdr:colOff>423863</xdr:colOff>
      <xdr:row>38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55A9C7-B838-4253-945F-A2074332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419099</xdr:colOff>
      <xdr:row>61</xdr:row>
      <xdr:rowOff>104776</xdr:rowOff>
    </xdr:from>
    <xdr:to>
      <xdr:col>20</xdr:col>
      <xdr:colOff>581024</xdr:colOff>
      <xdr:row>82</xdr:row>
      <xdr:rowOff>142876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3E35372-F393-433D-ADC8-EF887331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41</xdr:row>
      <xdr:rowOff>133351</xdr:rowOff>
    </xdr:from>
    <xdr:to>
      <xdr:col>20</xdr:col>
      <xdr:colOff>581025</xdr:colOff>
      <xdr:row>61</xdr:row>
      <xdr:rowOff>76201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0B4EDEE-210F-4AC9-AA48-C944ED6A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476249</xdr:colOff>
      <xdr:row>88</xdr:row>
      <xdr:rowOff>4761</xdr:rowOff>
    </xdr:from>
    <xdr:to>
      <xdr:col>16</xdr:col>
      <xdr:colOff>200025</xdr:colOff>
      <xdr:row>106</xdr:row>
      <xdr:rowOff>66674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5227238-799C-45DF-AF88-B7CC4399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189635</xdr:colOff>
      <xdr:row>1</xdr:row>
      <xdr:rowOff>116033</xdr:rowOff>
    </xdr:from>
    <xdr:to>
      <xdr:col>23</xdr:col>
      <xdr:colOff>303935</xdr:colOff>
      <xdr:row>15</xdr:row>
      <xdr:rowOff>86592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29C95F-909E-4492-8985-15DCBCC2DB07}"/>
            </a:ext>
          </a:extLst>
        </xdr:cNvPr>
        <xdr:cNvSpPr txBox="1"/>
      </xdr:nvSpPr>
      <xdr:spPr>
        <a:xfrm>
          <a:off x="9143135" y="306533"/>
          <a:ext cx="5569527" cy="27414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Упражнение</a:t>
          </a:r>
          <a:r>
            <a:rPr lang="ru-RU" sz="1100" baseline="0"/>
            <a:t> показывает характеристики погружного ассинхронного электрического двигателя, применяемого в УЭЦН.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Почему ассинхронный двигатель называется ассинхронным?</a:t>
          </a:r>
        </a:p>
        <a:p>
          <a:r>
            <a:rPr lang="ru-RU" sz="1100" baseline="0"/>
            <a:t>2. Что такое проскальзывание?</a:t>
          </a:r>
        </a:p>
        <a:p>
          <a:r>
            <a:rPr lang="ru-RU" sz="1100" baseline="0"/>
            <a:t>3. Что такое ток холостого хода? Где его увидеть на графиках?</a:t>
          </a:r>
        </a:p>
        <a:p>
          <a:r>
            <a:rPr lang="ru-RU" sz="1100" baseline="0"/>
            <a:t>4. Что то такое загрузка ПЭД?</a:t>
          </a:r>
        </a:p>
        <a:p>
          <a:r>
            <a:rPr lang="ru-RU" sz="1100" baseline="0"/>
            <a:t>5. В каком режиме работы ПЭД КПД максимален?</a:t>
          </a:r>
        </a:p>
        <a:p>
          <a:r>
            <a:rPr lang="ru-RU" sz="1100" baseline="0"/>
            <a:t>6. Насколько важно соблюдение напряжения подаваемого на двигатель?</a:t>
          </a:r>
        </a:p>
        <a:p>
          <a:r>
            <a:rPr lang="ru-RU" sz="1100" baseline="0"/>
            <a:t>7. Почему на ПЭД подают высокое напряжение?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aseline="0"/>
            <a:t>Расчетные функции для образовательных целей. Детального сопоставления расчетных характеристик с фактическими не проводилось. (06,2019)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apps/UF7_calc_wel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loc"/>
      <sheetName val="PVT"/>
      <sheetName val="Construction"/>
      <sheetName val="ESP"/>
      <sheetName val="GasLift"/>
      <sheetName val="Calc ESP"/>
      <sheetName val="Calc GasLift"/>
      <sheetName val="Calc Self Flow"/>
    </sheetNames>
    <sheetDataSet>
      <sheetData sheetId="0">
        <row r="1">
          <cell r="A1" t="str">
            <v>вер 7.7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  <sheetName val="UniflocVBA_7"/>
    </sheetNames>
    <definedNames>
      <definedName name="motor_Eff_d"/>
      <definedName name="Motor_Pnom_kW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06D6-01FB-43E6-A9BD-45327783DFF7}">
  <sheetPr codeName="Лист1"/>
  <dimension ref="A1:I99"/>
  <sheetViews>
    <sheetView tabSelected="1" zoomScale="85" zoomScaleNormal="85" workbookViewId="0">
      <selection activeCell="C45" sqref="C45:F83"/>
    </sheetView>
  </sheetViews>
  <sheetFormatPr defaultRowHeight="14.25" x14ac:dyDescent="0.45"/>
  <cols>
    <col min="3" max="5" width="11.3984375" customWidth="1"/>
  </cols>
  <sheetData>
    <row r="1" spans="1:9" x14ac:dyDescent="0.45">
      <c r="A1" s="1" t="str">
        <f>"Унифлок "&amp;версия_&amp;" приложение версия 1.0"</f>
        <v>Унифлок вер 7.7 приложение версия 1.0</v>
      </c>
    </row>
    <row r="2" spans="1:9" x14ac:dyDescent="0.45">
      <c r="A2" s="12" t="s">
        <v>0</v>
      </c>
      <c r="B2" s="12"/>
      <c r="C2" s="12"/>
      <c r="D2" s="12"/>
      <c r="E2" s="12"/>
    </row>
    <row r="4" spans="1:9" x14ac:dyDescent="0.45">
      <c r="B4" s="3" t="s">
        <v>10</v>
      </c>
      <c r="G4" t="s">
        <v>11</v>
      </c>
    </row>
    <row r="5" spans="1:9" ht="15.75" x14ac:dyDescent="0.55000000000000004">
      <c r="B5" s="4" t="s">
        <v>15</v>
      </c>
      <c r="C5" s="5">
        <v>1000</v>
      </c>
      <c r="D5" s="6" t="s">
        <v>1</v>
      </c>
      <c r="G5" s="4" t="s">
        <v>12</v>
      </c>
      <c r="H5" s="5">
        <v>1000</v>
      </c>
      <c r="I5" s="6" t="s">
        <v>1</v>
      </c>
    </row>
    <row r="6" spans="1:9" ht="15.75" x14ac:dyDescent="0.55000000000000004">
      <c r="B6" s="4" t="s">
        <v>16</v>
      </c>
      <c r="C6" s="5">
        <v>50</v>
      </c>
      <c r="D6" s="6" t="s">
        <v>2</v>
      </c>
      <c r="G6" s="4" t="s">
        <v>13</v>
      </c>
      <c r="H6" s="5">
        <v>60</v>
      </c>
      <c r="I6" s="6" t="s">
        <v>2</v>
      </c>
    </row>
    <row r="7" spans="1:9" ht="15.75" x14ac:dyDescent="0.55000000000000004">
      <c r="B7" s="4" t="s">
        <v>17</v>
      </c>
      <c r="C7" s="5">
        <v>34</v>
      </c>
      <c r="D7" s="6" t="s">
        <v>3</v>
      </c>
    </row>
    <row r="8" spans="1:9" x14ac:dyDescent="0.45">
      <c r="B8" s="4" t="s">
        <v>6</v>
      </c>
      <c r="C8" s="5">
        <v>0</v>
      </c>
      <c r="D8" s="6"/>
    </row>
    <row r="9" spans="1:9" x14ac:dyDescent="0.45">
      <c r="B9" s="3" t="s">
        <v>18</v>
      </c>
      <c r="D9" s="2"/>
    </row>
    <row r="10" spans="1:9" x14ac:dyDescent="0.45">
      <c r="B10" s="4" t="s">
        <v>4</v>
      </c>
      <c r="C10" s="10">
        <f>[2]!Motor_Pnom_kW(Unom,Inom,Fnom,ID)</f>
        <v>35.828510185046767</v>
      </c>
      <c r="D10" s="6" t="s">
        <v>5</v>
      </c>
    </row>
    <row r="16" spans="1:9" x14ac:dyDescent="0.45">
      <c r="B16" s="3" t="s">
        <v>19</v>
      </c>
    </row>
    <row r="17" spans="2:7" x14ac:dyDescent="0.45">
      <c r="B17" s="7" t="s">
        <v>7</v>
      </c>
      <c r="C17" s="7" t="s">
        <v>8</v>
      </c>
      <c r="D17" s="7" t="s">
        <v>21</v>
      </c>
      <c r="E17" s="7" t="s">
        <v>20</v>
      </c>
      <c r="F17" s="7" t="s">
        <v>9</v>
      </c>
      <c r="G17" s="7" t="s">
        <v>14</v>
      </c>
    </row>
    <row r="18" spans="2:7" x14ac:dyDescent="0.45">
      <c r="B18" s="8">
        <v>0</v>
      </c>
      <c r="C18" s="9"/>
      <c r="D18" s="9"/>
      <c r="E18" s="9"/>
      <c r="F18" s="9"/>
      <c r="G18" s="9"/>
    </row>
    <row r="19" spans="2:7" x14ac:dyDescent="0.45">
      <c r="B19" s="8">
        <f t="shared" ref="B19:B38" si="0">Pnom_*0.05+B18</f>
        <v>1.7914255092523383</v>
      </c>
      <c r="C19" s="9"/>
      <c r="D19" s="9"/>
      <c r="E19" s="9"/>
      <c r="F19" s="9"/>
      <c r="G19" s="9"/>
    </row>
    <row r="20" spans="2:7" x14ac:dyDescent="0.45">
      <c r="B20" s="8">
        <f t="shared" si="0"/>
        <v>3.5828510185046767</v>
      </c>
      <c r="C20" s="9"/>
      <c r="D20" s="9"/>
      <c r="E20" s="9"/>
      <c r="F20" s="9"/>
      <c r="G20" s="9"/>
    </row>
    <row r="21" spans="2:7" x14ac:dyDescent="0.45">
      <c r="B21" s="8">
        <f t="shared" si="0"/>
        <v>5.374276527757015</v>
      </c>
      <c r="C21" s="9"/>
      <c r="D21" s="9"/>
      <c r="E21" s="9"/>
      <c r="F21" s="9"/>
      <c r="G21" s="9"/>
    </row>
    <row r="22" spans="2:7" x14ac:dyDescent="0.45">
      <c r="B22" s="8">
        <f t="shared" si="0"/>
        <v>7.1657020370093534</v>
      </c>
      <c r="C22" s="9"/>
      <c r="D22" s="9"/>
      <c r="E22" s="9"/>
      <c r="F22" s="9"/>
      <c r="G22" s="9"/>
    </row>
    <row r="23" spans="2:7" x14ac:dyDescent="0.45">
      <c r="B23" s="8">
        <f t="shared" si="0"/>
        <v>8.9571275462616917</v>
      </c>
      <c r="C23" s="9"/>
      <c r="D23" s="9"/>
      <c r="E23" s="9"/>
      <c r="F23" s="9"/>
      <c r="G23" s="9"/>
    </row>
    <row r="24" spans="2:7" x14ac:dyDescent="0.45">
      <c r="B24" s="8">
        <f t="shared" si="0"/>
        <v>10.74855305551403</v>
      </c>
      <c r="C24" s="9"/>
      <c r="D24" s="9"/>
      <c r="E24" s="9"/>
      <c r="F24" s="9"/>
      <c r="G24" s="9"/>
    </row>
    <row r="25" spans="2:7" x14ac:dyDescent="0.45">
      <c r="B25" s="8">
        <f t="shared" si="0"/>
        <v>12.539978564766368</v>
      </c>
      <c r="C25" s="9"/>
      <c r="D25" s="9"/>
      <c r="E25" s="9"/>
      <c r="F25" s="9"/>
      <c r="G25" s="9"/>
    </row>
    <row r="26" spans="2:7" x14ac:dyDescent="0.45">
      <c r="B26" s="8">
        <f t="shared" si="0"/>
        <v>14.331404074018707</v>
      </c>
      <c r="C26" s="9"/>
      <c r="D26" s="9"/>
      <c r="E26" s="9"/>
      <c r="F26" s="9"/>
      <c r="G26" s="9"/>
    </row>
    <row r="27" spans="2:7" x14ac:dyDescent="0.45">
      <c r="B27" s="8">
        <f t="shared" si="0"/>
        <v>16.122829583271045</v>
      </c>
      <c r="C27" s="9"/>
      <c r="D27" s="9"/>
      <c r="E27" s="9"/>
      <c r="F27" s="9"/>
      <c r="G27" s="9"/>
    </row>
    <row r="28" spans="2:7" x14ac:dyDescent="0.45">
      <c r="B28" s="8">
        <f t="shared" si="0"/>
        <v>17.914255092523383</v>
      </c>
      <c r="C28" s="9"/>
      <c r="D28" s="9"/>
      <c r="E28" s="9"/>
      <c r="F28" s="9"/>
      <c r="G28" s="9"/>
    </row>
    <row r="29" spans="2:7" x14ac:dyDescent="0.45">
      <c r="B29" s="8">
        <f t="shared" si="0"/>
        <v>19.705680601775722</v>
      </c>
      <c r="C29" s="9"/>
      <c r="D29" s="9"/>
      <c r="E29" s="9"/>
      <c r="F29" s="9"/>
      <c r="G29" s="9"/>
    </row>
    <row r="30" spans="2:7" x14ac:dyDescent="0.45">
      <c r="B30" s="8">
        <f t="shared" si="0"/>
        <v>21.49710611102806</v>
      </c>
      <c r="C30" s="9"/>
      <c r="D30" s="9"/>
      <c r="E30" s="9"/>
      <c r="F30" s="9"/>
      <c r="G30" s="9"/>
    </row>
    <row r="31" spans="2:7" x14ac:dyDescent="0.45">
      <c r="B31" s="8">
        <f t="shared" si="0"/>
        <v>23.288531620280398</v>
      </c>
      <c r="C31" s="9"/>
      <c r="D31" s="9"/>
      <c r="E31" s="9"/>
      <c r="F31" s="9"/>
      <c r="G31" s="9"/>
    </row>
    <row r="32" spans="2:7" x14ac:dyDescent="0.45">
      <c r="B32" s="8">
        <f t="shared" si="0"/>
        <v>25.079957129532737</v>
      </c>
      <c r="C32" s="9"/>
      <c r="D32" s="9"/>
      <c r="E32" s="9"/>
      <c r="F32" s="9"/>
      <c r="G32" s="9"/>
    </row>
    <row r="33" spans="2:7" x14ac:dyDescent="0.45">
      <c r="B33" s="8">
        <f t="shared" si="0"/>
        <v>26.871382638785075</v>
      </c>
      <c r="C33" s="9"/>
      <c r="D33" s="9"/>
      <c r="E33" s="9"/>
      <c r="F33" s="9"/>
      <c r="G33" s="9"/>
    </row>
    <row r="34" spans="2:7" x14ac:dyDescent="0.45">
      <c r="B34" s="8">
        <f t="shared" si="0"/>
        <v>28.662808148037414</v>
      </c>
      <c r="C34" s="9"/>
      <c r="D34" s="9"/>
      <c r="E34" s="9"/>
      <c r="F34" s="9"/>
      <c r="G34" s="9"/>
    </row>
    <row r="35" spans="2:7" x14ac:dyDescent="0.45">
      <c r="B35" s="8">
        <f t="shared" si="0"/>
        <v>30.454233657289752</v>
      </c>
      <c r="C35" s="9"/>
      <c r="D35" s="9"/>
      <c r="E35" s="9"/>
      <c r="F35" s="9"/>
      <c r="G35" s="9"/>
    </row>
    <row r="36" spans="2:7" x14ac:dyDescent="0.45">
      <c r="B36" s="8">
        <f t="shared" si="0"/>
        <v>32.24565916654209</v>
      </c>
      <c r="C36" s="9"/>
      <c r="D36" s="9"/>
      <c r="E36" s="9"/>
      <c r="F36" s="9"/>
      <c r="G36" s="9"/>
    </row>
    <row r="37" spans="2:7" x14ac:dyDescent="0.45">
      <c r="B37" s="8">
        <f t="shared" si="0"/>
        <v>34.037084675794432</v>
      </c>
      <c r="C37" s="9"/>
      <c r="D37" s="9"/>
      <c r="E37" s="9"/>
      <c r="F37" s="9"/>
      <c r="G37" s="9"/>
    </row>
    <row r="38" spans="2:7" x14ac:dyDescent="0.45">
      <c r="B38" s="8">
        <f t="shared" si="0"/>
        <v>35.828510185046767</v>
      </c>
      <c r="C38" s="9"/>
      <c r="D38" s="9"/>
      <c r="E38" s="9"/>
      <c r="F38" s="9"/>
      <c r="G38" s="9"/>
    </row>
    <row r="42" spans="2:7" x14ac:dyDescent="0.45">
      <c r="B42" s="3" t="s">
        <v>22</v>
      </c>
    </row>
    <row r="44" spans="2:7" x14ac:dyDescent="0.45">
      <c r="B44" s="7" t="s">
        <v>9</v>
      </c>
      <c r="C44" s="7" t="s">
        <v>14</v>
      </c>
      <c r="D44" s="7" t="s">
        <v>8</v>
      </c>
      <c r="E44" s="7" t="s">
        <v>20</v>
      </c>
      <c r="F44" s="7" t="s">
        <v>21</v>
      </c>
    </row>
    <row r="45" spans="2:7" x14ac:dyDescent="0.45">
      <c r="B45" s="11">
        <v>0</v>
      </c>
      <c r="C45" s="9"/>
      <c r="D45" s="9"/>
      <c r="E45" s="9"/>
      <c r="F45" s="9"/>
    </row>
    <row r="46" spans="2:7" x14ac:dyDescent="0.45">
      <c r="B46" s="11">
        <v>5.0000000000000001E-3</v>
      </c>
      <c r="C46" s="9"/>
      <c r="D46" s="9"/>
      <c r="E46" s="9"/>
      <c r="F46" s="9"/>
    </row>
    <row r="47" spans="2:7" x14ac:dyDescent="0.45">
      <c r="B47" s="11">
        <v>0.01</v>
      </c>
      <c r="C47" s="9"/>
      <c r="D47" s="9"/>
      <c r="E47" s="9"/>
      <c r="F47" s="9"/>
    </row>
    <row r="48" spans="2:7" x14ac:dyDescent="0.45">
      <c r="B48" s="11">
        <v>1.4999999999999999E-2</v>
      </c>
      <c r="C48" s="9"/>
      <c r="D48" s="9"/>
      <c r="E48" s="9"/>
      <c r="F48" s="9"/>
    </row>
    <row r="49" spans="2:6" x14ac:dyDescent="0.45">
      <c r="B49" s="11">
        <v>0.02</v>
      </c>
      <c r="C49" s="9"/>
      <c r="D49" s="9"/>
      <c r="E49" s="9"/>
      <c r="F49" s="9"/>
    </row>
    <row r="50" spans="2:6" x14ac:dyDescent="0.45">
      <c r="B50" s="11">
        <v>2.5000000000000001E-2</v>
      </c>
      <c r="C50" s="9"/>
      <c r="D50" s="9"/>
      <c r="E50" s="9"/>
      <c r="F50" s="9"/>
    </row>
    <row r="51" spans="2:6" x14ac:dyDescent="0.45">
      <c r="B51" s="11">
        <v>0.03</v>
      </c>
      <c r="C51" s="9"/>
      <c r="D51" s="9"/>
      <c r="E51" s="9"/>
      <c r="F51" s="9"/>
    </row>
    <row r="52" spans="2:6" x14ac:dyDescent="0.45">
      <c r="B52" s="11">
        <v>3.5000000000000003E-2</v>
      </c>
      <c r="C52" s="9"/>
      <c r="D52" s="9"/>
      <c r="E52" s="9"/>
      <c r="F52" s="9"/>
    </row>
    <row r="53" spans="2:6" x14ac:dyDescent="0.45">
      <c r="B53" s="11">
        <v>0.04</v>
      </c>
      <c r="C53" s="9"/>
      <c r="D53" s="9"/>
      <c r="E53" s="9"/>
      <c r="F53" s="9"/>
    </row>
    <row r="54" spans="2:6" x14ac:dyDescent="0.45">
      <c r="B54" s="11">
        <v>4.4999999999999998E-2</v>
      </c>
      <c r="C54" s="9"/>
      <c r="D54" s="9"/>
      <c r="E54" s="9"/>
      <c r="F54" s="9"/>
    </row>
    <row r="55" spans="2:6" x14ac:dyDescent="0.45">
      <c r="B55" s="11">
        <v>0.05</v>
      </c>
      <c r="C55" s="9"/>
      <c r="D55" s="9"/>
      <c r="E55" s="9"/>
      <c r="F55" s="9"/>
    </row>
    <row r="56" spans="2:6" x14ac:dyDescent="0.45">
      <c r="B56" s="11">
        <v>5.5E-2</v>
      </c>
      <c r="C56" s="9"/>
      <c r="D56" s="9"/>
      <c r="E56" s="9"/>
      <c r="F56" s="9"/>
    </row>
    <row r="57" spans="2:6" x14ac:dyDescent="0.45">
      <c r="B57" s="11">
        <v>0.06</v>
      </c>
      <c r="C57" s="9"/>
      <c r="D57" s="9"/>
      <c r="E57" s="9"/>
      <c r="F57" s="9"/>
    </row>
    <row r="58" spans="2:6" x14ac:dyDescent="0.45">
      <c r="B58" s="11">
        <v>6.5000000000000002E-2</v>
      </c>
      <c r="C58" s="9"/>
      <c r="D58" s="9"/>
      <c r="E58" s="9"/>
      <c r="F58" s="9"/>
    </row>
    <row r="59" spans="2:6" x14ac:dyDescent="0.45">
      <c r="B59" s="11">
        <v>7.0000000000000007E-2</v>
      </c>
      <c r="C59" s="9"/>
      <c r="D59" s="9"/>
      <c r="E59" s="9"/>
      <c r="F59" s="9"/>
    </row>
    <row r="60" spans="2:6" x14ac:dyDescent="0.45">
      <c r="B60" s="11">
        <v>7.4999999999999997E-2</v>
      </c>
      <c r="C60" s="9"/>
      <c r="D60" s="9"/>
      <c r="E60" s="9"/>
      <c r="F60" s="9"/>
    </row>
    <row r="61" spans="2:6" x14ac:dyDescent="0.45">
      <c r="B61" s="11">
        <v>0.08</v>
      </c>
      <c r="C61" s="9"/>
      <c r="D61" s="9"/>
      <c r="E61" s="9"/>
      <c r="F61" s="9"/>
    </row>
    <row r="62" spans="2:6" x14ac:dyDescent="0.45">
      <c r="B62" s="11">
        <v>8.5000000000000006E-2</v>
      </c>
      <c r="C62" s="9"/>
      <c r="D62" s="9"/>
      <c r="E62" s="9"/>
      <c r="F62" s="9"/>
    </row>
    <row r="63" spans="2:6" x14ac:dyDescent="0.45">
      <c r="B63" s="11">
        <v>0.09</v>
      </c>
      <c r="C63" s="9"/>
      <c r="D63" s="9"/>
      <c r="E63" s="9"/>
      <c r="F63" s="9"/>
    </row>
    <row r="64" spans="2:6" x14ac:dyDescent="0.45">
      <c r="B64" s="11">
        <v>9.5000000000000001E-2</v>
      </c>
      <c r="C64" s="9"/>
      <c r="D64" s="9"/>
      <c r="E64" s="9"/>
      <c r="F64" s="9"/>
    </row>
    <row r="65" spans="2:6" x14ac:dyDescent="0.45">
      <c r="B65" s="11">
        <v>0.1</v>
      </c>
      <c r="C65" s="9"/>
      <c r="D65" s="9"/>
      <c r="E65" s="9"/>
      <c r="F65" s="9"/>
    </row>
    <row r="66" spans="2:6" x14ac:dyDescent="0.45">
      <c r="B66" s="11">
        <v>0.11</v>
      </c>
      <c r="C66" s="9"/>
      <c r="D66" s="9"/>
      <c r="E66" s="9"/>
      <c r="F66" s="9"/>
    </row>
    <row r="67" spans="2:6" x14ac:dyDescent="0.45">
      <c r="B67" s="11">
        <v>0.12</v>
      </c>
      <c r="C67" s="9"/>
      <c r="D67" s="9"/>
      <c r="E67" s="9"/>
      <c r="F67" s="9"/>
    </row>
    <row r="68" spans="2:6" x14ac:dyDescent="0.45">
      <c r="B68" s="11">
        <v>0.13</v>
      </c>
      <c r="C68" s="9"/>
      <c r="D68" s="9"/>
      <c r="E68" s="9"/>
      <c r="F68" s="9"/>
    </row>
    <row r="69" spans="2:6" x14ac:dyDescent="0.45">
      <c r="B69" s="11">
        <v>0.14000000000000001</v>
      </c>
      <c r="C69" s="9"/>
      <c r="D69" s="9"/>
      <c r="E69" s="9"/>
      <c r="F69" s="9"/>
    </row>
    <row r="70" spans="2:6" x14ac:dyDescent="0.45">
      <c r="B70" s="11">
        <v>0.15</v>
      </c>
      <c r="C70" s="9"/>
      <c r="D70" s="9"/>
      <c r="E70" s="9"/>
      <c r="F70" s="9"/>
    </row>
    <row r="71" spans="2:6" x14ac:dyDescent="0.45">
      <c r="B71" s="11">
        <v>0.16</v>
      </c>
      <c r="C71" s="9"/>
      <c r="D71" s="9"/>
      <c r="E71" s="9"/>
      <c r="F71" s="9"/>
    </row>
    <row r="72" spans="2:6" x14ac:dyDescent="0.45">
      <c r="B72" s="11">
        <v>0.17</v>
      </c>
      <c r="C72" s="9"/>
      <c r="D72" s="9"/>
      <c r="E72" s="9"/>
      <c r="F72" s="9"/>
    </row>
    <row r="73" spans="2:6" x14ac:dyDescent="0.45">
      <c r="B73" s="11">
        <v>0.18</v>
      </c>
      <c r="C73" s="9"/>
      <c r="D73" s="9"/>
      <c r="E73" s="9"/>
      <c r="F73" s="9"/>
    </row>
    <row r="74" spans="2:6" x14ac:dyDescent="0.45">
      <c r="B74" s="11">
        <v>0.19</v>
      </c>
      <c r="C74" s="9"/>
      <c r="D74" s="9"/>
      <c r="E74" s="9"/>
      <c r="F74" s="9"/>
    </row>
    <row r="75" spans="2:6" x14ac:dyDescent="0.45">
      <c r="B75" s="11">
        <v>0.2</v>
      </c>
      <c r="C75" s="9"/>
      <c r="D75" s="9"/>
      <c r="E75" s="9"/>
      <c r="F75" s="9"/>
    </row>
    <row r="76" spans="2:6" x14ac:dyDescent="0.45">
      <c r="B76" s="11">
        <v>0.3</v>
      </c>
      <c r="C76" s="9"/>
      <c r="D76" s="9"/>
      <c r="E76" s="9"/>
      <c r="F76" s="9"/>
    </row>
    <row r="77" spans="2:6" x14ac:dyDescent="0.45">
      <c r="B77" s="11">
        <v>0.4</v>
      </c>
      <c r="C77" s="9"/>
      <c r="D77" s="9"/>
      <c r="E77" s="9"/>
      <c r="F77" s="9"/>
    </row>
    <row r="78" spans="2:6" x14ac:dyDescent="0.45">
      <c r="B78" s="11">
        <v>0.5</v>
      </c>
      <c r="C78" s="9"/>
      <c r="D78" s="9"/>
      <c r="E78" s="9"/>
      <c r="F78" s="9"/>
    </row>
    <row r="79" spans="2:6" x14ac:dyDescent="0.45">
      <c r="B79" s="11">
        <v>0.6</v>
      </c>
      <c r="C79" s="9"/>
      <c r="D79" s="9"/>
      <c r="E79" s="9"/>
      <c r="F79" s="9"/>
    </row>
    <row r="80" spans="2:6" x14ac:dyDescent="0.45">
      <c r="B80" s="11">
        <v>0.7</v>
      </c>
      <c r="C80" s="9"/>
      <c r="D80" s="9"/>
      <c r="E80" s="9"/>
      <c r="F80" s="9"/>
    </row>
    <row r="81" spans="1:6" x14ac:dyDescent="0.45">
      <c r="B81" s="11">
        <v>0.8</v>
      </c>
      <c r="C81" s="9"/>
      <c r="D81" s="9"/>
      <c r="E81" s="9"/>
      <c r="F81" s="9"/>
    </row>
    <row r="82" spans="1:6" x14ac:dyDescent="0.45">
      <c r="B82" s="11">
        <v>0.9</v>
      </c>
      <c r="C82" s="9"/>
      <c r="D82" s="9"/>
      <c r="E82" s="9"/>
      <c r="F82" s="9"/>
    </row>
    <row r="83" spans="1:6" x14ac:dyDescent="0.45">
      <c r="B83" s="11">
        <v>1</v>
      </c>
      <c r="C83" s="9"/>
      <c r="D83" s="9"/>
      <c r="E83" s="9"/>
      <c r="F83" s="9"/>
    </row>
    <row r="87" spans="1:6" x14ac:dyDescent="0.45">
      <c r="B87" s="3" t="s">
        <v>23</v>
      </c>
    </row>
    <row r="88" spans="1:6" x14ac:dyDescent="0.45">
      <c r="A88" s="7"/>
      <c r="B88" s="7"/>
      <c r="C88" s="7" t="str">
        <f>"Загрузка "&amp;C89</f>
        <v>Загрузка 0.6</v>
      </c>
      <c r="D88" s="7" t="str">
        <f t="shared" ref="D88:E88" si="1">"Загрузка "&amp;D89</f>
        <v>Загрузка 0.8</v>
      </c>
      <c r="E88" s="7" t="str">
        <f t="shared" si="1"/>
        <v>Загрузка 1</v>
      </c>
    </row>
    <row r="89" spans="1:6" x14ac:dyDescent="0.45">
      <c r="A89" s="7"/>
      <c r="B89" s="7"/>
      <c r="C89" s="7">
        <v>0.6</v>
      </c>
      <c r="D89" s="7">
        <v>0.8</v>
      </c>
      <c r="E89" s="7">
        <v>1</v>
      </c>
    </row>
    <row r="90" spans="1:6" x14ac:dyDescent="0.45">
      <c r="A90" s="7"/>
      <c r="B90" s="7" t="s">
        <v>12</v>
      </c>
      <c r="C90" s="11">
        <f>C89*Pnom_</f>
        <v>21.49710611102806</v>
      </c>
      <c r="D90" s="11">
        <f>D89*Pnom_</f>
        <v>28.662808148037414</v>
      </c>
      <c r="E90" s="11">
        <f>E89*Pnom_</f>
        <v>35.828510185046767</v>
      </c>
    </row>
    <row r="91" spans="1:6" x14ac:dyDescent="0.45">
      <c r="A91" s="7">
        <v>0.8</v>
      </c>
      <c r="B91" s="7">
        <f t="shared" ref="B91:B99" si="2">Unom*A91</f>
        <v>800</v>
      </c>
      <c r="C91" s="9">
        <f>[2]!motor_Eff_d(C$90,F,$B91,Unom,Inom,Fnom,ID)</f>
        <v>0.80071502698360797</v>
      </c>
      <c r="D91" s="9">
        <f>[2]!motor_Eff_d(D$90,F,$B91,Unom,Inom,Fnom,ID)</f>
        <v>0.80162428490550897</v>
      </c>
      <c r="E91" s="9">
        <f>[2]!motor_Eff_d(E$90,F,$B91,Unom,Inom,Fnom,ID)</f>
        <v>0.7827905299155945</v>
      </c>
    </row>
    <row r="92" spans="1:6" x14ac:dyDescent="0.45">
      <c r="A92" s="7">
        <v>0.85</v>
      </c>
      <c r="B92" s="7">
        <f t="shared" si="2"/>
        <v>850</v>
      </c>
      <c r="C92" s="9">
        <f>[2]!motor_Eff_d(C$90,F,$B92,Unom,Inom,Fnom,ID)</f>
        <v>0.8006880378076715</v>
      </c>
      <c r="D92" s="9">
        <f>[2]!motor_Eff_d(D$90,F,$B92,Unom,Inom,Fnom,ID)</f>
        <v>0.80925370774334859</v>
      </c>
      <c r="E92" s="9">
        <f>[2]!motor_Eff_d(E$90,F,$B92,Unom,Inom,Fnom,ID)</f>
        <v>0.80010953836578724</v>
      </c>
    </row>
    <row r="93" spans="1:6" x14ac:dyDescent="0.45">
      <c r="A93" s="7">
        <v>0.9</v>
      </c>
      <c r="B93" s="7">
        <f t="shared" si="2"/>
        <v>900</v>
      </c>
      <c r="C93" s="9">
        <f>[2]!motor_Eff_d(C$90,F,$B93,Unom,Inom,Fnom,ID)</f>
        <v>0.79764377235663741</v>
      </c>
      <c r="D93" s="9">
        <f>[2]!motor_Eff_d(D$90,F,$B93,Unom,Inom,Fnom,ID)</f>
        <v>0.81219405354680674</v>
      </c>
      <c r="E93" s="9">
        <f>[2]!motor_Eff_d(E$90,F,$B93,Unom,Inom,Fnom,ID)</f>
        <v>0.81090754273073673</v>
      </c>
    </row>
    <row r="94" spans="1:6" x14ac:dyDescent="0.45">
      <c r="A94" s="7">
        <v>0.95</v>
      </c>
      <c r="B94" s="7">
        <f t="shared" si="2"/>
        <v>950</v>
      </c>
      <c r="C94" s="9">
        <f>[2]!motor_Eff_d(C$90,F,$B94,Unom,Inom,Fnom,ID)</f>
        <v>0.7921393592023307</v>
      </c>
      <c r="D94" s="9">
        <f>[2]!motor_Eff_d(D$90,F,$B94,Unom,Inom,Fnom,ID)</f>
        <v>0.81177353400806496</v>
      </c>
      <c r="E94" s="9">
        <f>[2]!motor_Eff_d(E$90,F,$B94,Unom,Inom,Fnom,ID)</f>
        <v>0.81614394607211949</v>
      </c>
    </row>
    <row r="95" spans="1:6" x14ac:dyDescent="0.45">
      <c r="A95" s="7">
        <v>1</v>
      </c>
      <c r="B95" s="7">
        <f t="shared" si="2"/>
        <v>1000</v>
      </c>
      <c r="C95" s="9">
        <f>[2]!motor_Eff_d(C$90,F,$B95,Unom,Inom,Fnom,ID)</f>
        <v>0.78443681726415204</v>
      </c>
      <c r="D95" s="9">
        <f>[2]!motor_Eff_d(D$90,F,$B95,Unom,Inom,Fnom,ID)</f>
        <v>0.80874250477175702</v>
      </c>
      <c r="E95" s="9">
        <f>[2]!motor_Eff_d(E$90,F,$B95,Unom,Inom,Fnom,ID)</f>
        <v>0.81765554424805809</v>
      </c>
    </row>
    <row r="96" spans="1:6" x14ac:dyDescent="0.45">
      <c r="A96" s="7">
        <v>1.05</v>
      </c>
      <c r="B96" s="7">
        <f t="shared" si="2"/>
        <v>1050</v>
      </c>
      <c r="C96" s="9">
        <f>[2]!motor_Eff_d(C$90,F,$B96,Unom,Inom,Fnom,ID)</f>
        <v>0.77504952576125152</v>
      </c>
      <c r="D96" s="9">
        <f>[2]!motor_Eff_d(D$90,F,$B96,Unom,Inom,Fnom,ID)</f>
        <v>0.80347342092980911</v>
      </c>
      <c r="E96" s="9">
        <f>[2]!motor_Eff_d(E$90,F,$B96,Unom,Inom,Fnom,ID)</f>
        <v>0.81635647389300026</v>
      </c>
    </row>
    <row r="97" spans="1:5" x14ac:dyDescent="0.45">
      <c r="A97" s="7">
        <v>1.1000000000000001</v>
      </c>
      <c r="B97" s="7">
        <f t="shared" si="2"/>
        <v>1100</v>
      </c>
      <c r="C97" s="9">
        <f>[2]!motor_Eff_d(C$90,F,$B97,Unom,Inom,Fnom,ID)</f>
        <v>0.7638942599984907</v>
      </c>
      <c r="D97" s="9">
        <f>[2]!motor_Eff_d(D$90,F,$B97,Unom,Inom,Fnom,ID)</f>
        <v>0.79634007265630546</v>
      </c>
      <c r="E97" s="9">
        <f>[2]!motor_Eff_d(E$90,F,$B97,Unom,Inom,Fnom,ID)</f>
        <v>0.81281216838584269</v>
      </c>
    </row>
    <row r="98" spans="1:5" x14ac:dyDescent="0.45">
      <c r="A98" s="7">
        <v>1.1499999999999999</v>
      </c>
      <c r="B98" s="7">
        <f t="shared" si="2"/>
        <v>1150</v>
      </c>
      <c r="C98" s="9">
        <f>[2]!motor_Eff_d(C$90,F,$B98,Unom,Inom,Fnom,ID)</f>
        <v>0.75128810084915187</v>
      </c>
      <c r="D98" s="9">
        <f>[2]!motor_Eff_d(D$90,F,$B98,Unom,Inom,Fnom,ID)</f>
        <v>0.78758686640541309</v>
      </c>
      <c r="E98" s="9">
        <f>[2]!motor_Eff_d(E$90,F,$B98,Unom,Inom,Fnom,ID)</f>
        <v>0.80733596164843802</v>
      </c>
    </row>
    <row r="99" spans="1:5" x14ac:dyDescent="0.45">
      <c r="A99" s="7">
        <v>1.2</v>
      </c>
      <c r="B99" s="7">
        <f t="shared" si="2"/>
        <v>1200</v>
      </c>
      <c r="C99" s="9">
        <f>[2]!motor_Eff_d(C$90,F,$B99,Unom,Inom,Fnom,ID)</f>
        <v>0.73748936207564486</v>
      </c>
      <c r="D99" s="9">
        <f>[2]!motor_Eff_d(D$90,F,$B99,Unom,Inom,Fnom,ID)</f>
        <v>0.77740387892022922</v>
      </c>
      <c r="E99" s="9">
        <f>[2]!motor_Eff_d(E$90,F,$B99,Unom,Inom,Fnom,ID)</f>
        <v>0.80026503566440754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F</vt:lpstr>
      <vt:lpstr>Fnom</vt:lpstr>
      <vt:lpstr>ID</vt:lpstr>
      <vt:lpstr>Inom</vt:lpstr>
      <vt:lpstr>Pnom_</vt:lpstr>
      <vt:lpstr>U</vt:lpstr>
      <vt:lpstr>Unom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2019-06-11T10:40:46Z</dcterms:created>
  <dcterms:modified xsi:type="dcterms:W3CDTF">2019-06-26T21:08:08Z</dcterms:modified>
</cp:coreProperties>
</file>