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Workbook_Choke" hidePivotFieldList="1"/>
  <mc:AlternateContent xmlns:mc="http://schemas.openxmlformats.org/markup-compatibility/2006">
    <mc:Choice Requires="x15">
      <x15ac:absPath xmlns:x15ac="http://schemas.microsoft.com/office/spreadsheetml/2010/11/ac" url="C:\rnt\temp\"/>
    </mc:Choice>
  </mc:AlternateContent>
  <xr:revisionPtr revIDLastSave="0" documentId="13_ncr:1_{04F89991-2559-45C7-85C4-DECBE3EB20BB}" xr6:coauthVersionLast="43" xr6:coauthVersionMax="43" xr10:uidLastSave="{00000000-0000-0000-0000-000000000000}"/>
  <bookViews>
    <workbookView xWindow="-98" yWindow="-98" windowWidth="20715" windowHeight="13276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8" l="1"/>
  <c r="C23" i="118"/>
  <c r="E50" i="118"/>
  <c r="M51" i="118"/>
  <c r="D55" i="118"/>
  <c r="F50" i="118"/>
  <c r="I51" i="118"/>
  <c r="J54" i="118"/>
  <c r="K50" i="118"/>
  <c r="N50" i="118"/>
  <c r="F51" i="118"/>
  <c r="I54" i="118"/>
  <c r="N51" i="118"/>
  <c r="H52" i="118"/>
  <c r="H50" i="118"/>
  <c r="C37" i="118" a="1"/>
  <c r="E51" i="118"/>
  <c r="H54" i="118"/>
  <c r="C29" i="118" a="1"/>
  <c r="M50" i="118"/>
  <c r="F55" i="118"/>
  <c r="G51" i="118"/>
  <c r="N54" i="118"/>
  <c r="L52" i="118"/>
  <c r="G1" i="118"/>
  <c r="N52" i="118"/>
  <c r="D54" i="118"/>
  <c r="D51" i="118"/>
  <c r="K55" i="118"/>
  <c r="L50" i="118"/>
  <c r="C55" i="118"/>
  <c r="M55" i="118"/>
  <c r="I50" i="118"/>
  <c r="L53" i="118"/>
  <c r="I55" i="118"/>
  <c r="J50" i="118"/>
  <c r="N55" i="118"/>
  <c r="C52" i="118"/>
  <c r="G50" i="118"/>
  <c r="H53" i="118"/>
  <c r="D53" i="118"/>
  <c r="C53" i="118"/>
  <c r="E54" i="118"/>
  <c r="L54" i="118"/>
  <c r="G52" i="118"/>
  <c r="E55" i="118"/>
  <c r="M54" i="118"/>
  <c r="C51" i="118"/>
  <c r="K53" i="118"/>
  <c r="F53" i="118"/>
  <c r="K33" i="118" a="1"/>
  <c r="M53" i="118"/>
  <c r="J55" i="118"/>
  <c r="G54" i="118"/>
  <c r="I53" i="118"/>
  <c r="J52" i="118"/>
  <c r="C33" i="118" a="1"/>
  <c r="C54" i="118"/>
  <c r="D50" i="118"/>
  <c r="H55" i="118"/>
  <c r="F54" i="118"/>
  <c r="E53" i="118"/>
  <c r="F52" i="118"/>
  <c r="K51" i="118"/>
  <c r="M52" i="118"/>
  <c r="K54" i="118"/>
  <c r="K29" i="118" a="1"/>
  <c r="G53" i="118"/>
  <c r="L51" i="118"/>
  <c r="K52" i="118"/>
  <c r="D52" i="118"/>
  <c r="H51" i="118"/>
  <c r="G55" i="118"/>
  <c r="C50" i="118"/>
  <c r="N53" i="118"/>
  <c r="E52" i="118"/>
  <c r="J53" i="118"/>
  <c r="L55" i="118"/>
  <c r="I52" i="118"/>
  <c r="J51" i="118"/>
  <c r="L30" i="118" l="1"/>
  <c r="K29" i="118"/>
  <c r="M30" i="118"/>
  <c r="L29" i="118"/>
  <c r="M29" i="118"/>
  <c r="K30" i="118"/>
  <c r="E33" i="118"/>
  <c r="C33" i="118"/>
  <c r="F33" i="118"/>
  <c r="G33" i="118"/>
  <c r="C34" i="118"/>
  <c r="D34" i="118"/>
  <c r="E34" i="118"/>
  <c r="F34" i="118"/>
  <c r="D33" i="118"/>
  <c r="G34" i="118"/>
  <c r="C29" i="118"/>
  <c r="F30" i="118"/>
  <c r="D29" i="118"/>
  <c r="G30" i="118"/>
  <c r="D30" i="118"/>
  <c r="E29" i="118"/>
  <c r="C30" i="118"/>
  <c r="F29" i="118"/>
  <c r="G29" i="118"/>
  <c r="E30" i="118"/>
  <c r="G37" i="118"/>
  <c r="C38" i="118"/>
  <c r="D38" i="118"/>
  <c r="D37" i="118"/>
  <c r="E38" i="118"/>
  <c r="E37" i="118"/>
  <c r="C37" i="118"/>
  <c r="F38" i="118"/>
  <c r="G38" i="118"/>
  <c r="F37" i="118"/>
  <c r="L33" i="118"/>
  <c r="M33" i="118"/>
  <c r="K34" i="118"/>
  <c r="L34" i="118"/>
  <c r="M34" i="118"/>
  <c r="K33" i="118"/>
  <c r="C41" i="118" a="1"/>
  <c r="E42" i="118" l="1"/>
  <c r="C41" i="118"/>
  <c r="F42" i="118"/>
  <c r="C42" i="118"/>
  <c r="D41" i="118"/>
  <c r="G42" i="118"/>
  <c r="E41" i="118"/>
  <c r="G41" i="118"/>
  <c r="F41" i="118"/>
  <c r="D42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<sst xmlns="http://schemas.openxmlformats.org/spreadsheetml/2006/main" count="53" uniqueCount="44">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</sst>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1.0098876953125</c:v>
                </c:pt>
                <c:pt idx="2">
                  <c:v>2.328125</c:v>
                </c:pt>
                <c:pt idx="3">
                  <c:v>4.6484375</c:v>
                </c:pt>
                <c:pt idx="4">
                  <c:v>6.96875</c:v>
                </c:pt>
                <c:pt idx="5">
                  <c:v>9.265625</c:v>
                </c:pt>
                <c:pt idx="6">
                  <c:v>11.5625</c:v>
                </c:pt>
                <c:pt idx="7">
                  <c:v>22.84375</c:v>
                </c:pt>
                <c:pt idx="8">
                  <c:v>33.8125</c:v>
                </c:pt>
                <c:pt idx="9">
                  <c:v>44.4375</c:v>
                </c:pt>
                <c:pt idx="10">
                  <c:v>64.625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10.001049041748047</c:v>
                </c:pt>
                <c:pt idx="2">
                  <c:v>10.10528564453125</c:v>
                </c:pt>
                <c:pt idx="3">
                  <c:v>10.42724609375</c:v>
                </c:pt>
                <c:pt idx="4">
                  <c:v>10.97900390625</c:v>
                </c:pt>
                <c:pt idx="5">
                  <c:v>11.787109375</c:v>
                </c:pt>
                <c:pt idx="6">
                  <c:v>12.890625</c:v>
                </c:pt>
                <c:pt idx="7">
                  <c:v>22.8515625</c:v>
                </c:pt>
                <c:pt idx="8">
                  <c:v>33.828125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20.000557899475098</c:v>
                </c:pt>
                <c:pt idx="2">
                  <c:v>20.05584716796875</c:v>
                </c:pt>
                <c:pt idx="3">
                  <c:v>20.224609375</c:v>
                </c:pt>
                <c:pt idx="4">
                  <c:v>20.50537109375</c:v>
                </c:pt>
                <c:pt idx="5">
                  <c:v>20.9033203125</c:v>
                </c:pt>
                <c:pt idx="6">
                  <c:v>21.4208984375</c:v>
                </c:pt>
                <c:pt idx="7">
                  <c:v>25.9375</c:v>
                </c:pt>
                <c:pt idx="8">
                  <c:v>33.9453125</c:v>
                </c:pt>
                <c:pt idx="9">
                  <c:v>44.453125</c:v>
                </c:pt>
                <c:pt idx="10">
                  <c:v>64.6875</c:v>
                </c:pt>
                <c:pt idx="11">
                  <c:v>83.125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30.000395178794861</c:v>
                </c:pt>
                <c:pt idx="2">
                  <c:v>30.039596557617188</c:v>
                </c:pt>
                <c:pt idx="3">
                  <c:v>30.15838623046875</c:v>
                </c:pt>
                <c:pt idx="4">
                  <c:v>30.3570556640625</c:v>
                </c:pt>
                <c:pt idx="5">
                  <c:v>30.6353759765625</c:v>
                </c:pt>
                <c:pt idx="6">
                  <c:v>30.992431640625</c:v>
                </c:pt>
                <c:pt idx="7">
                  <c:v>34.013671875</c:v>
                </c:pt>
                <c:pt idx="8">
                  <c:v>39.140625</c:v>
                </c:pt>
                <c:pt idx="9">
                  <c:v>46.2890625</c:v>
                </c:pt>
                <c:pt idx="10">
                  <c:v>64.6875</c:v>
                </c:pt>
                <c:pt idx="11">
                  <c:v>83.0859375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40.000314712524414</c:v>
                </c:pt>
                <c:pt idx="2">
                  <c:v>40.03143310546875</c:v>
                </c:pt>
                <c:pt idx="3">
                  <c:v>40.125732421875</c:v>
                </c:pt>
                <c:pt idx="4">
                  <c:v>40.283203125</c:v>
                </c:pt>
                <c:pt idx="5">
                  <c:v>40.5029296875</c:v>
                </c:pt>
                <c:pt idx="6">
                  <c:v>40.7861328125</c:v>
                </c:pt>
                <c:pt idx="7">
                  <c:v>43.154296875</c:v>
                </c:pt>
                <c:pt idx="8">
                  <c:v>47.08984375</c:v>
                </c:pt>
                <c:pt idx="9">
                  <c:v>52.5390625</c:v>
                </c:pt>
                <c:pt idx="10">
                  <c:v>66.953125</c:v>
                </c:pt>
                <c:pt idx="11">
                  <c:v>83.671875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50.00026673078537</c:v>
                </c:pt>
                <c:pt idx="2">
                  <c:v>50.026702880859375</c:v>
                </c:pt>
                <c:pt idx="3">
                  <c:v>50.1068115234375</c:v>
                </c:pt>
                <c:pt idx="4">
                  <c:v>50.23956298828125</c:v>
                </c:pt>
                <c:pt idx="5">
                  <c:v>50.42572021484375</c:v>
                </c:pt>
                <c:pt idx="6">
                  <c:v>50.665283203125</c:v>
                </c:pt>
                <c:pt idx="7">
                  <c:v>52.6611328125</c:v>
                </c:pt>
                <c:pt idx="8">
                  <c:v>55.95703125</c:v>
                </c:pt>
                <c:pt idx="9">
                  <c:v>60.498046875</c:v>
                </c:pt>
                <c:pt idx="10">
                  <c:v>72.65625</c:v>
                </c:pt>
                <c:pt idx="11">
                  <c:v>87.40234375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f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topLeftCell="A25" zoomScale="85" zoomScaleNormal="85" workbookViewId="0">
      <selection activeCell="O40" sqref="O40"/>
    </sheetView>
  </sheetViews>
  <sheetFormatPr defaultRowHeight="12.75" outlineLevelRow="1" x14ac:dyDescent="0.35"/>
  <cols>
    <col min="2" max="2" width="33" customWidth="1"/>
    <col min="3" max="3" width="12.265625" customWidth="1"/>
    <col min="4" max="4" width="9.86328125" customWidth="1"/>
    <col min="5" max="5" width="11.265625" customWidth="1"/>
    <col min="6" max="6" width="9.86328125" customWidth="1"/>
    <col min="7" max="7" width="10.265625" customWidth="1"/>
    <col min="8" max="8" width="12.265625" customWidth="1"/>
    <col min="9" max="9" width="10.73046875" bestFit="1" customWidth="1"/>
    <col min="10" max="10" width="11.265625" customWidth="1"/>
    <col min="11" max="12" width="10.1328125" customWidth="1"/>
    <col min="13" max="14" width="10.73046875" bestFit="1" customWidth="1"/>
    <col min="22" max="32" width="9.1328125" customWidth="1"/>
  </cols>
  <sheetData>
    <row r="1" spans="1:7" ht="13.15" x14ac:dyDescent="0.4">
      <c r="A1" s="1" t="s">
        <v>19</v>
      </c>
      <c r="F1" t="s">
        <v>20</v>
      </c>
      <c r="G1" t="str">
        <f>[1]!getUFVersion()</f>
        <v>7.7</v>
      </c>
    </row>
    <row r="2" spans="1:7" x14ac:dyDescent="0.35">
      <c r="A2" t="s">
        <v>18</v>
      </c>
    </row>
    <row r="6" spans="1:7" ht="13.15" x14ac:dyDescent="0.4">
      <c r="A6" s="1" t="s">
        <v>0</v>
      </c>
    </row>
    <row r="7" spans="1:7" ht="16.5" outlineLevel="1" x14ac:dyDescent="0.55000000000000004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6.5" outlineLevel="1" x14ac:dyDescent="0.55000000000000004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6.5" outlineLevel="1" x14ac:dyDescent="0.55000000000000004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6.5" outlineLevel="1" x14ac:dyDescent="0.55000000000000004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6.5" outlineLevel="1" x14ac:dyDescent="0.55000000000000004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5.75" outlineLevel="1" x14ac:dyDescent="0.55000000000000004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5.75" outlineLevel="1" x14ac:dyDescent="0.55000000000000004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5.75" outlineLevel="1" x14ac:dyDescent="0.55000000000000004">
      <c r="B14" s="11" t="s">
        <v>38</v>
      </c>
      <c r="C14" s="2">
        <v>1.2</v>
      </c>
      <c r="D14" s="18" t="s">
        <v>1</v>
      </c>
    </row>
    <row r="15" spans="1:7" ht="15.75" outlineLevel="1" x14ac:dyDescent="0.55000000000000004">
      <c r="B15" s="12" t="s">
        <v>39</v>
      </c>
      <c r="C15" s="2">
        <v>1</v>
      </c>
      <c r="D15" s="17" t="s">
        <v>4</v>
      </c>
    </row>
    <row r="16" spans="1:7" ht="13.15" x14ac:dyDescent="0.4">
      <c r="A16" s="1" t="s">
        <v>9</v>
      </c>
      <c r="C16" s="8"/>
    </row>
    <row r="17" spans="1:20" ht="15" x14ac:dyDescent="0.5">
      <c r="B17" s="12" t="s">
        <v>42</v>
      </c>
      <c r="C17" s="2">
        <v>20</v>
      </c>
      <c r="D17" s="17" t="s">
        <v>3</v>
      </c>
    </row>
    <row r="18" spans="1:20" x14ac:dyDescent="0.35">
      <c r="B18" s="19" t="s">
        <v>16</v>
      </c>
      <c r="C18" s="2">
        <v>30</v>
      </c>
      <c r="D18" s="17" t="s">
        <v>2</v>
      </c>
    </row>
    <row r="19" spans="1:20" ht="13.15" x14ac:dyDescent="0.4">
      <c r="A19" s="1" t="s">
        <v>12</v>
      </c>
      <c r="C19" s="3"/>
      <c r="D19" s="3"/>
    </row>
    <row r="20" spans="1:20" x14ac:dyDescent="0.35">
      <c r="B20" s="20" t="s">
        <v>14</v>
      </c>
      <c r="C20" s="2">
        <v>70</v>
      </c>
      <c r="D20" s="17" t="s">
        <v>13</v>
      </c>
    </row>
    <row r="21" spans="1:20" x14ac:dyDescent="0.35">
      <c r="B21" s="19" t="s">
        <v>15</v>
      </c>
      <c r="C21" s="2">
        <v>10</v>
      </c>
      <c r="D21" s="17" t="s">
        <v>13</v>
      </c>
    </row>
    <row r="22" spans="1:20" x14ac:dyDescent="0.35">
      <c r="B22" s="6"/>
    </row>
    <row r="23" spans="1:20" x14ac:dyDescent="0.35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35">
      <c r="B24" s="6"/>
    </row>
    <row r="25" spans="1:20" x14ac:dyDescent="0.35">
      <c r="A25" t="s">
        <v>10</v>
      </c>
    </row>
    <row r="27" spans="1:20" x14ac:dyDescent="0.35">
      <c r="B27" s="20" t="s">
        <v>8</v>
      </c>
      <c r="C27" s="2">
        <v>10</v>
      </c>
      <c r="D27" s="17" t="s">
        <v>22</v>
      </c>
    </row>
    <row r="28" spans="1:20" x14ac:dyDescent="0.35">
      <c r="B28" s="20" t="s">
        <v>23</v>
      </c>
      <c r="C28" s="2">
        <v>26</v>
      </c>
      <c r="D28" s="17" t="s">
        <v>24</v>
      </c>
    </row>
    <row r="29" spans="1:20" x14ac:dyDescent="0.35">
      <c r="B29" s="26" t="s">
        <v>25</v>
      </c>
      <c r="C29" s="23">
        <f t="array" ref="C29:G30">[1]!MF_p_choke_atma(Qliq_,fw_,d_choke,Pbuf_,1,d_pipe,T_choke,,PVTstr_)</f>
        <v>25.955368041992188</v>
      </c>
      <c r="D29" s="23">
        <v>26</v>
      </c>
      <c r="E29" s="23">
        <v>25.955368041992188</v>
      </c>
      <c r="F29" s="23">
        <v>30</v>
      </c>
      <c r="G29" s="23">
        <v>0</v>
      </c>
      <c r="I29" s="31" t="s">
        <v>28</v>
      </c>
      <c r="J29" s="32"/>
      <c r="K29" s="7">
        <f t="array" ref="K29:M30">[1]!MF_dp_choke_atm(Qliq_,fw_,d_choke,Pbuf_,1,d_pipe,T_choke,,PVTstr_)</f>
        <v>4.46319580078125E-2</v>
      </c>
      <c r="L29" s="7">
        <v>30</v>
      </c>
      <c r="M29" s="7">
        <v>0</v>
      </c>
    </row>
    <row r="30" spans="1:20" x14ac:dyDescent="0.35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cfChoke_fr</v>
      </c>
      <c r="K30" s="7" t="str">
        <v>dP_atm</v>
      </c>
      <c r="L30" s="7" t="str">
        <v>Tchoke_C</v>
      </c>
      <c r="M30" s="7" t="str">
        <v>cfChoke</v>
      </c>
    </row>
    <row r="32" spans="1:20" x14ac:dyDescent="0.35">
      <c r="B32" s="20" t="s">
        <v>26</v>
      </c>
      <c r="C32" s="21">
        <v>1</v>
      </c>
      <c r="D32" s="22" t="s">
        <v>24</v>
      </c>
    </row>
    <row r="33" spans="2:14" x14ac:dyDescent="0.35">
      <c r="B33" s="26" t="s">
        <v>27</v>
      </c>
      <c r="C33" s="23">
        <f t="array" ref="C33:G34">[1]!MF_p_choke_atma(Qliq_,fw_,d_choke,Plin_,0,d_pipe,T_choke,,PVTstr_)</f>
        <v>2.328125</v>
      </c>
      <c r="D33" s="23">
        <v>2.328125</v>
      </c>
      <c r="E33" s="23">
        <v>1</v>
      </c>
      <c r="F33" s="23">
        <v>30</v>
      </c>
      <c r="G33" s="23">
        <v>0</v>
      </c>
      <c r="I33" s="30" t="s">
        <v>28</v>
      </c>
      <c r="J33" s="30"/>
      <c r="K33" s="7">
        <f t="array" ref="K33:M34">[1]!MF_dp_choke_atm(Qliq_,fw_,d_choke,Plin_,0,d_pipe,T_choke,,PVTstr_)</f>
        <v>1.328125</v>
      </c>
      <c r="L33" s="7">
        <v>30</v>
      </c>
      <c r="M33" s="7">
        <v>0</v>
      </c>
    </row>
    <row r="34" spans="2:14" x14ac:dyDescent="0.35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cfChoke_fr</v>
      </c>
      <c r="K34" s="24" t="str">
        <v>dP_atm</v>
      </c>
      <c r="L34" s="24" t="str">
        <v>Tchoke_C</v>
      </c>
      <c r="M34" s="24" t="str">
        <v>cfChoke</v>
      </c>
    </row>
    <row r="35" spans="2:14" outlineLevel="1" x14ac:dyDescent="0.35"/>
    <row r="36" spans="2:14" outlineLevel="1" x14ac:dyDescent="0.35">
      <c r="B36" t="s">
        <v>29</v>
      </c>
    </row>
    <row r="37" spans="2:14" outlineLevel="1" x14ac:dyDescent="0.35">
      <c r="C37" s="7">
        <f t="array" ref="C37:G38">[1]!MF_cf_choke_fr(Qliq_,fw_,d_choke,Pbuf_,Plin_,d_pipe,T_choke,PVTstr_)</f>
        <v>0.91248689024634433</v>
      </c>
      <c r="D37" s="25">
        <v>26</v>
      </c>
      <c r="E37" s="25">
        <v>1</v>
      </c>
      <c r="F37" s="25">
        <v>30</v>
      </c>
      <c r="G37" s="7">
        <v>0.91248689024634433</v>
      </c>
    </row>
    <row r="38" spans="2:14" outlineLevel="1" x14ac:dyDescent="0.35">
      <c r="C38" s="25" t="str">
        <v>cor fact</v>
      </c>
      <c r="D38" s="25" t="str">
        <v>p_intake_atma</v>
      </c>
      <c r="E38" s="25" t="str">
        <v>p_out_atma</v>
      </c>
      <c r="F38" s="25" t="str">
        <v>Tchoke_C</v>
      </c>
      <c r="G38" s="25" t="str">
        <v>cfChoke_fr</v>
      </c>
    </row>
    <row r="39" spans="2:14" outlineLevel="1" x14ac:dyDescent="0.35"/>
    <row r="40" spans="2:14" outlineLevel="1" x14ac:dyDescent="0.35">
      <c r="B40" t="s">
        <v>30</v>
      </c>
    </row>
    <row r="41" spans="2:14" outlineLevel="1" x14ac:dyDescent="0.35">
      <c r="C41" s="24">
        <f t="array" ref="C41:G42">[1]!MF_qliq_choke_sm3day(fw_,d_choke,Pbuf_,Plin_,d_pipe,T_choke,C37,PVTstr_)</f>
        <v>10.000000000000005</v>
      </c>
      <c r="D41" s="24">
        <v>26</v>
      </c>
      <c r="E41" s="24">
        <v>1</v>
      </c>
      <c r="F41" s="24">
        <v>30</v>
      </c>
      <c r="G41" s="7">
        <v>0.91248689024634433</v>
      </c>
    </row>
    <row r="42" spans="2:14" outlineLevel="1" x14ac:dyDescent="0.35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cfChoke</v>
      </c>
    </row>
    <row r="43" spans="2:14" outlineLevel="1" x14ac:dyDescent="0.35"/>
    <row r="44" spans="2:14" outlineLevel="1" x14ac:dyDescent="0.35"/>
    <row r="45" spans="2:14" outlineLevel="1" x14ac:dyDescent="0.35"/>
    <row r="46" spans="2:14" outlineLevel="1" x14ac:dyDescent="0.35">
      <c r="C46" t="s">
        <v>11</v>
      </c>
    </row>
    <row r="47" spans="2:14" outlineLevel="1" x14ac:dyDescent="0.35">
      <c r="J47" s="3"/>
      <c r="K47" s="3"/>
      <c r="L47" s="3"/>
    </row>
    <row r="48" spans="2:14" outlineLevel="1" x14ac:dyDescent="0.35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35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35">
      <c r="B50" s="2">
        <v>1</v>
      </c>
      <c r="C50" s="7">
        <f>[1]!MF_p_choke_atma(C$49,fw_,d_choke,$B50,0,d_pipe,T_choke,0,PVTstr_)</f>
        <v>1</v>
      </c>
      <c r="D50" s="7">
        <f>[1]!MF_p_choke_atma(D$49,fw_,d_choke,$B50,0,d_pipe,T_choke,0,PVTstr_)</f>
        <v>1.0098876953125</v>
      </c>
      <c r="E50" s="7">
        <f>[1]!MF_p_choke_atma(E$49,fw_,d_choke,$B50,0,d_pipe,T_choke,0,PVTstr_)</f>
        <v>2.328125</v>
      </c>
      <c r="F50" s="7">
        <f>[1]!MF_p_choke_atma(F$49,fw_,d_choke,$B50,0,d_pipe,T_choke,0,PVTstr_)</f>
        <v>4.6484375</v>
      </c>
      <c r="G50" s="7">
        <f>[1]!MF_p_choke_atma(G$49,fw_,d_choke,$B50,0,d_pipe,T_choke,0,PVTstr_)</f>
        <v>6.96875</v>
      </c>
      <c r="H50" s="7">
        <f>[1]!MF_p_choke_atma(H$49,fw_,d_choke,$B50,0,d_pipe,T_choke,0,PVTstr_)</f>
        <v>9.265625</v>
      </c>
      <c r="I50" s="7">
        <f>[1]!MF_p_choke_atma(I$49,fw_,d_choke,$B50,0,d_pipe,T_choke,0,PVTstr_)</f>
        <v>11.5625</v>
      </c>
      <c r="J50" s="7">
        <f>[1]!MF_p_choke_atma(J$49,fw_,d_choke,$B50,0,d_pipe,T_choke,0,PVTstr_)</f>
        <v>22.84375</v>
      </c>
      <c r="K50" s="7">
        <f>[1]!MF_p_choke_atma(K$49,fw_,d_choke,$B50,0,d_pipe,T_choke,0,PVTstr_)</f>
        <v>33.8125</v>
      </c>
      <c r="L50" s="7">
        <f>[1]!MF_p_choke_atma(L$49,fw_,d_choke,$B50,0,d_pipe,T_choke,0,PVTstr_)</f>
        <v>44.4375</v>
      </c>
      <c r="M50" s="7">
        <f>[1]!MF_p_choke_atma(M$49,fw_,d_choke,$B50,0,d_pipe,T_choke,0,PVTstr_)</f>
        <v>64.625</v>
      </c>
      <c r="N50" s="7">
        <f>[1]!MF_p_choke_atma(N$49,fw_,d_choke,$B50,0,d_pipe,T_choke,0,PVTstr_)</f>
        <v>83.125</v>
      </c>
      <c r="O50" s="3"/>
    </row>
    <row r="51" spans="2:15" outlineLevel="1" x14ac:dyDescent="0.35">
      <c r="B51" s="2">
        <v>10</v>
      </c>
      <c r="C51" s="7">
        <f>[1]!MF_p_choke_atma(C$49,fw_,d_choke,$B51,0,d_pipe,T_choke,0,PVTstr_)</f>
        <v>10</v>
      </c>
      <c r="D51" s="7">
        <f>[1]!MF_p_choke_atma(D$49,fw_,d_choke,$B51,0,d_pipe,T_choke,0,PVTstr_)</f>
        <v>10.001049041748047</v>
      </c>
      <c r="E51" s="7">
        <f>[1]!MF_p_choke_atma(E$49,fw_,d_choke,$B51,0,d_pipe,T_choke,0,PVTstr_)</f>
        <v>10.10528564453125</v>
      </c>
      <c r="F51" s="7">
        <f>[1]!MF_p_choke_atma(F$49,fw_,d_choke,$B51,0,d_pipe,T_choke,0,PVTstr_)</f>
        <v>10.42724609375</v>
      </c>
      <c r="G51" s="7">
        <f>[1]!MF_p_choke_atma(G$49,fw_,d_choke,$B51,0,d_pipe,T_choke,0,PVTstr_)</f>
        <v>10.97900390625</v>
      </c>
      <c r="H51" s="7">
        <f>[1]!MF_p_choke_atma(H$49,fw_,d_choke,$B51,0,d_pipe,T_choke,0,PVTstr_)</f>
        <v>11.787109375</v>
      </c>
      <c r="I51" s="7">
        <f>[1]!MF_p_choke_atma(I$49,fw_,d_choke,$B51,0,d_pipe,T_choke,0,PVTstr_)</f>
        <v>12.890625</v>
      </c>
      <c r="J51" s="7">
        <f>[1]!MF_p_choke_atma(J$49,fw_,d_choke,$B51,0,d_pipe,T_choke,0,PVTstr_)</f>
        <v>22.8515625</v>
      </c>
      <c r="K51" s="7">
        <f>[1]!MF_p_choke_atma(K$49,fw_,d_choke,$B51,0,d_pipe,T_choke,0,PVTstr_)</f>
        <v>33.828125</v>
      </c>
      <c r="L51" s="7">
        <f>[1]!MF_p_choke_atma(L$49,fw_,d_choke,$B51,0,d_pipe,T_choke,0,PVTstr_)</f>
        <v>44.453125</v>
      </c>
      <c r="M51" s="7">
        <f>[1]!MF_p_choke_atma(M$49,fw_,d_choke,$B51,0,d_pipe,T_choke,0,PVTstr_)</f>
        <v>64.6875</v>
      </c>
      <c r="N51" s="7">
        <f>[1]!MF_p_choke_atma(N$49,fw_,d_choke,$B51,0,d_pipe,T_choke,0,PVTstr_)</f>
        <v>83.125</v>
      </c>
      <c r="O51" s="3"/>
    </row>
    <row r="52" spans="2:15" outlineLevel="1" x14ac:dyDescent="0.35">
      <c r="B52" s="2">
        <v>20</v>
      </c>
      <c r="C52" s="7">
        <f>[1]!MF_p_choke_atma(C$49,fw_,d_choke,$B52,0,d_pipe,T_choke,0,PVTstr_)</f>
        <v>20</v>
      </c>
      <c r="D52" s="7">
        <f>[1]!MF_p_choke_atma(D$49,fw_,d_choke,$B52,0,d_pipe,T_choke,0,PVTstr_)</f>
        <v>20.000557899475098</v>
      </c>
      <c r="E52" s="7">
        <f>[1]!MF_p_choke_atma(E$49,fw_,d_choke,$B52,0,d_pipe,T_choke,0,PVTstr_)</f>
        <v>20.05584716796875</v>
      </c>
      <c r="F52" s="7">
        <f>[1]!MF_p_choke_atma(F$49,fw_,d_choke,$B52,0,d_pipe,T_choke,0,PVTstr_)</f>
        <v>20.224609375</v>
      </c>
      <c r="G52" s="7">
        <f>[1]!MF_p_choke_atma(G$49,fw_,d_choke,$B52,0,d_pipe,T_choke,0,PVTstr_)</f>
        <v>20.50537109375</v>
      </c>
      <c r="H52" s="7">
        <f>[1]!MF_p_choke_atma(H$49,fw_,d_choke,$B52,0,d_pipe,T_choke,0,PVTstr_)</f>
        <v>20.9033203125</v>
      </c>
      <c r="I52" s="7">
        <f>[1]!MF_p_choke_atma(I$49,fw_,d_choke,$B52,0,d_pipe,T_choke,0,PVTstr_)</f>
        <v>21.4208984375</v>
      </c>
      <c r="J52" s="7">
        <f>[1]!MF_p_choke_atma(J$49,fw_,d_choke,$B52,0,d_pipe,T_choke,0,PVTstr_)</f>
        <v>25.9375</v>
      </c>
      <c r="K52" s="7">
        <f>[1]!MF_p_choke_atma(K$49,fw_,d_choke,$B52,0,d_pipe,T_choke,0,PVTstr_)</f>
        <v>33.9453125</v>
      </c>
      <c r="L52" s="7">
        <f>[1]!MF_p_choke_atma(L$49,fw_,d_choke,$B52,0,d_pipe,T_choke,0,PVTstr_)</f>
        <v>44.453125</v>
      </c>
      <c r="M52" s="7">
        <f>[1]!MF_p_choke_atma(M$49,fw_,d_choke,$B52,0,d_pipe,T_choke,0,PVTstr_)</f>
        <v>64.6875</v>
      </c>
      <c r="N52" s="7">
        <f>[1]!MF_p_choke_atma(N$49,fw_,d_choke,$B52,0,d_pipe,T_choke,0,PVTstr_)</f>
        <v>83.125</v>
      </c>
      <c r="O52" s="3"/>
    </row>
    <row r="53" spans="2:15" outlineLevel="1" x14ac:dyDescent="0.35">
      <c r="B53" s="2">
        <v>30</v>
      </c>
      <c r="C53" s="7">
        <f>[1]!MF_p_choke_atma(C$49,fw_,d_choke,$B53,0,d_pipe,T_choke,0,PVTstr_)</f>
        <v>30</v>
      </c>
      <c r="D53" s="7">
        <f>[1]!MF_p_choke_atma(D$49,fw_,d_choke,$B53,0,d_pipe,T_choke,0,PVTstr_)</f>
        <v>30.000395178794861</v>
      </c>
      <c r="E53" s="7">
        <f>[1]!MF_p_choke_atma(E$49,fw_,d_choke,$B53,0,d_pipe,T_choke,0,PVTstr_)</f>
        <v>30.039596557617188</v>
      </c>
      <c r="F53" s="7">
        <f>[1]!MF_p_choke_atma(F$49,fw_,d_choke,$B53,0,d_pipe,T_choke,0,PVTstr_)</f>
        <v>30.15838623046875</v>
      </c>
      <c r="G53" s="7">
        <f>[1]!MF_p_choke_atma(G$49,fw_,d_choke,$B53,0,d_pipe,T_choke,0,PVTstr_)</f>
        <v>30.3570556640625</v>
      </c>
      <c r="H53" s="7">
        <f>[1]!MF_p_choke_atma(H$49,fw_,d_choke,$B53,0,d_pipe,T_choke,0,PVTstr_)</f>
        <v>30.6353759765625</v>
      </c>
      <c r="I53" s="7">
        <f>[1]!MF_p_choke_atma(I$49,fw_,d_choke,$B53,0,d_pipe,T_choke,0,PVTstr_)</f>
        <v>30.992431640625</v>
      </c>
      <c r="J53" s="7">
        <f>[1]!MF_p_choke_atma(J$49,fw_,d_choke,$B53,0,d_pipe,T_choke,0,PVTstr_)</f>
        <v>34.013671875</v>
      </c>
      <c r="K53" s="7">
        <f>[1]!MF_p_choke_atma(K$49,fw_,d_choke,$B53,0,d_pipe,T_choke,0,PVTstr_)</f>
        <v>39.140625</v>
      </c>
      <c r="L53" s="7">
        <f>[1]!MF_p_choke_atma(L$49,fw_,d_choke,$B53,0,d_pipe,T_choke,0,PVTstr_)</f>
        <v>46.2890625</v>
      </c>
      <c r="M53" s="7">
        <f>[1]!MF_p_choke_atma(M$49,fw_,d_choke,$B53,0,d_pipe,T_choke,0,PVTstr_)</f>
        <v>64.6875</v>
      </c>
      <c r="N53" s="7">
        <f>[1]!MF_p_choke_atma(N$49,fw_,d_choke,$B53,0,d_pipe,T_choke,0,PVTstr_)</f>
        <v>83.0859375</v>
      </c>
      <c r="O53" s="3"/>
    </row>
    <row r="54" spans="2:15" outlineLevel="1" x14ac:dyDescent="0.35">
      <c r="B54" s="2">
        <v>40</v>
      </c>
      <c r="C54" s="7">
        <f>[1]!MF_p_choke_atma(C$49,fw_,d_choke,$B54,0,d_pipe,T_choke,0,PVTstr_)</f>
        <v>40</v>
      </c>
      <c r="D54" s="7">
        <f>[1]!MF_p_choke_atma(D$49,fw_,d_choke,$B54,0,d_pipe,T_choke,0,PVTstr_)</f>
        <v>40.000314712524414</v>
      </c>
      <c r="E54" s="7">
        <f>[1]!MF_p_choke_atma(E$49,fw_,d_choke,$B54,0,d_pipe,T_choke,0,PVTstr_)</f>
        <v>40.03143310546875</v>
      </c>
      <c r="F54" s="7">
        <f>[1]!MF_p_choke_atma(F$49,fw_,d_choke,$B54,0,d_pipe,T_choke,0,PVTstr_)</f>
        <v>40.125732421875</v>
      </c>
      <c r="G54" s="7">
        <f>[1]!MF_p_choke_atma(G$49,fw_,d_choke,$B54,0,d_pipe,T_choke,0,PVTstr_)</f>
        <v>40.283203125</v>
      </c>
      <c r="H54" s="7">
        <f>[1]!MF_p_choke_atma(H$49,fw_,d_choke,$B54,0,d_pipe,T_choke,0,PVTstr_)</f>
        <v>40.5029296875</v>
      </c>
      <c r="I54" s="7">
        <f>[1]!MF_p_choke_atma(I$49,fw_,d_choke,$B54,0,d_pipe,T_choke,0,PVTstr_)</f>
        <v>40.7861328125</v>
      </c>
      <c r="J54" s="7">
        <f>[1]!MF_p_choke_atma(J$49,fw_,d_choke,$B54,0,d_pipe,T_choke,0,PVTstr_)</f>
        <v>43.154296875</v>
      </c>
      <c r="K54" s="7">
        <f>[1]!MF_p_choke_atma(K$49,fw_,d_choke,$B54,0,d_pipe,T_choke,0,PVTstr_)</f>
        <v>47.08984375</v>
      </c>
      <c r="L54" s="7">
        <f>[1]!MF_p_choke_atma(L$49,fw_,d_choke,$B54,0,d_pipe,T_choke,0,PVTstr_)</f>
        <v>52.5390625</v>
      </c>
      <c r="M54" s="7">
        <f>[1]!MF_p_choke_atma(M$49,fw_,d_choke,$B54,0,d_pipe,T_choke,0,PVTstr_)</f>
        <v>66.953125</v>
      </c>
      <c r="N54" s="7">
        <f>[1]!MF_p_choke_atma(N$49,fw_,d_choke,$B54,0,d_pipe,T_choke,0,PVTstr_)</f>
        <v>83.671875</v>
      </c>
      <c r="O54" s="3"/>
    </row>
    <row r="55" spans="2:15" outlineLevel="1" x14ac:dyDescent="0.35">
      <c r="B55" s="2">
        <v>50</v>
      </c>
      <c r="C55" s="7">
        <f>[1]!MF_p_choke_atma(C$49,fw_,d_choke,$B55,0,d_pipe,T_choke,0,PVTstr_)</f>
        <v>50</v>
      </c>
      <c r="D55" s="7">
        <f>[1]!MF_p_choke_atma(D$49,fw_,d_choke,$B55,0,d_pipe,T_choke,0,PVTstr_)</f>
        <v>50.00026673078537</v>
      </c>
      <c r="E55" s="7">
        <f>[1]!MF_p_choke_atma(E$49,fw_,d_choke,$B55,0,d_pipe,T_choke,0,PVTstr_)</f>
        <v>50.026702880859375</v>
      </c>
      <c r="F55" s="7">
        <f>[1]!MF_p_choke_atma(F$49,fw_,d_choke,$B55,0,d_pipe,T_choke,0,PVTstr_)</f>
        <v>50.1068115234375</v>
      </c>
      <c r="G55" s="7">
        <f>[1]!MF_p_choke_atma(G$49,fw_,d_choke,$B55,0,d_pipe,T_choke,0,PVTstr_)</f>
        <v>50.23956298828125</v>
      </c>
      <c r="H55" s="7">
        <f>[1]!MF_p_choke_atma(H$49,fw_,d_choke,$B55,0,d_pipe,T_choke,0,PVTstr_)</f>
        <v>50.42572021484375</v>
      </c>
      <c r="I55" s="7">
        <f>[1]!MF_p_choke_atma(I$49,fw_,d_choke,$B55,0,d_pipe,T_choke,0,PVTstr_)</f>
        <v>50.665283203125</v>
      </c>
      <c r="J55" s="7">
        <f>[1]!MF_p_choke_atma(J$49,fw_,d_choke,$B55,0,d_pipe,T_choke,0,PVTstr_)</f>
        <v>52.6611328125</v>
      </c>
      <c r="K55" s="7">
        <f>[1]!MF_p_choke_atma(K$49,fw_,d_choke,$B55,0,d_pipe,T_choke,0,PVTstr_)</f>
        <v>55.95703125</v>
      </c>
      <c r="L55" s="7">
        <f>[1]!MF_p_choke_atma(L$49,fw_,d_choke,$B55,0,d_pipe,T_choke,0,PVTstr_)</f>
        <v>60.498046875</v>
      </c>
      <c r="M55" s="7">
        <f>[1]!MF_p_choke_atma(M$49,fw_,d_choke,$B55,0,d_pipe,T_choke,0,PVTstr_)</f>
        <v>72.65625</v>
      </c>
      <c r="N55" s="7">
        <f>[1]!MF_p_choke_atma(N$49,fw_,d_choke,$B55,0,d_pipe,T_choke,0,PVTstr_)</f>
        <v>87.40234375</v>
      </c>
    </row>
    <row r="56" spans="2:15" outlineLevel="1" x14ac:dyDescent="0.35">
      <c r="C56" s="3"/>
      <c r="D56" s="3"/>
      <c r="E56" s="4"/>
      <c r="F56" s="5"/>
      <c r="G56" s="5"/>
      <c r="I56" s="3"/>
    </row>
    <row r="57" spans="2:15" outlineLevel="1" x14ac:dyDescent="0.35">
      <c r="C57" s="3"/>
      <c r="D57" s="3"/>
      <c r="E57" s="4"/>
      <c r="F57" s="5"/>
      <c r="G57" s="5"/>
      <c r="I57" s="3"/>
    </row>
    <row r="58" spans="2:15" outlineLevel="1" x14ac:dyDescent="0.35">
      <c r="C58" s="3"/>
      <c r="D58" s="3"/>
      <c r="E58" s="4"/>
      <c r="F58" s="5"/>
      <c r="G58" s="5"/>
      <c r="I58" s="3"/>
    </row>
    <row r="59" spans="2:15" outlineLevel="1" x14ac:dyDescent="0.35">
      <c r="C59" s="3"/>
      <c r="D59" s="3"/>
      <c r="E59" s="4"/>
      <c r="F59" s="5"/>
      <c r="G59" s="5"/>
      <c r="I59" s="3"/>
    </row>
    <row r="60" spans="2:15" outlineLevel="1" x14ac:dyDescent="0.35">
      <c r="C60" s="3"/>
      <c r="D60" s="3"/>
      <c r="E60" s="4"/>
      <c r="F60" s="5"/>
      <c r="G60" s="5"/>
      <c r="I60" s="3"/>
    </row>
    <row r="61" spans="2:15" outlineLevel="1" x14ac:dyDescent="0.35">
      <c r="C61" s="3"/>
      <c r="D61" s="3"/>
      <c r="E61" s="4"/>
      <c r="F61" s="5"/>
      <c r="G61" s="5"/>
      <c r="I61" s="3"/>
    </row>
    <row r="62" spans="2:15" outlineLevel="1" x14ac:dyDescent="0.35">
      <c r="C62" s="3"/>
      <c r="D62" s="3"/>
      <c r="E62" s="4"/>
      <c r="F62" s="5"/>
      <c r="G62" s="5"/>
      <c r="I62" s="3"/>
    </row>
    <row r="63" spans="2:15" outlineLevel="1" x14ac:dyDescent="0.35">
      <c r="C63" s="3"/>
      <c r="D63" s="3"/>
      <c r="E63" s="4"/>
      <c r="F63" s="5"/>
      <c r="G63" s="5"/>
      <c r="I63" s="3"/>
    </row>
    <row r="64" spans="2:15" outlineLevel="1" x14ac:dyDescent="0.35">
      <c r="C64" s="3"/>
      <c r="D64" s="3"/>
      <c r="E64" s="4"/>
      <c r="F64" s="5"/>
      <c r="G64" s="5"/>
      <c r="I64" s="3"/>
    </row>
    <row r="65" spans="3:9" outlineLevel="1" x14ac:dyDescent="0.35">
      <c r="C65" s="3"/>
      <c r="D65" s="3"/>
      <c r="E65" s="4"/>
      <c r="F65" s="5"/>
      <c r="G65" s="5"/>
      <c r="I65" s="3"/>
    </row>
    <row r="66" spans="3:9" outlineLevel="1" x14ac:dyDescent="0.35">
      <c r="C66" s="3"/>
      <c r="D66" s="3"/>
      <c r="E66" s="4"/>
      <c r="F66" s="5"/>
      <c r="G66" s="5"/>
      <c r="I66" s="3"/>
    </row>
    <row r="67" spans="3:9" outlineLevel="1" x14ac:dyDescent="0.35">
      <c r="C67" s="3"/>
      <c r="D67" s="3"/>
      <c r="E67" s="4"/>
      <c r="F67" s="5"/>
      <c r="G67" s="5"/>
      <c r="I67" s="3"/>
    </row>
    <row r="68" spans="3:9" outlineLevel="1" x14ac:dyDescent="0.35">
      <c r="C68" s="3"/>
      <c r="D68" s="3"/>
      <c r="E68" s="4"/>
      <c r="F68" s="5"/>
      <c r="G68" s="5"/>
      <c r="I68" s="3"/>
    </row>
    <row r="69" spans="3:9" outlineLevel="1" x14ac:dyDescent="0.35">
      <c r="C69" s="3"/>
      <c r="D69" s="3"/>
      <c r="E69" s="4"/>
      <c r="F69" s="5"/>
      <c r="G69" s="5"/>
      <c r="I69" s="3"/>
    </row>
    <row r="70" spans="3:9" outlineLevel="1" x14ac:dyDescent="0.35">
      <c r="C70" s="3"/>
      <c r="D70" s="3"/>
      <c r="E70" s="4"/>
      <c r="F70" s="5"/>
      <c r="G70" s="5"/>
      <c r="I70" s="3"/>
    </row>
    <row r="71" spans="3:9" outlineLevel="1" x14ac:dyDescent="0.35">
      <c r="C71" s="3"/>
      <c r="D71" s="3"/>
      <c r="E71" s="4"/>
      <c r="F71" s="5"/>
      <c r="G71" s="5"/>
      <c r="I71" s="3"/>
    </row>
    <row r="72" spans="3:9" outlineLevel="1" x14ac:dyDescent="0.35">
      <c r="C72" s="3"/>
      <c r="D72" s="3"/>
      <c r="E72" s="4"/>
      <c r="F72" s="5"/>
      <c r="G72" s="5"/>
      <c r="I72" s="3"/>
    </row>
    <row r="73" spans="3:9" outlineLevel="1" x14ac:dyDescent="0.35">
      <c r="C73" s="3"/>
      <c r="D73" s="3"/>
      <c r="E73" s="4"/>
      <c r="F73" s="5"/>
      <c r="G73" s="5"/>
      <c r="I73" s="3"/>
    </row>
    <row r="74" spans="3:9" outlineLevel="1" x14ac:dyDescent="0.35">
      <c r="C74" s="3"/>
      <c r="D74" s="3"/>
      <c r="E74" s="4"/>
      <c r="F74" s="5"/>
      <c r="G74" s="5"/>
      <c r="I74" s="3"/>
    </row>
    <row r="75" spans="3:9" outlineLevel="1" x14ac:dyDescent="0.35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