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Important Documents\SIBMH Study Material\IIM Ranchi Course\ASSIGNMENT\Derivatives\"/>
    </mc:Choice>
  </mc:AlternateContent>
  <xr:revisionPtr revIDLastSave="0" documentId="13_ncr:1_{9D9FDBAA-A237-47E1-B17E-2E024EF82295}" xr6:coauthVersionLast="47" xr6:coauthVersionMax="47" xr10:uidLastSave="{00000000-0000-0000-0000-000000000000}"/>
  <bookViews>
    <workbookView xWindow="-98" yWindow="-98" windowWidth="21795" windowHeight="12975" xr2:uid="{4CDF612B-FBCA-40D3-9A3F-4F2FA4946731}"/>
  </bookViews>
  <sheets>
    <sheet name="Cover Page" sheetId="4" r:id="rId1"/>
    <sheet name="1. About Bear Put Strategy" sheetId="5" r:id="rId2"/>
    <sheet name="2.a. Buy Put 1440" sheetId="7" r:id="rId3"/>
    <sheet name="2.b. Sell Put 1380" sheetId="6" r:id="rId4"/>
    <sheet name="3. Greeks" sheetId="8" r:id="rId5"/>
    <sheet name="4. Net Premium and Payoff"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 l="1"/>
  <c r="B19" i="3"/>
  <c r="H9" i="7"/>
  <c r="R9" i="8"/>
  <c r="R12" i="8" s="1"/>
  <c r="S18" i="8" s="1"/>
  <c r="O9" i="8"/>
  <c r="O11" i="8" s="1"/>
  <c r="P14" i="8" s="1"/>
  <c r="C14" i="8" s="1"/>
  <c r="I9" i="8"/>
  <c r="I11" i="8" s="1"/>
  <c r="J14" i="8" s="1"/>
  <c r="F9" i="8"/>
  <c r="B8" i="3"/>
  <c r="B7" i="3"/>
  <c r="B11" i="3" s="1"/>
  <c r="B6" i="3"/>
  <c r="B5" i="3"/>
  <c r="B4" i="3"/>
  <c r="B9" i="7"/>
  <c r="E9" i="7"/>
  <c r="E13" i="7" s="1"/>
  <c r="E7" i="7"/>
  <c r="E10" i="7" s="1"/>
  <c r="B7" i="7"/>
  <c r="E7" i="6"/>
  <c r="E10" i="6" s="1"/>
  <c r="B7" i="6"/>
  <c r="H9" i="6" s="1"/>
  <c r="E13" i="3"/>
  <c r="H8" i="3"/>
  <c r="E8" i="3"/>
  <c r="B18" i="8" l="1"/>
  <c r="C21" i="8"/>
  <c r="L11" i="8"/>
  <c r="B15" i="8"/>
  <c r="S17" i="8"/>
  <c r="R11" i="8"/>
  <c r="R15" i="8" s="1"/>
  <c r="C17" i="8"/>
  <c r="O15" i="8"/>
  <c r="O14" i="8"/>
  <c r="C8" i="8" s="1"/>
  <c r="R18" i="8"/>
  <c r="R17" i="8"/>
  <c r="U11" i="8"/>
  <c r="O12" i="8"/>
  <c r="F11" i="8"/>
  <c r="G14" i="8" s="1"/>
  <c r="F12" i="8"/>
  <c r="G17" i="8" s="1"/>
  <c r="B20" i="8" s="1"/>
  <c r="I14" i="8"/>
  <c r="B9" i="8" s="1"/>
  <c r="I15" i="8"/>
  <c r="I12" i="8"/>
  <c r="B397" i="3"/>
  <c r="B333" i="3"/>
  <c r="B285" i="3"/>
  <c r="C19" i="3"/>
  <c r="B381" i="3"/>
  <c r="B317" i="3"/>
  <c r="B365" i="3"/>
  <c r="B301" i="3"/>
  <c r="B413" i="3"/>
  <c r="B349" i="3"/>
  <c r="C222" i="3"/>
  <c r="B409" i="3"/>
  <c r="B377" i="3"/>
  <c r="B345" i="3"/>
  <c r="B313" i="3"/>
  <c r="B405" i="3"/>
  <c r="B389" i="3"/>
  <c r="B373" i="3"/>
  <c r="B357" i="3"/>
  <c r="B341" i="3"/>
  <c r="B325" i="3"/>
  <c r="B309" i="3"/>
  <c r="B293" i="3"/>
  <c r="B393" i="3"/>
  <c r="B361" i="3"/>
  <c r="B329" i="3"/>
  <c r="B297" i="3"/>
  <c r="D297" i="3" s="1"/>
  <c r="B22" i="3"/>
  <c r="B417" i="3"/>
  <c r="B401" i="3"/>
  <c r="B385" i="3"/>
  <c r="D385" i="3" s="1"/>
  <c r="B369" i="3"/>
  <c r="B353" i="3"/>
  <c r="B337" i="3"/>
  <c r="B321" i="3"/>
  <c r="B305" i="3"/>
  <c r="B289" i="3"/>
  <c r="B281" i="3"/>
  <c r="B277" i="3"/>
  <c r="B273" i="3"/>
  <c r="B269" i="3"/>
  <c r="B265" i="3"/>
  <c r="B261" i="3"/>
  <c r="B257" i="3"/>
  <c r="B253" i="3"/>
  <c r="B249" i="3"/>
  <c r="B245" i="3"/>
  <c r="B241" i="3"/>
  <c r="B237" i="3"/>
  <c r="B233" i="3"/>
  <c r="B229" i="3"/>
  <c r="B225" i="3"/>
  <c r="B221" i="3"/>
  <c r="B217" i="3"/>
  <c r="B213" i="3"/>
  <c r="B209" i="3"/>
  <c r="B205" i="3"/>
  <c r="B201" i="3"/>
  <c r="B197" i="3"/>
  <c r="B193" i="3"/>
  <c r="B189" i="3"/>
  <c r="B185" i="3"/>
  <c r="B181" i="3"/>
  <c r="B177" i="3"/>
  <c r="B173" i="3"/>
  <c r="B169" i="3"/>
  <c r="B165" i="3"/>
  <c r="B161" i="3"/>
  <c r="B157" i="3"/>
  <c r="B153" i="3"/>
  <c r="B149" i="3"/>
  <c r="B145" i="3"/>
  <c r="B141" i="3"/>
  <c r="B137" i="3"/>
  <c r="B133" i="3"/>
  <c r="B129" i="3"/>
  <c r="B125" i="3"/>
  <c r="B121" i="3"/>
  <c r="B117" i="3"/>
  <c r="B113" i="3"/>
  <c r="B109" i="3"/>
  <c r="B105" i="3"/>
  <c r="B101" i="3"/>
  <c r="B97" i="3"/>
  <c r="B93" i="3"/>
  <c r="B89" i="3"/>
  <c r="B85" i="3"/>
  <c r="B81" i="3"/>
  <c r="B77" i="3"/>
  <c r="B73" i="3"/>
  <c r="B69" i="3"/>
  <c r="B65" i="3"/>
  <c r="B61" i="3"/>
  <c r="B57" i="3"/>
  <c r="B53" i="3"/>
  <c r="B49" i="3"/>
  <c r="B45" i="3"/>
  <c r="B41" i="3"/>
  <c r="B37" i="3"/>
  <c r="B33" i="3"/>
  <c r="B29" i="3"/>
  <c r="B25" i="3"/>
  <c r="B21" i="3"/>
  <c r="C417" i="3"/>
  <c r="C413" i="3"/>
  <c r="D413" i="3" s="1"/>
  <c r="C409" i="3"/>
  <c r="C405" i="3"/>
  <c r="D405" i="3" s="1"/>
  <c r="C401" i="3"/>
  <c r="C397" i="3"/>
  <c r="D397" i="3" s="1"/>
  <c r="C393" i="3"/>
  <c r="C389" i="3"/>
  <c r="D389" i="3" s="1"/>
  <c r="C385" i="3"/>
  <c r="C381" i="3"/>
  <c r="D381" i="3" s="1"/>
  <c r="C377" i="3"/>
  <c r="D377" i="3" s="1"/>
  <c r="C373" i="3"/>
  <c r="D373" i="3" s="1"/>
  <c r="C369" i="3"/>
  <c r="C365" i="3"/>
  <c r="C361" i="3"/>
  <c r="D361" i="3" s="1"/>
  <c r="C357" i="3"/>
  <c r="C353" i="3"/>
  <c r="C349" i="3"/>
  <c r="C345" i="3"/>
  <c r="D345" i="3" s="1"/>
  <c r="C341" i="3"/>
  <c r="D341" i="3" s="1"/>
  <c r="C337" i="3"/>
  <c r="C333" i="3"/>
  <c r="D333" i="3" s="1"/>
  <c r="C329" i="3"/>
  <c r="D329" i="3" s="1"/>
  <c r="C325" i="3"/>
  <c r="D325" i="3" s="1"/>
  <c r="C321" i="3"/>
  <c r="C317" i="3"/>
  <c r="C313" i="3"/>
  <c r="C309" i="3"/>
  <c r="D309" i="3" s="1"/>
  <c r="C305" i="3"/>
  <c r="D305" i="3" s="1"/>
  <c r="C301" i="3"/>
  <c r="C297" i="3"/>
  <c r="C293" i="3"/>
  <c r="C289" i="3"/>
  <c r="C285" i="3"/>
  <c r="C281" i="3"/>
  <c r="C277" i="3"/>
  <c r="C273" i="3"/>
  <c r="C269" i="3"/>
  <c r="C265" i="3"/>
  <c r="C261" i="3"/>
  <c r="C257" i="3"/>
  <c r="C253" i="3"/>
  <c r="C249" i="3"/>
  <c r="C245" i="3"/>
  <c r="C241" i="3"/>
  <c r="C237" i="3"/>
  <c r="C233" i="3"/>
  <c r="C229" i="3"/>
  <c r="C224" i="3"/>
  <c r="B416" i="3"/>
  <c r="B412" i="3"/>
  <c r="B408" i="3"/>
  <c r="B404" i="3"/>
  <c r="B400" i="3"/>
  <c r="B396" i="3"/>
  <c r="B392" i="3"/>
  <c r="B388" i="3"/>
  <c r="B384" i="3"/>
  <c r="B380" i="3"/>
  <c r="B376" i="3"/>
  <c r="B372" i="3"/>
  <c r="B368" i="3"/>
  <c r="B364" i="3"/>
  <c r="B360" i="3"/>
  <c r="B356" i="3"/>
  <c r="B352" i="3"/>
  <c r="B348" i="3"/>
  <c r="B344" i="3"/>
  <c r="B340" i="3"/>
  <c r="B336" i="3"/>
  <c r="B332" i="3"/>
  <c r="B328" i="3"/>
  <c r="B324" i="3"/>
  <c r="B320" i="3"/>
  <c r="B316" i="3"/>
  <c r="B312" i="3"/>
  <c r="B308" i="3"/>
  <c r="B304" i="3"/>
  <c r="B300" i="3"/>
  <c r="B296" i="3"/>
  <c r="B292" i="3"/>
  <c r="B288" i="3"/>
  <c r="B284" i="3"/>
  <c r="B280" i="3"/>
  <c r="B276" i="3"/>
  <c r="B272" i="3"/>
  <c r="B268" i="3"/>
  <c r="B264" i="3"/>
  <c r="B260" i="3"/>
  <c r="B256" i="3"/>
  <c r="B252" i="3"/>
  <c r="B248" i="3"/>
  <c r="B244" i="3"/>
  <c r="B240" i="3"/>
  <c r="B236" i="3"/>
  <c r="B232" i="3"/>
  <c r="B228" i="3"/>
  <c r="B224" i="3"/>
  <c r="B220" i="3"/>
  <c r="B216" i="3"/>
  <c r="B212" i="3"/>
  <c r="B208" i="3"/>
  <c r="B204" i="3"/>
  <c r="B200" i="3"/>
  <c r="B196" i="3"/>
  <c r="B192" i="3"/>
  <c r="B188" i="3"/>
  <c r="B184" i="3"/>
  <c r="B180" i="3"/>
  <c r="B176" i="3"/>
  <c r="B172" i="3"/>
  <c r="B168" i="3"/>
  <c r="B164" i="3"/>
  <c r="B160" i="3"/>
  <c r="B156" i="3"/>
  <c r="B152" i="3"/>
  <c r="B148" i="3"/>
  <c r="B144" i="3"/>
  <c r="B140" i="3"/>
  <c r="B136" i="3"/>
  <c r="B132" i="3"/>
  <c r="B128" i="3"/>
  <c r="B124" i="3"/>
  <c r="B120" i="3"/>
  <c r="B116" i="3"/>
  <c r="B112" i="3"/>
  <c r="B108" i="3"/>
  <c r="B104" i="3"/>
  <c r="B100" i="3"/>
  <c r="B96" i="3"/>
  <c r="B92" i="3"/>
  <c r="B88" i="3"/>
  <c r="B84" i="3"/>
  <c r="B80" i="3"/>
  <c r="B76" i="3"/>
  <c r="B72" i="3"/>
  <c r="B68" i="3"/>
  <c r="B64" i="3"/>
  <c r="B60" i="3"/>
  <c r="B56" i="3"/>
  <c r="B52" i="3"/>
  <c r="B48" i="3"/>
  <c r="B44" i="3"/>
  <c r="B40" i="3"/>
  <c r="B36" i="3"/>
  <c r="B32" i="3"/>
  <c r="B28" i="3"/>
  <c r="B24" i="3"/>
  <c r="B20" i="3"/>
  <c r="C416" i="3"/>
  <c r="C412" i="3"/>
  <c r="C408" i="3"/>
  <c r="C404" i="3"/>
  <c r="C400" i="3"/>
  <c r="C396" i="3"/>
  <c r="C392" i="3"/>
  <c r="C388" i="3"/>
  <c r="C384" i="3"/>
  <c r="C380" i="3"/>
  <c r="C376" i="3"/>
  <c r="C372" i="3"/>
  <c r="C368" i="3"/>
  <c r="C364" i="3"/>
  <c r="C360" i="3"/>
  <c r="C356" i="3"/>
  <c r="C352" i="3"/>
  <c r="C348" i="3"/>
  <c r="C344" i="3"/>
  <c r="C340" i="3"/>
  <c r="C336" i="3"/>
  <c r="C332" i="3"/>
  <c r="C328" i="3"/>
  <c r="C324" i="3"/>
  <c r="C320" i="3"/>
  <c r="C316" i="3"/>
  <c r="C312" i="3"/>
  <c r="C308" i="3"/>
  <c r="C304" i="3"/>
  <c r="C300" i="3"/>
  <c r="C296" i="3"/>
  <c r="C292" i="3"/>
  <c r="C288" i="3"/>
  <c r="C284" i="3"/>
  <c r="C280" i="3"/>
  <c r="C276" i="3"/>
  <c r="C272" i="3"/>
  <c r="C268" i="3"/>
  <c r="C264" i="3"/>
  <c r="C260" i="3"/>
  <c r="C256" i="3"/>
  <c r="C252" i="3"/>
  <c r="C248" i="3"/>
  <c r="C244" i="3"/>
  <c r="C240" i="3"/>
  <c r="C236" i="3"/>
  <c r="C232" i="3"/>
  <c r="C228" i="3"/>
  <c r="C20" i="3"/>
  <c r="C24" i="3"/>
  <c r="C28" i="3"/>
  <c r="C32" i="3"/>
  <c r="C36" i="3"/>
  <c r="C40" i="3"/>
  <c r="C44" i="3"/>
  <c r="C48" i="3"/>
  <c r="C52" i="3"/>
  <c r="C56" i="3"/>
  <c r="C60" i="3"/>
  <c r="C64" i="3"/>
  <c r="C68" i="3"/>
  <c r="C72" i="3"/>
  <c r="C76" i="3"/>
  <c r="C80" i="3"/>
  <c r="C84" i="3"/>
  <c r="C88" i="3"/>
  <c r="C92" i="3"/>
  <c r="C96" i="3"/>
  <c r="C100" i="3"/>
  <c r="C104" i="3"/>
  <c r="C108" i="3"/>
  <c r="C112" i="3"/>
  <c r="C116" i="3"/>
  <c r="C120" i="3"/>
  <c r="C124" i="3"/>
  <c r="C128" i="3"/>
  <c r="C132" i="3"/>
  <c r="C136" i="3"/>
  <c r="C140" i="3"/>
  <c r="C144" i="3"/>
  <c r="C148" i="3"/>
  <c r="C152" i="3"/>
  <c r="C156" i="3"/>
  <c r="C160" i="3"/>
  <c r="C164" i="3"/>
  <c r="C168" i="3"/>
  <c r="C172" i="3"/>
  <c r="C176" i="3"/>
  <c r="C180" i="3"/>
  <c r="C184" i="3"/>
  <c r="C188" i="3"/>
  <c r="C192" i="3"/>
  <c r="C196" i="3"/>
  <c r="C200" i="3"/>
  <c r="C204" i="3"/>
  <c r="C208" i="3"/>
  <c r="C212" i="3"/>
  <c r="C21" i="3"/>
  <c r="C25" i="3"/>
  <c r="C29" i="3"/>
  <c r="C33" i="3"/>
  <c r="C37" i="3"/>
  <c r="C41" i="3"/>
  <c r="C45" i="3"/>
  <c r="C49" i="3"/>
  <c r="C53" i="3"/>
  <c r="C57" i="3"/>
  <c r="C61" i="3"/>
  <c r="C65" i="3"/>
  <c r="C69" i="3"/>
  <c r="C73" i="3"/>
  <c r="C77" i="3"/>
  <c r="C81" i="3"/>
  <c r="C85" i="3"/>
  <c r="C89" i="3"/>
  <c r="C93" i="3"/>
  <c r="C97" i="3"/>
  <c r="C101" i="3"/>
  <c r="C105" i="3"/>
  <c r="C109" i="3"/>
  <c r="C113" i="3"/>
  <c r="C117" i="3"/>
  <c r="C121" i="3"/>
  <c r="C125" i="3"/>
  <c r="C129" i="3"/>
  <c r="C133" i="3"/>
  <c r="C137" i="3"/>
  <c r="C141" i="3"/>
  <c r="C145" i="3"/>
  <c r="C149" i="3"/>
  <c r="C153" i="3"/>
  <c r="C157" i="3"/>
  <c r="C161" i="3"/>
  <c r="C165" i="3"/>
  <c r="C169" i="3"/>
  <c r="C173" i="3"/>
  <c r="C177" i="3"/>
  <c r="C181" i="3"/>
  <c r="C185" i="3"/>
  <c r="C189" i="3"/>
  <c r="C193" i="3"/>
  <c r="C197" i="3"/>
  <c r="C201" i="3"/>
  <c r="C205" i="3"/>
  <c r="C209" i="3"/>
  <c r="C213" i="3"/>
  <c r="C217" i="3"/>
  <c r="C221" i="3"/>
  <c r="C22" i="3"/>
  <c r="D22" i="3" s="1"/>
  <c r="C26" i="3"/>
  <c r="C30" i="3"/>
  <c r="C34" i="3"/>
  <c r="C38" i="3"/>
  <c r="C42" i="3"/>
  <c r="C46" i="3"/>
  <c r="C50" i="3"/>
  <c r="C54" i="3"/>
  <c r="C58" i="3"/>
  <c r="C62" i="3"/>
  <c r="C66" i="3"/>
  <c r="C70" i="3"/>
  <c r="C74" i="3"/>
  <c r="C78" i="3"/>
  <c r="C82" i="3"/>
  <c r="C86" i="3"/>
  <c r="C90" i="3"/>
  <c r="C94" i="3"/>
  <c r="C98" i="3"/>
  <c r="C102" i="3"/>
  <c r="C106" i="3"/>
  <c r="C110" i="3"/>
  <c r="C114" i="3"/>
  <c r="C118" i="3"/>
  <c r="C122" i="3"/>
  <c r="C126" i="3"/>
  <c r="C130" i="3"/>
  <c r="C134" i="3"/>
  <c r="C138" i="3"/>
  <c r="C142" i="3"/>
  <c r="C146" i="3"/>
  <c r="C150" i="3"/>
  <c r="C154" i="3"/>
  <c r="C158" i="3"/>
  <c r="C162" i="3"/>
  <c r="C166" i="3"/>
  <c r="C170" i="3"/>
  <c r="C174" i="3"/>
  <c r="C178" i="3"/>
  <c r="C182" i="3"/>
  <c r="C186" i="3"/>
  <c r="C190" i="3"/>
  <c r="C194" i="3"/>
  <c r="C198" i="3"/>
  <c r="C202" i="3"/>
  <c r="C206" i="3"/>
  <c r="C210" i="3"/>
  <c r="C214" i="3"/>
  <c r="C218" i="3"/>
  <c r="C23" i="3"/>
  <c r="C27" i="3"/>
  <c r="C31" i="3"/>
  <c r="C35" i="3"/>
  <c r="C39" i="3"/>
  <c r="C43" i="3"/>
  <c r="C47" i="3"/>
  <c r="C51" i="3"/>
  <c r="C55" i="3"/>
  <c r="C59" i="3"/>
  <c r="C63" i="3"/>
  <c r="C67" i="3"/>
  <c r="C71" i="3"/>
  <c r="C75" i="3"/>
  <c r="C79" i="3"/>
  <c r="C83" i="3"/>
  <c r="C87" i="3"/>
  <c r="C91" i="3"/>
  <c r="C95" i="3"/>
  <c r="C99" i="3"/>
  <c r="C103" i="3"/>
  <c r="C107" i="3"/>
  <c r="C111" i="3"/>
  <c r="C115" i="3"/>
  <c r="C119" i="3"/>
  <c r="C123" i="3"/>
  <c r="C127" i="3"/>
  <c r="C131" i="3"/>
  <c r="C135" i="3"/>
  <c r="C139" i="3"/>
  <c r="C143" i="3"/>
  <c r="C147" i="3"/>
  <c r="C151" i="3"/>
  <c r="C155" i="3"/>
  <c r="C159" i="3"/>
  <c r="C163" i="3"/>
  <c r="C167" i="3"/>
  <c r="C171" i="3"/>
  <c r="C175" i="3"/>
  <c r="C179" i="3"/>
  <c r="C183" i="3"/>
  <c r="C187" i="3"/>
  <c r="C191" i="3"/>
  <c r="C195" i="3"/>
  <c r="C199" i="3"/>
  <c r="C203" i="3"/>
  <c r="C207" i="3"/>
  <c r="C211" i="3"/>
  <c r="C215" i="3"/>
  <c r="C219" i="3"/>
  <c r="C223" i="3"/>
  <c r="C227" i="3"/>
  <c r="B419" i="3"/>
  <c r="B415" i="3"/>
  <c r="B411" i="3"/>
  <c r="B407" i="3"/>
  <c r="B403" i="3"/>
  <c r="B399" i="3"/>
  <c r="B395" i="3"/>
  <c r="B391" i="3"/>
  <c r="B387" i="3"/>
  <c r="B383" i="3"/>
  <c r="B379" i="3"/>
  <c r="B375" i="3"/>
  <c r="B371" i="3"/>
  <c r="B367" i="3"/>
  <c r="B363" i="3"/>
  <c r="B359" i="3"/>
  <c r="B355" i="3"/>
  <c r="B351" i="3"/>
  <c r="B347" i="3"/>
  <c r="B343" i="3"/>
  <c r="B339" i="3"/>
  <c r="B335" i="3"/>
  <c r="B331" i="3"/>
  <c r="B327" i="3"/>
  <c r="B323" i="3"/>
  <c r="B319" i="3"/>
  <c r="B315" i="3"/>
  <c r="B311" i="3"/>
  <c r="B307" i="3"/>
  <c r="B303" i="3"/>
  <c r="B299" i="3"/>
  <c r="B295" i="3"/>
  <c r="B291" i="3"/>
  <c r="B287" i="3"/>
  <c r="B283" i="3"/>
  <c r="B279" i="3"/>
  <c r="B275" i="3"/>
  <c r="B271" i="3"/>
  <c r="B267" i="3"/>
  <c r="B263" i="3"/>
  <c r="B259" i="3"/>
  <c r="B255" i="3"/>
  <c r="B251" i="3"/>
  <c r="B247" i="3"/>
  <c r="B243" i="3"/>
  <c r="B239" i="3"/>
  <c r="B235" i="3"/>
  <c r="B231" i="3"/>
  <c r="B227" i="3"/>
  <c r="D227" i="3" s="1"/>
  <c r="B223" i="3"/>
  <c r="B219" i="3"/>
  <c r="B215" i="3"/>
  <c r="B211" i="3"/>
  <c r="D211" i="3" s="1"/>
  <c r="B207" i="3"/>
  <c r="B203" i="3"/>
  <c r="B199" i="3"/>
  <c r="B195" i="3"/>
  <c r="D195" i="3" s="1"/>
  <c r="B191" i="3"/>
  <c r="B187" i="3"/>
  <c r="B183" i="3"/>
  <c r="B179" i="3"/>
  <c r="D179" i="3" s="1"/>
  <c r="B175" i="3"/>
  <c r="B171" i="3"/>
  <c r="B167" i="3"/>
  <c r="B163" i="3"/>
  <c r="D163" i="3" s="1"/>
  <c r="B159" i="3"/>
  <c r="B155" i="3"/>
  <c r="B151" i="3"/>
  <c r="B147" i="3"/>
  <c r="D147" i="3" s="1"/>
  <c r="B143" i="3"/>
  <c r="B139" i="3"/>
  <c r="B135" i="3"/>
  <c r="B131" i="3"/>
  <c r="D131" i="3" s="1"/>
  <c r="B127" i="3"/>
  <c r="B123" i="3"/>
  <c r="B119" i="3"/>
  <c r="B115" i="3"/>
  <c r="D115" i="3" s="1"/>
  <c r="B111" i="3"/>
  <c r="B107" i="3"/>
  <c r="B103" i="3"/>
  <c r="B99" i="3"/>
  <c r="D99" i="3" s="1"/>
  <c r="B95" i="3"/>
  <c r="B91" i="3"/>
  <c r="B87" i="3"/>
  <c r="B83" i="3"/>
  <c r="D83" i="3" s="1"/>
  <c r="B79" i="3"/>
  <c r="B75" i="3"/>
  <c r="B71" i="3"/>
  <c r="B67" i="3"/>
  <c r="D67" i="3" s="1"/>
  <c r="B63" i="3"/>
  <c r="B59" i="3"/>
  <c r="B55" i="3"/>
  <c r="B51" i="3"/>
  <c r="D51" i="3" s="1"/>
  <c r="B47" i="3"/>
  <c r="B43" i="3"/>
  <c r="B39" i="3"/>
  <c r="B35" i="3"/>
  <c r="D35" i="3" s="1"/>
  <c r="B31" i="3"/>
  <c r="B27" i="3"/>
  <c r="B23" i="3"/>
  <c r="C419" i="3"/>
  <c r="C415" i="3"/>
  <c r="C411" i="3"/>
  <c r="C407" i="3"/>
  <c r="C403" i="3"/>
  <c r="C399" i="3"/>
  <c r="C395" i="3"/>
  <c r="C391" i="3"/>
  <c r="C387" i="3"/>
  <c r="C383" i="3"/>
  <c r="C379" i="3"/>
  <c r="C375" i="3"/>
  <c r="C371" i="3"/>
  <c r="C367" i="3"/>
  <c r="C363" i="3"/>
  <c r="C359" i="3"/>
  <c r="C355" i="3"/>
  <c r="C351" i="3"/>
  <c r="C347" i="3"/>
  <c r="C343" i="3"/>
  <c r="C339" i="3"/>
  <c r="C335" i="3"/>
  <c r="C331" i="3"/>
  <c r="C327" i="3"/>
  <c r="C323" i="3"/>
  <c r="C319" i="3"/>
  <c r="C315" i="3"/>
  <c r="C311" i="3"/>
  <c r="C307" i="3"/>
  <c r="C303" i="3"/>
  <c r="C299" i="3"/>
  <c r="C295" i="3"/>
  <c r="C291" i="3"/>
  <c r="C287" i="3"/>
  <c r="C283" i="3"/>
  <c r="C279" i="3"/>
  <c r="C275" i="3"/>
  <c r="C271" i="3"/>
  <c r="C267" i="3"/>
  <c r="C263" i="3"/>
  <c r="C259" i="3"/>
  <c r="C255" i="3"/>
  <c r="C251" i="3"/>
  <c r="C247" i="3"/>
  <c r="C243" i="3"/>
  <c r="C239" i="3"/>
  <c r="C235" i="3"/>
  <c r="C231" i="3"/>
  <c r="C226" i="3"/>
  <c r="C220" i="3"/>
  <c r="B418" i="3"/>
  <c r="B414" i="3"/>
  <c r="B410" i="3"/>
  <c r="B406" i="3"/>
  <c r="B402" i="3"/>
  <c r="B398" i="3"/>
  <c r="B394" i="3"/>
  <c r="B390" i="3"/>
  <c r="B386" i="3"/>
  <c r="B382" i="3"/>
  <c r="B378" i="3"/>
  <c r="B374" i="3"/>
  <c r="B370" i="3"/>
  <c r="B366" i="3"/>
  <c r="B362" i="3"/>
  <c r="B358" i="3"/>
  <c r="B354" i="3"/>
  <c r="B350" i="3"/>
  <c r="B346" i="3"/>
  <c r="B342" i="3"/>
  <c r="B338" i="3"/>
  <c r="B334" i="3"/>
  <c r="B330" i="3"/>
  <c r="B326" i="3"/>
  <c r="B322" i="3"/>
  <c r="B318" i="3"/>
  <c r="B314" i="3"/>
  <c r="B310" i="3"/>
  <c r="B306" i="3"/>
  <c r="B302" i="3"/>
  <c r="B298" i="3"/>
  <c r="B294" i="3"/>
  <c r="B290" i="3"/>
  <c r="B286" i="3"/>
  <c r="B282" i="3"/>
  <c r="B278" i="3"/>
  <c r="B274" i="3"/>
  <c r="B270" i="3"/>
  <c r="B266" i="3"/>
  <c r="B262" i="3"/>
  <c r="B258" i="3"/>
  <c r="B254" i="3"/>
  <c r="B250" i="3"/>
  <c r="B246" i="3"/>
  <c r="B242" i="3"/>
  <c r="B238" i="3"/>
  <c r="B234" i="3"/>
  <c r="B230" i="3"/>
  <c r="B226" i="3"/>
  <c r="B222" i="3"/>
  <c r="B218" i="3"/>
  <c r="D218" i="3" s="1"/>
  <c r="B214" i="3"/>
  <c r="B210" i="3"/>
  <c r="D210" i="3" s="1"/>
  <c r="B206" i="3"/>
  <c r="B202" i="3"/>
  <c r="D202" i="3" s="1"/>
  <c r="B198" i="3"/>
  <c r="B194" i="3"/>
  <c r="D194" i="3" s="1"/>
  <c r="B190" i="3"/>
  <c r="B186" i="3"/>
  <c r="D186" i="3" s="1"/>
  <c r="B182" i="3"/>
  <c r="B178" i="3"/>
  <c r="D178" i="3" s="1"/>
  <c r="B174" i="3"/>
  <c r="B170" i="3"/>
  <c r="D170" i="3" s="1"/>
  <c r="B166" i="3"/>
  <c r="B162" i="3"/>
  <c r="D162" i="3" s="1"/>
  <c r="B158" i="3"/>
  <c r="B154" i="3"/>
  <c r="D154" i="3" s="1"/>
  <c r="B150" i="3"/>
  <c r="B146" i="3"/>
  <c r="D146" i="3" s="1"/>
  <c r="B142" i="3"/>
  <c r="B138" i="3"/>
  <c r="D138" i="3" s="1"/>
  <c r="B134" i="3"/>
  <c r="B130" i="3"/>
  <c r="D130" i="3" s="1"/>
  <c r="B126" i="3"/>
  <c r="B122" i="3"/>
  <c r="D122" i="3" s="1"/>
  <c r="B118" i="3"/>
  <c r="B114" i="3"/>
  <c r="D114" i="3" s="1"/>
  <c r="B110" i="3"/>
  <c r="B106" i="3"/>
  <c r="D106" i="3" s="1"/>
  <c r="B102" i="3"/>
  <c r="B98" i="3"/>
  <c r="D98" i="3" s="1"/>
  <c r="B94" i="3"/>
  <c r="B90" i="3"/>
  <c r="D90" i="3" s="1"/>
  <c r="B86" i="3"/>
  <c r="B82" i="3"/>
  <c r="D82" i="3" s="1"/>
  <c r="B78" i="3"/>
  <c r="B74" i="3"/>
  <c r="D74" i="3" s="1"/>
  <c r="B70" i="3"/>
  <c r="B66" i="3"/>
  <c r="D66" i="3" s="1"/>
  <c r="B62" i="3"/>
  <c r="B58" i="3"/>
  <c r="D58" i="3" s="1"/>
  <c r="B54" i="3"/>
  <c r="B50" i="3"/>
  <c r="D50" i="3" s="1"/>
  <c r="B46" i="3"/>
  <c r="B42" i="3"/>
  <c r="D42" i="3" s="1"/>
  <c r="B38" i="3"/>
  <c r="B34" i="3"/>
  <c r="D34" i="3" s="1"/>
  <c r="B30" i="3"/>
  <c r="B26" i="3"/>
  <c r="D26" i="3" s="1"/>
  <c r="C418" i="3"/>
  <c r="C414" i="3"/>
  <c r="C410" i="3"/>
  <c r="C406" i="3"/>
  <c r="C402" i="3"/>
  <c r="C398" i="3"/>
  <c r="C394" i="3"/>
  <c r="C390" i="3"/>
  <c r="C386" i="3"/>
  <c r="C382" i="3"/>
  <c r="C378" i="3"/>
  <c r="C374" i="3"/>
  <c r="C370" i="3"/>
  <c r="C366" i="3"/>
  <c r="C362" i="3"/>
  <c r="C358" i="3"/>
  <c r="C354" i="3"/>
  <c r="C350" i="3"/>
  <c r="C346" i="3"/>
  <c r="C342" i="3"/>
  <c r="C338" i="3"/>
  <c r="C334" i="3"/>
  <c r="C330" i="3"/>
  <c r="C326" i="3"/>
  <c r="C322" i="3"/>
  <c r="C318" i="3"/>
  <c r="C314" i="3"/>
  <c r="C310" i="3"/>
  <c r="C306" i="3"/>
  <c r="C302" i="3"/>
  <c r="C298" i="3"/>
  <c r="C294" i="3"/>
  <c r="C290" i="3"/>
  <c r="C286" i="3"/>
  <c r="C282" i="3"/>
  <c r="C278" i="3"/>
  <c r="C274" i="3"/>
  <c r="C270" i="3"/>
  <c r="C266" i="3"/>
  <c r="C262" i="3"/>
  <c r="C258" i="3"/>
  <c r="C254" i="3"/>
  <c r="C250" i="3"/>
  <c r="C246" i="3"/>
  <c r="C242" i="3"/>
  <c r="C238" i="3"/>
  <c r="C234" i="3"/>
  <c r="C230" i="3"/>
  <c r="C225" i="3"/>
  <c r="C216" i="3"/>
  <c r="B13" i="7"/>
  <c r="B12" i="7"/>
  <c r="E16" i="7"/>
  <c r="D21" i="7" s="1"/>
  <c r="E15" i="7"/>
  <c r="B10" i="7"/>
  <c r="E12" i="7"/>
  <c r="E15" i="6"/>
  <c r="E16" i="6"/>
  <c r="E9" i="6"/>
  <c r="B9" i="6"/>
  <c r="B10" i="6"/>
  <c r="B16" i="6" s="1"/>
  <c r="E14" i="3"/>
  <c r="F17" i="8" l="1"/>
  <c r="B11" i="8" s="1"/>
  <c r="F14" i="8"/>
  <c r="B8" i="8" s="1"/>
  <c r="P17" i="8"/>
  <c r="C20" i="8" s="1"/>
  <c r="P18" i="8"/>
  <c r="R14" i="8"/>
  <c r="C9" i="8" s="1"/>
  <c r="G18" i="8"/>
  <c r="F18" i="8"/>
  <c r="J18" i="8"/>
  <c r="B21" i="8" s="1"/>
  <c r="I18" i="8"/>
  <c r="H23" i="8" s="1"/>
  <c r="I23" i="8" s="1"/>
  <c r="J17" i="8"/>
  <c r="F15" i="8"/>
  <c r="S14" i="8"/>
  <c r="C18" i="8" s="1"/>
  <c r="O17" i="8"/>
  <c r="Q22" i="8" s="1"/>
  <c r="R22" i="8" s="1"/>
  <c r="O18" i="8"/>
  <c r="Q23" i="8"/>
  <c r="R23" i="8" s="1"/>
  <c r="I17" i="8"/>
  <c r="H22" i="8"/>
  <c r="I22" i="8" s="1"/>
  <c r="D317" i="3"/>
  <c r="D349" i="3"/>
  <c r="D289" i="3"/>
  <c r="D417" i="3"/>
  <c r="D357" i="3"/>
  <c r="D293" i="3"/>
  <c r="D224" i="3"/>
  <c r="D313" i="3"/>
  <c r="D285" i="3"/>
  <c r="D365" i="3"/>
  <c r="D222" i="3"/>
  <c r="D321" i="3"/>
  <c r="D401" i="3"/>
  <c r="D369" i="3"/>
  <c r="D301" i="3"/>
  <c r="D19" i="3"/>
  <c r="D38" i="3"/>
  <c r="D54" i="3"/>
  <c r="D70" i="3"/>
  <c r="D86" i="3"/>
  <c r="D102" i="3"/>
  <c r="D118" i="3"/>
  <c r="D134" i="3"/>
  <c r="D150" i="3"/>
  <c r="D166" i="3"/>
  <c r="D182" i="3"/>
  <c r="D198" i="3"/>
  <c r="D214" i="3"/>
  <c r="D31" i="3"/>
  <c r="D47" i="3"/>
  <c r="D63" i="3"/>
  <c r="D79" i="3"/>
  <c r="D95" i="3"/>
  <c r="D111" i="3"/>
  <c r="D127" i="3"/>
  <c r="D143" i="3"/>
  <c r="D159" i="3"/>
  <c r="D175" i="3"/>
  <c r="D191" i="3"/>
  <c r="D207" i="3"/>
  <c r="D223" i="3"/>
  <c r="D20" i="3"/>
  <c r="D36" i="3"/>
  <c r="D52" i="3"/>
  <c r="D68" i="3"/>
  <c r="D84" i="3"/>
  <c r="D100" i="3"/>
  <c r="D116" i="3"/>
  <c r="D132" i="3"/>
  <c r="D148" i="3"/>
  <c r="D164" i="3"/>
  <c r="D180" i="3"/>
  <c r="D196" i="3"/>
  <c r="D212" i="3"/>
  <c r="D234" i="3"/>
  <c r="D250" i="3"/>
  <c r="D266" i="3"/>
  <c r="D282" i="3"/>
  <c r="D298" i="3"/>
  <c r="D314" i="3"/>
  <c r="D330" i="3"/>
  <c r="D346" i="3"/>
  <c r="D362" i="3"/>
  <c r="D378" i="3"/>
  <c r="D394" i="3"/>
  <c r="D410" i="3"/>
  <c r="D393" i="3"/>
  <c r="D409" i="3"/>
  <c r="D337" i="3"/>
  <c r="D353" i="3"/>
  <c r="D27" i="3"/>
  <c r="D43" i="3"/>
  <c r="D59" i="3"/>
  <c r="D75" i="3"/>
  <c r="D91" i="3"/>
  <c r="D107" i="3"/>
  <c r="D123" i="3"/>
  <c r="D139" i="3"/>
  <c r="D155" i="3"/>
  <c r="D171" i="3"/>
  <c r="D187" i="3"/>
  <c r="D203" i="3"/>
  <c r="D29" i="3"/>
  <c r="D259" i="3"/>
  <c r="D307" i="3"/>
  <c r="D355" i="3"/>
  <c r="D387" i="3"/>
  <c r="D228" i="3"/>
  <c r="D260" i="3"/>
  <c r="D308" i="3"/>
  <c r="D340" i="3"/>
  <c r="D372" i="3"/>
  <c r="D404" i="3"/>
  <c r="D30" i="3"/>
  <c r="D46" i="3"/>
  <c r="D62" i="3"/>
  <c r="D78" i="3"/>
  <c r="D94" i="3"/>
  <c r="D110" i="3"/>
  <c r="D126" i="3"/>
  <c r="D142" i="3"/>
  <c r="D158" i="3"/>
  <c r="D174" i="3"/>
  <c r="D190" i="3"/>
  <c r="D206" i="3"/>
  <c r="D238" i="3"/>
  <c r="D254" i="3"/>
  <c r="D270" i="3"/>
  <c r="D286" i="3"/>
  <c r="D302" i="3"/>
  <c r="D318" i="3"/>
  <c r="D334" i="3"/>
  <c r="D350" i="3"/>
  <c r="D366" i="3"/>
  <c r="D382" i="3"/>
  <c r="D398" i="3"/>
  <c r="D414" i="3"/>
  <c r="D23" i="3"/>
  <c r="D39" i="3"/>
  <c r="D55" i="3"/>
  <c r="D71" i="3"/>
  <c r="D87" i="3"/>
  <c r="D103" i="3"/>
  <c r="D119" i="3"/>
  <c r="D135" i="3"/>
  <c r="D151" i="3"/>
  <c r="D167" i="3"/>
  <c r="D183" i="3"/>
  <c r="D199" i="3"/>
  <c r="D215" i="3"/>
  <c r="D231" i="3"/>
  <c r="D247" i="3"/>
  <c r="D263" i="3"/>
  <c r="D279" i="3"/>
  <c r="D295" i="3"/>
  <c r="D311" i="3"/>
  <c r="D327" i="3"/>
  <c r="D343" i="3"/>
  <c r="D359" i="3"/>
  <c r="D375" i="3"/>
  <c r="D391" i="3"/>
  <c r="D407" i="3"/>
  <c r="D24" i="3"/>
  <c r="D40" i="3"/>
  <c r="D56" i="3"/>
  <c r="D72" i="3"/>
  <c r="D88" i="3"/>
  <c r="D104" i="3"/>
  <c r="D120" i="3"/>
  <c r="D136" i="3"/>
  <c r="D152" i="3"/>
  <c r="D168" i="3"/>
  <c r="D184" i="3"/>
  <c r="D200" i="3"/>
  <c r="D216" i="3"/>
  <c r="D232" i="3"/>
  <c r="D248" i="3"/>
  <c r="D264" i="3"/>
  <c r="D280" i="3"/>
  <c r="D296" i="3"/>
  <c r="D312" i="3"/>
  <c r="D328" i="3"/>
  <c r="D344" i="3"/>
  <c r="D360" i="3"/>
  <c r="D376" i="3"/>
  <c r="D392" i="3"/>
  <c r="D408" i="3"/>
  <c r="D33" i="3"/>
  <c r="D49" i="3"/>
  <c r="D65" i="3"/>
  <c r="D81" i="3"/>
  <c r="D97" i="3"/>
  <c r="D113" i="3"/>
  <c r="D129" i="3"/>
  <c r="D145" i="3"/>
  <c r="D161" i="3"/>
  <c r="D177" i="3"/>
  <c r="D193" i="3"/>
  <c r="D209" i="3"/>
  <c r="D225" i="3"/>
  <c r="D241" i="3"/>
  <c r="D257" i="3"/>
  <c r="D273" i="3"/>
  <c r="D243" i="3"/>
  <c r="D291" i="3"/>
  <c r="D339" i="3"/>
  <c r="D403" i="3"/>
  <c r="D226" i="3"/>
  <c r="D242" i="3"/>
  <c r="D258" i="3"/>
  <c r="D274" i="3"/>
  <c r="D290" i="3"/>
  <c r="D306" i="3"/>
  <c r="D322" i="3"/>
  <c r="D338" i="3"/>
  <c r="D354" i="3"/>
  <c r="D370" i="3"/>
  <c r="D386" i="3"/>
  <c r="D402" i="3"/>
  <c r="D418" i="3"/>
  <c r="D219" i="3"/>
  <c r="D235" i="3"/>
  <c r="D251" i="3"/>
  <c r="D267" i="3"/>
  <c r="D283" i="3"/>
  <c r="D299" i="3"/>
  <c r="D315" i="3"/>
  <c r="D331" i="3"/>
  <c r="D347" i="3"/>
  <c r="D363" i="3"/>
  <c r="D379" i="3"/>
  <c r="D395" i="3"/>
  <c r="D411" i="3"/>
  <c r="D28" i="3"/>
  <c r="D44" i="3"/>
  <c r="D60" i="3"/>
  <c r="D76" i="3"/>
  <c r="D92" i="3"/>
  <c r="D108" i="3"/>
  <c r="D124" i="3"/>
  <c r="D140" i="3"/>
  <c r="D156" i="3"/>
  <c r="D172" i="3"/>
  <c r="D188" i="3"/>
  <c r="D204" i="3"/>
  <c r="D220" i="3"/>
  <c r="D236" i="3"/>
  <c r="D252" i="3"/>
  <c r="D268" i="3"/>
  <c r="D284" i="3"/>
  <c r="D300" i="3"/>
  <c r="D316" i="3"/>
  <c r="D332" i="3"/>
  <c r="D348" i="3"/>
  <c r="D364" i="3"/>
  <c r="D380" i="3"/>
  <c r="D396" i="3"/>
  <c r="D412" i="3"/>
  <c r="D21" i="3"/>
  <c r="D37" i="3"/>
  <c r="D53" i="3"/>
  <c r="D69" i="3"/>
  <c r="D85" i="3"/>
  <c r="D101" i="3"/>
  <c r="D117" i="3"/>
  <c r="D133" i="3"/>
  <c r="D149" i="3"/>
  <c r="D165" i="3"/>
  <c r="D181" i="3"/>
  <c r="D197" i="3"/>
  <c r="D213" i="3"/>
  <c r="D229" i="3"/>
  <c r="D245" i="3"/>
  <c r="D261" i="3"/>
  <c r="D277" i="3"/>
  <c r="D275" i="3"/>
  <c r="D323" i="3"/>
  <c r="D371" i="3"/>
  <c r="D419" i="3"/>
  <c r="D244" i="3"/>
  <c r="D276" i="3"/>
  <c r="D292" i="3"/>
  <c r="D324" i="3"/>
  <c r="D356" i="3"/>
  <c r="D388" i="3"/>
  <c r="D230" i="3"/>
  <c r="D246" i="3"/>
  <c r="D262" i="3"/>
  <c r="D278" i="3"/>
  <c r="D294" i="3"/>
  <c r="D310" i="3"/>
  <c r="D326" i="3"/>
  <c r="D342" i="3"/>
  <c r="D358" i="3"/>
  <c r="D374" i="3"/>
  <c r="D390" i="3"/>
  <c r="D406" i="3"/>
  <c r="D239" i="3"/>
  <c r="D255" i="3"/>
  <c r="D271" i="3"/>
  <c r="D287" i="3"/>
  <c r="D303" i="3"/>
  <c r="D319" i="3"/>
  <c r="D335" i="3"/>
  <c r="D351" i="3"/>
  <c r="D367" i="3"/>
  <c r="D383" i="3"/>
  <c r="D399" i="3"/>
  <c r="D415" i="3"/>
  <c r="D32" i="3"/>
  <c r="D48" i="3"/>
  <c r="D64" i="3"/>
  <c r="D80" i="3"/>
  <c r="D96" i="3"/>
  <c r="D112" i="3"/>
  <c r="D128" i="3"/>
  <c r="D144" i="3"/>
  <c r="D160" i="3"/>
  <c r="D176" i="3"/>
  <c r="D192" i="3"/>
  <c r="D208" i="3"/>
  <c r="D240" i="3"/>
  <c r="D256" i="3"/>
  <c r="D272" i="3"/>
  <c r="D288" i="3"/>
  <c r="D304" i="3"/>
  <c r="D320" i="3"/>
  <c r="D336" i="3"/>
  <c r="D352" i="3"/>
  <c r="D368" i="3"/>
  <c r="D384" i="3"/>
  <c r="D400" i="3"/>
  <c r="D416" i="3"/>
  <c r="D25" i="3"/>
  <c r="D41" i="3"/>
  <c r="D57" i="3"/>
  <c r="D73" i="3"/>
  <c r="D89" i="3"/>
  <c r="D105" i="3"/>
  <c r="D121" i="3"/>
  <c r="D137" i="3"/>
  <c r="D153" i="3"/>
  <c r="D169" i="3"/>
  <c r="D185" i="3"/>
  <c r="D201" i="3"/>
  <c r="D217" i="3"/>
  <c r="D233" i="3"/>
  <c r="D249" i="3"/>
  <c r="D265" i="3"/>
  <c r="D281" i="3"/>
  <c r="D45" i="3"/>
  <c r="D61" i="3"/>
  <c r="D77" i="3"/>
  <c r="D93" i="3"/>
  <c r="D109" i="3"/>
  <c r="D125" i="3"/>
  <c r="D141" i="3"/>
  <c r="D157" i="3"/>
  <c r="D173" i="3"/>
  <c r="D189" i="3"/>
  <c r="D205" i="3"/>
  <c r="D221" i="3"/>
  <c r="D237" i="3"/>
  <c r="D253" i="3"/>
  <c r="D269" i="3"/>
  <c r="E21" i="7"/>
  <c r="B16" i="7"/>
  <c r="B15" i="7"/>
  <c r="E13" i="6"/>
  <c r="D21" i="6" s="1"/>
  <c r="E12" i="6"/>
  <c r="B15" i="6"/>
  <c r="B13" i="6"/>
  <c r="B12" i="6"/>
  <c r="D20" i="7" l="1"/>
  <c r="E20" i="7" s="1"/>
  <c r="B12" i="8"/>
  <c r="C15" i="8"/>
  <c r="C12" i="8"/>
  <c r="C11" i="8"/>
  <c r="B17" i="8"/>
  <c r="B14" i="8"/>
  <c r="D20" i="6"/>
  <c r="E20" i="6" s="1"/>
  <c r="E21" i="6"/>
</calcChain>
</file>

<file path=xl/sharedStrings.xml><?xml version="1.0" encoding="utf-8"?>
<sst xmlns="http://schemas.openxmlformats.org/spreadsheetml/2006/main" count="265" uniqueCount="116">
  <si>
    <t>Underlying (Spot Price)</t>
  </si>
  <si>
    <t>Strike Price (K)</t>
  </si>
  <si>
    <t>Implied Volatility</t>
  </si>
  <si>
    <t>Risk Free Rate</t>
  </si>
  <si>
    <t>T</t>
  </si>
  <si>
    <t>d1</t>
  </si>
  <si>
    <t>d2</t>
  </si>
  <si>
    <t>N d1</t>
  </si>
  <si>
    <t>N d2</t>
  </si>
  <si>
    <t>N -d1</t>
  </si>
  <si>
    <t>N -d2</t>
  </si>
  <si>
    <t>Actual</t>
  </si>
  <si>
    <t>Calculated</t>
  </si>
  <si>
    <t>Difference</t>
  </si>
  <si>
    <t>Call Price</t>
  </si>
  <si>
    <t>Put Price</t>
  </si>
  <si>
    <t>Particulars</t>
  </si>
  <si>
    <t>Reasons for the differences noted between the actual and calculated call and put prices using black scholes model.</t>
  </si>
  <si>
    <t>The difference between actual and Black-Scholes calculated option prices happens because the model makes simplifying assumptions that don’t perfectly match real markets. Key reasons are:</t>
  </si>
  <si>
    <t>In short, Black-Scholes gives a good estimate but real prices differ due to changing market dynamics and practical factors.</t>
  </si>
  <si>
    <t>1. It assumes constant volatility and interest rates, but these change in reality.</t>
  </si>
  <si>
    <t>2. It models only European-style options (exercise only at expiry), while many options allow early exercise.</t>
  </si>
  <si>
    <t>3. It ignores dividends, transaction costs, and market frictions like bid-ask spreads.</t>
  </si>
  <si>
    <t>4. Market supply-demand, liquidity, and investor sentiment can push prices away from theoretical values.</t>
  </si>
  <si>
    <t>Practical factors causing differences in option prices from Black-Scholes estimates include:</t>
  </si>
  <si>
    <t>These market realities mean actual trading prices will rarely match model outputs exactly.</t>
  </si>
  <si>
    <r>
      <rPr>
        <b/>
        <sz val="10"/>
        <color theme="1"/>
        <rFont val="Times New Roman"/>
        <family val="1"/>
      </rPr>
      <t>2. Liquidity Constraints:</t>
    </r>
    <r>
      <rPr>
        <sz val="10"/>
        <color theme="1"/>
        <rFont val="Times New Roman"/>
        <family val="1"/>
      </rPr>
      <t> Low trading volumes can cause prices to differ substantially.</t>
    </r>
  </si>
  <si>
    <r>
      <rPr>
        <b/>
        <sz val="10"/>
        <color theme="1"/>
        <rFont val="Times New Roman"/>
        <family val="1"/>
      </rPr>
      <t>1.</t>
    </r>
    <r>
      <rPr>
        <sz val="10"/>
        <color theme="1"/>
        <rFont val="Times New Roman"/>
        <family val="1"/>
      </rPr>
      <t xml:space="preserve"> </t>
    </r>
    <r>
      <rPr>
        <b/>
        <sz val="10"/>
        <color theme="1"/>
        <rFont val="Times New Roman"/>
        <family val="1"/>
      </rPr>
      <t>Bid-Ask Spreads:</t>
    </r>
    <r>
      <rPr>
        <sz val="10"/>
        <color theme="1"/>
        <rFont val="Times New Roman"/>
        <family val="1"/>
      </rPr>
      <t> The gap between buying and selling prices creates price deviations.</t>
    </r>
  </si>
  <si>
    <r>
      <rPr>
        <b/>
        <sz val="10"/>
        <color theme="1"/>
        <rFont val="Times New Roman"/>
        <family val="1"/>
      </rPr>
      <t>3. Transaction Costs:</t>
    </r>
    <r>
      <rPr>
        <sz val="10"/>
        <color theme="1"/>
        <rFont val="Times New Roman"/>
        <family val="1"/>
      </rPr>
      <t> Brokerage fees and taxes affect net prices but are not captured by the model.</t>
    </r>
  </si>
  <si>
    <r>
      <rPr>
        <b/>
        <sz val="10"/>
        <color theme="1"/>
        <rFont val="Times New Roman"/>
        <family val="1"/>
      </rPr>
      <t>4. Dividends:</t>
    </r>
    <r>
      <rPr>
        <sz val="10"/>
        <color theme="1"/>
        <rFont val="Times New Roman"/>
        <family val="1"/>
      </rPr>
      <t> Expected dividends reduce underlying price and impact option valuation.</t>
    </r>
  </si>
  <si>
    <r>
      <rPr>
        <b/>
        <sz val="10"/>
        <color theme="1"/>
        <rFont val="Times New Roman"/>
        <family val="1"/>
      </rPr>
      <t>5. Early Exercise: </t>
    </r>
    <r>
      <rPr>
        <sz val="10"/>
        <color theme="1"/>
        <rFont val="Times New Roman"/>
        <family val="1"/>
      </rPr>
      <t>For American options, the option to exercise before expiry can increase value.</t>
    </r>
  </si>
  <si>
    <r>
      <rPr>
        <b/>
        <sz val="10"/>
        <color theme="1"/>
        <rFont val="Times New Roman"/>
        <family val="1"/>
      </rPr>
      <t>6. Market Sentiment &amp; Supply-Demand:</t>
    </r>
    <r>
      <rPr>
        <sz val="10"/>
        <color theme="1"/>
        <rFont val="Times New Roman"/>
        <family val="1"/>
      </rPr>
      <t> Heavy buying or selling interest can push prices away from theoretical fair value.</t>
    </r>
  </si>
  <si>
    <r>
      <rPr>
        <b/>
        <sz val="10"/>
        <color theme="1"/>
        <rFont val="Times New Roman"/>
        <family val="1"/>
      </rPr>
      <t>7. Volatility Skew/Smile: </t>
    </r>
    <r>
      <rPr>
        <sz val="10"/>
        <color theme="1"/>
        <rFont val="Times New Roman"/>
        <family val="1"/>
      </rPr>
      <t>Implied volatility often varies for different strikes, while Black-Scholes assumes constant volatility.</t>
    </r>
  </si>
  <si>
    <r>
      <rPr>
        <b/>
        <sz val="10"/>
        <color theme="1"/>
        <rFont val="Times New Roman"/>
        <family val="1"/>
      </rPr>
      <t>8. Time Variability:</t>
    </r>
    <r>
      <rPr>
        <sz val="10"/>
        <color theme="1"/>
        <rFont val="Times New Roman"/>
        <family val="1"/>
      </rPr>
      <t> Volatility and interest rates may change during the option’s life, affecting prices dynamically.</t>
    </r>
  </si>
  <si>
    <t>Buy Put</t>
  </si>
  <si>
    <t>Sell Put</t>
  </si>
  <si>
    <t>3. Breakevent Point</t>
  </si>
  <si>
    <t>(Buy Put Premium - Sell Put Premium)</t>
  </si>
  <si>
    <t>(Strike price of Put Bought - Net Premium)</t>
  </si>
  <si>
    <t>(Strike Price Difference - Net Premium)</t>
  </si>
  <si>
    <t>Net Premium and Max Gain/Loss Computation</t>
  </si>
  <si>
    <t>Name</t>
  </si>
  <si>
    <t>Topic</t>
  </si>
  <si>
    <t>Abhimanyu Babbar</t>
  </si>
  <si>
    <t>Bear Put Spread Strategy using Reliance prices dated 19th September 2025 with expiry dated 30th September 2025.</t>
  </si>
  <si>
    <t>The bear put spread strategy is an options trading method used when a trader expects a moderate decline in the price of a stock and wants to limit downside risk and cost. It involves buying a put option with a higher strike price and simultaneously selling another put option with a lower strike price, both with the same expiration.</t>
  </si>
  <si>
    <r>
      <rPr>
        <b/>
        <sz val="10"/>
        <color theme="1"/>
        <rFont val="Times New Roman"/>
        <family val="1"/>
      </rPr>
      <t>Explanation Using Reliance as on 19th September 2025 with an expiry of 30th September 2025:</t>
    </r>
    <r>
      <rPr>
        <sz val="10"/>
        <color theme="1"/>
        <rFont val="Times New Roman"/>
        <family val="1"/>
      </rPr>
      <t xml:space="preserve">
1. Current Reliance price: ₹1407.60
2. Buy a ₹1440 strike put option, paying a premium of ₹33.30
3. Sell a ₹1380 strike put option, receiving a premium of ₹4
4. Net cost (debit) to enter the strategy: ₹29.30 (₹33.30 - ₹4)</t>
    </r>
  </si>
  <si>
    <r>
      <rPr>
        <b/>
        <sz val="10"/>
        <color theme="1"/>
        <rFont val="Times New Roman"/>
        <family val="1"/>
      </rPr>
      <t>Project Approach Summary</t>
    </r>
    <r>
      <rPr>
        <sz val="10"/>
        <color theme="1"/>
        <rFont val="Times New Roman"/>
        <family val="1"/>
      </rPr>
      <t xml:space="preserve">
1. Calculate theoretical prices and Greeks for both puts using Black-Scholes with market implied volatilities.
2. Compare theoretical vs market option prices.
3. Plot the profit/loss diagram detailing max gain, max loss, and breakeven.
4. Explain the rationale: moderate bearishness expected, cost-effective risk-limited strategy.
5. Discuss potential risks like limited profit, time decay, and volatility risks.
6. Compile all calculations and analysis in a spreadsheet for submission.
This approach demonstrates both conceptual understanding and practical application of the bear put spread using Reliance data.</t>
    </r>
  </si>
  <si>
    <t>Implied Volatility (Put)</t>
  </si>
  <si>
    <t>Implied Volatility (Call)</t>
  </si>
  <si>
    <t>Put</t>
  </si>
  <si>
    <t>Exp -ert</t>
  </si>
  <si>
    <t>Put Option Reliance - NSE Option Chain</t>
  </si>
  <si>
    <t>Call Option Reliance - NSE Option Chain</t>
  </si>
  <si>
    <t>CCIL Tenorwise Yield Analytics - 
https://www.ccilindia.com/web/ccil/tenorwise-indicative-yields</t>
  </si>
  <si>
    <r>
      <rPr>
        <b/>
        <sz val="10"/>
        <color theme="1"/>
        <rFont val="Times New Roman"/>
        <family val="1"/>
      </rPr>
      <t>How It Works:</t>
    </r>
    <r>
      <rPr>
        <sz val="10"/>
        <color theme="1"/>
        <rFont val="Times New Roman"/>
        <family val="1"/>
      </rPr>
      <t xml:space="preserve">
1. Maximum loss with a lot size of 1: ₹29.30 (the net premium paid, if Reliance stays above ₹1440)
2. Maximum gain with a lot size of 1: ₹30.70 (difference between strikes ₹60 minus net premium)
3. Breakeven at expiry: ₹1410.70 (strike of bought put minus net premium)
If Reliance’s price falls below ₹1410.70 by expiry, the position becomes profitable. If it stays above ₹1440, the maximum loss is the premium paid. Profit is capped because the short put limits gains from any fall below ₹1380.</t>
    </r>
  </si>
  <si>
    <t>Strike Price (Buy Put)</t>
  </si>
  <si>
    <t>Strike Price (Sell Put)</t>
  </si>
  <si>
    <t>Long Premium</t>
  </si>
  <si>
    <t>Short Premium</t>
  </si>
  <si>
    <t>Lot Size</t>
  </si>
  <si>
    <t>Contracts</t>
  </si>
  <si>
    <t>2. Maximum Gain (Lot Size 1)</t>
  </si>
  <si>
    <t>Underlying Stock price</t>
  </si>
  <si>
    <t>Long Put Payoff</t>
  </si>
  <si>
    <t>Short Put Payoff</t>
  </si>
  <si>
    <t>Net Premium</t>
  </si>
  <si>
    <t>Net Option Payoff</t>
  </si>
  <si>
    <t>Payoff Table</t>
  </si>
  <si>
    <t>Amount ₹</t>
  </si>
  <si>
    <t>Interpretation of the Payoff Matrix</t>
  </si>
  <si>
    <t>Trading Behaviour Analysis</t>
  </si>
  <si>
    <r>
      <t xml:space="preserve">The bear put spread payoff diagram for Reliance shows how this options strategy is designed to profit from a moderate decline in the stock price, while capping both the potential gain and loss.
</t>
    </r>
    <r>
      <rPr>
        <b/>
        <sz val="10"/>
        <color theme="1"/>
        <rFont val="Times New Roman"/>
        <family val="1"/>
      </rPr>
      <t xml:space="preserve">Interpretation of the Payoff Diagram:
</t>
    </r>
    <r>
      <rPr>
        <sz val="10"/>
        <color theme="1"/>
        <rFont val="Times New Roman"/>
        <family val="1"/>
      </rPr>
      <t xml:space="preserve">1. Long Put Payoff (Orange line): Represents the gain from buying the ₹1440 strike put. As Reliance’s price falls, the value increases sharply below ₹1440.
2. Short Put Payoff (Blue line): Represents the loss from selling the ₹1380 strike put. This option loses money as the stock price drops below ₹1380, offsetting some gains from the long put.
3. Net Option Payoff (Green line): Illustrates the combined payoff of both legs, showing the total profit or loss from entering the bear put spread.
</t>
    </r>
    <r>
      <rPr>
        <b/>
        <sz val="10"/>
        <color theme="1"/>
        <rFont val="Times New Roman"/>
        <family val="1"/>
      </rPr>
      <t>What the Diagram Shows?</t>
    </r>
    <r>
      <rPr>
        <sz val="10"/>
        <color theme="1"/>
        <rFont val="Times New Roman"/>
        <family val="1"/>
      </rPr>
      <t xml:space="preserve">
1. Maximum Loss: The net premium paid (₹29.30). This is seen on the flat part of the green line above ₹1440. If Reliance closes above ₹1440, the spread expires worthless except for the premium paid.
2. Breakeven Point: The BEP is ₹1410.70. Here, the strategy moves from a loss to profit; this is where the green payoff line crosses zero.
3. Maximum Gain: The maximum gain is of ₹30.70 (difference between strikes minus net premium). This is the highest point on the green line, reached when Reliance closes at or below ₹1380.
4. Profit Zone: The green payoff line stays above zero between the breakeven (₹1410.70) and the lower strike (₹1380), showing where the strategy yields profits at expiry.
5. Loss Zone: The green payoff line stays below zero above the breakeven point (₹1410.70) up to and beyond the higher strike (₹1440), indicating where the strategy incurs losses up to the premium paid. 
</t>
    </r>
    <r>
      <rPr>
        <b/>
        <sz val="10"/>
        <color theme="1"/>
        <rFont val="Times New Roman"/>
        <family val="1"/>
      </rPr>
      <t>Strategic Interpretation:</t>
    </r>
    <r>
      <rPr>
        <sz val="10"/>
        <color theme="1"/>
        <rFont val="Times New Roman"/>
        <family val="1"/>
      </rPr>
      <t xml:space="preserve">
1. The bear put spread is effective when moderately bearish on Reliance, limiting risk and the cost (premium).
2. If Reliance falls below ₹1410.70 by expiry, gains begin and are capped at ₹30.70 once the price goes below ₹1380.
3. If Reliance remains above ₹1440, losses are limited to the premium paid.
4. By combining two puts, the trader pays less premium but also reduces profit potential, opting for a risk-controlled bearish position.
This strategy suits scenarios where a moderate decline is expected, not a sharp fall, and helps manage both cost and risk. The payoff diagram provides visual clarity for these limits and opportunities.</t>
    </r>
  </si>
  <si>
    <t>1. Net Premium (Max Loss) (Lot Size 1)</t>
  </si>
  <si>
    <t>4. Net Premium and Payoff</t>
  </si>
  <si>
    <r>
      <t xml:space="preserve">A trader typically chooses the bear put spread when expecting a moderate decline in a stock’s price—like Reliance in this case—but also wants to keep the risk and the cost limited. This strategy is especially attractive when outright put premiums are expensive or the trader prefers a balanced approach.
</t>
    </r>
    <r>
      <rPr>
        <b/>
        <sz val="10"/>
        <color theme="1"/>
        <rFont val="Times New Roman"/>
        <family val="1"/>
      </rPr>
      <t>Underlying View and Context</t>
    </r>
    <r>
      <rPr>
        <sz val="10"/>
        <color theme="1"/>
        <rFont val="Times New Roman"/>
        <family val="1"/>
      </rPr>
      <t xml:space="preserve">
1. The trader expects Reliance’s price to dip, but not crash dramatically.
2. The bear put spread is deployed to profit from this modest downtrend, while limiting losses if the price moves higher.
3. This strategy suits markets with bearish signals, uncertain economic environment, or technical factors pointing to a slight decline.
4. It is cost-efficient because the premium received from selling the lower strike put helps offset the cost of buying the higher strike put, reducing total upfront investment.
5. The trader is willing to forgo unlimited profit (from sharp falls) for better risk control and affordability.
</t>
    </r>
    <r>
      <rPr>
        <b/>
        <sz val="10"/>
        <color theme="1"/>
        <rFont val="Times New Roman"/>
        <family val="1"/>
      </rPr>
      <t>Potential Risks</t>
    </r>
    <r>
      <rPr>
        <sz val="10"/>
        <color theme="1"/>
        <rFont val="Times New Roman"/>
        <family val="1"/>
      </rPr>
      <t xml:space="preserve">
</t>
    </r>
    <r>
      <rPr>
        <b/>
        <sz val="10"/>
        <color theme="1"/>
        <rFont val="Times New Roman"/>
        <family val="1"/>
      </rPr>
      <t>1. Limited Profit:</t>
    </r>
    <r>
      <rPr>
        <sz val="10"/>
        <color theme="1"/>
        <rFont val="Times New Roman"/>
        <family val="1"/>
      </rPr>
      <t xml:space="preserve"> The maximum profit is capped as the stock cannot fall beyond the lower strike for more gain. This limits benefit from a drastic crash.
</t>
    </r>
    <r>
      <rPr>
        <b/>
        <sz val="10"/>
        <color theme="1"/>
        <rFont val="Times New Roman"/>
        <family val="1"/>
      </rPr>
      <t xml:space="preserve">2. Maximum Loss: </t>
    </r>
    <r>
      <rPr>
        <sz val="10"/>
        <color theme="1"/>
        <rFont val="Times New Roman"/>
        <family val="1"/>
      </rPr>
      <t xml:space="preserve">If Reliance’s price stays above the higher strike, the entire premium paid is the only loss, but it is still a risk if the market moves against the expectation.
</t>
    </r>
    <r>
      <rPr>
        <b/>
        <sz val="10"/>
        <color theme="1"/>
        <rFont val="Times New Roman"/>
        <family val="1"/>
      </rPr>
      <t xml:space="preserve">3. Time Decay: </t>
    </r>
    <r>
      <rPr>
        <sz val="10"/>
        <color theme="1"/>
        <rFont val="Times New Roman"/>
        <family val="1"/>
      </rPr>
      <t xml:space="preserve">The value of the bought put erodes as expiration nears, especially if Reliance does not fall early enough.
</t>
    </r>
    <r>
      <rPr>
        <b/>
        <sz val="10"/>
        <color theme="1"/>
        <rFont val="Times New Roman"/>
        <family val="1"/>
      </rPr>
      <t xml:space="preserve">4. Volatility Risks: </t>
    </r>
    <r>
      <rPr>
        <sz val="10"/>
        <color theme="1"/>
        <rFont val="Times New Roman"/>
        <family val="1"/>
      </rPr>
      <t xml:space="preserve">Changes in implied volatility after setting this position can affect option values and hence the final payoff.
</t>
    </r>
    <r>
      <rPr>
        <b/>
        <sz val="10"/>
        <color theme="1"/>
        <rFont val="Times New Roman"/>
        <family val="1"/>
      </rPr>
      <t>5. Early Assignment:</t>
    </r>
    <r>
      <rPr>
        <sz val="10"/>
        <color theme="1"/>
        <rFont val="Times New Roman"/>
        <family val="1"/>
      </rPr>
      <t xml:space="preserve"> For American-style options, the short put could be assigned before expiry, creating additional obligations for the trader.
</t>
    </r>
    <r>
      <rPr>
        <b/>
        <sz val="10"/>
        <color theme="1"/>
        <rFont val="Times New Roman"/>
        <family val="1"/>
      </rPr>
      <t>6. Breakeven Risk:</t>
    </r>
    <r>
      <rPr>
        <sz val="10"/>
        <color theme="1"/>
        <rFont val="Times New Roman"/>
        <family val="1"/>
      </rPr>
      <t xml:space="preserve"> If Reliance does not dip below the breakeven point (₹1410.70), the trade yields a loss up to the net premium paid.
The bear put spread helps traders take a bearish position with well-defined risks and rewards, making it a favored strategy when a modest decline is expected and financial discipline is prioritized.</t>
    </r>
  </si>
  <si>
    <t>1. Introduction to Bear Put Spread Strategy</t>
  </si>
  <si>
    <t>2.a. Black Scholes Model Call and Put Computation</t>
  </si>
  <si>
    <t>2.b. Black Scholes Model Call and Put Computation</t>
  </si>
  <si>
    <t>Delta</t>
  </si>
  <si>
    <t>https://vindeep.com/Derivatives/ImpVolCalc.aspx</t>
  </si>
  <si>
    <t>3. Greeks</t>
  </si>
  <si>
    <t>Long Put</t>
  </si>
  <si>
    <t>Short Put</t>
  </si>
  <si>
    <t>Greeks Computation</t>
  </si>
  <si>
    <t>Call</t>
  </si>
  <si>
    <t>Theta</t>
  </si>
  <si>
    <t>Sell Put 1380</t>
  </si>
  <si>
    <t>Vega</t>
  </si>
  <si>
    <t>Gamma</t>
  </si>
  <si>
    <t>Rho</t>
  </si>
  <si>
    <t>N d1 / N'd1</t>
  </si>
  <si>
    <t>N d2 / N'd2</t>
  </si>
  <si>
    <t>N -d2 / N'-d2</t>
  </si>
  <si>
    <t>Buy Put 1440</t>
  </si>
  <si>
    <t>Summary:</t>
  </si>
  <si>
    <t>The bear put spread is moderately bearish (negative net delta), has low sensitivity to volatility and rate changes, and benefits slightly from time decay. This makes it a conservative way to bet on a moderate price fall in Reliance with defined risk and limited gain.</t>
  </si>
  <si>
    <t>Greeks Interpretation</t>
  </si>
  <si>
    <t>A. Delta</t>
  </si>
  <si>
    <t>1. Long Put (−0.808−0.808): The bought put is highly sensitive to price drops—if Reliance drops by ₹1, the put increases in value by about ₹0.81.</t>
  </si>
  <si>
    <t>2. Short Put (−0.197−0.197): The written put loses value at a slower rate as the stock drops, offsetting some downside risk.</t>
  </si>
  <si>
    <t>3. Net Delta (−0.808+0.197=−0.611−0.808+0.197=−0.611): The spread overall is bearish, but less so than a naked long put, meaning profits will rise as Reliance falls, but at a moderated rate.</t>
  </si>
  <si>
    <t>B. Theta</t>
  </si>
  <si>
    <t>1. Long Put (−74.38−74.38): The bought put loses value over time (time decay), with this loss accelerating as expiry approaches.</t>
  </si>
  <si>
    <t>2. Short Put (−136.95−136.95): The written put gains from time decay (negative for the holder, positive for the seller), offsetting some loss from the bought put.</t>
  </si>
  <si>
    <t>3. Net Theta (−74.38+136.95=+62.57−74.38+136.95=+62.57): The overall position slightly benefits from time decay—one of the reasons spreads are cost-effective.</t>
  </si>
  <si>
    <t>C. Gamma</t>
  </si>
  <si>
    <t>1. Long Put (0.008170.00817), Short Put (0.007660.00766): Both have positive gamma, but small net gamma (0.000510.00051), so the position’s delta changes only slightly as the stock moves.</t>
  </si>
  <si>
    <t>2. Net Gamma: Spread is less sensitive to large, abrupt price changes versus holding a single put.</t>
  </si>
  <si>
    <t>D. Vega</t>
  </si>
  <si>
    <t>1. Long Put (69.6969.69), Short Put (70.7170.71): Both options are sensitive to volatility, but with close values, the overall vega is very low (−1.02−1.02).</t>
  </si>
  <si>
    <t>2. Net Vega: Changes in implied volatility now have little impact on the value of your spread compared to holding a single long put.</t>
  </si>
  <si>
    <t>E. Rho</t>
  </si>
  <si>
    <t>1. Long Put (−12.64−12.64), Short Put (−12.82−12.82): Both negative since puts generally lose value when risk-free rates rise.</t>
  </si>
  <si>
    <t>2. Net Rho: Little overall interest rate sensitivity.</t>
  </si>
  <si>
    <t>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</si>
</sst>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0.0000%"/>
    <numFmt numFmtId="165" formatCode="&quot;₹&quot;\ #,##0.00"/>
    <numFmt numFmtId="166" formatCode="_ * #,##0.0000_ ;_ * \-#,##0.0000_ ;_ * &quot;-&quot;??_ ;_ @_ "/>
    <numFmt numFmtId="167" formatCode="_ * #,##0.00000_ ;_ * \-#,##0.00000_ ;_ * &quot;-&quot;??_ ;_ @_ "/>
    <numFmt numFmtId="168" formatCode="_ * #,##0.000000_ ;_ * \-#,##0.000000_ ;_ * &quot;-&quot;??_ ;_ @_ "/>
    <numFmt numFmtId="169" formatCode="_ * #,##0.0000000_ ;_ * \-#,##0.0000000_ ;_ * &quot;-&quot;??_ ;_ @_ "/>
  </numFmts>
  <fonts count="11" x14ac:knownFonts="1">
    <font>
      <sz val="11"/>
      <color theme="1"/>
      <name val="Aptos Narrow"/>
      <family val="2"/>
      <scheme val="minor"/>
    </font>
    <font>
      <sz val="11"/>
      <color theme="1"/>
      <name val="Aptos Narrow"/>
      <family val="2"/>
      <scheme val="minor"/>
    </font>
    <font>
      <sz val="10"/>
      <color theme="1"/>
      <name val="Times New Roman"/>
      <family val="1"/>
    </font>
    <font>
      <b/>
      <sz val="10"/>
      <color theme="1"/>
      <name val="Times New Roman"/>
      <family val="1"/>
    </font>
    <font>
      <sz val="10"/>
      <color theme="1"/>
      <name val="Times New Roman"/>
      <family val="1"/>
    </font>
    <font>
      <b/>
      <u/>
      <sz val="10"/>
      <color rgb="FF00B0F0"/>
      <name val="Times New Roman"/>
      <family val="1"/>
    </font>
    <font>
      <u/>
      <sz val="11"/>
      <color theme="10"/>
      <name val="Aptos Narrow"/>
      <family val="2"/>
      <scheme val="minor"/>
    </font>
    <font>
      <b/>
      <sz val="16"/>
      <color theme="1"/>
      <name val="Times New Roman"/>
      <family val="1"/>
    </font>
    <font>
      <b/>
      <sz val="20"/>
      <color theme="1"/>
      <name val="Times New Roman"/>
      <family val="1"/>
    </font>
    <font>
      <sz val="8"/>
      <name val="Aptos Narrow"/>
      <family val="2"/>
      <scheme val="minor"/>
    </font>
    <font>
      <b/>
      <u/>
      <sz val="10"/>
      <color rgb="FF0070C0"/>
      <name val="Times New Roman"/>
      <family val="1"/>
    </font>
  </fonts>
  <fills count="14">
    <fill>
      <patternFill patternType="none"/>
    </fill>
    <fill>
      <patternFill patternType="gray125"/>
    </fill>
    <fill>
      <patternFill patternType="solid">
        <fgColor theme="7" tint="0.59999389629810485"/>
        <bgColor indexed="64"/>
      </patternFill>
    </fill>
    <fill>
      <patternFill patternType="solid">
        <fgColor theme="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bgColor indexed="64"/>
      </patternFill>
    </fill>
    <fill>
      <patternFill patternType="solid">
        <fgColor theme="6" tint="0.39997558519241921"/>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106">
    <xf numFmtId="0" fontId="0" fillId="0" borderId="0" xfId="0"/>
    <xf numFmtId="0" fontId="2" fillId="0" borderId="0" xfId="0" applyFont="1"/>
    <xf numFmtId="0" fontId="2" fillId="0" borderId="1" xfId="0" applyFont="1" applyBorder="1"/>
    <xf numFmtId="0" fontId="3" fillId="0" borderId="1" xfId="0" applyFont="1" applyBorder="1"/>
    <xf numFmtId="43" fontId="2" fillId="0" borderId="1" xfId="1" applyFont="1" applyBorder="1"/>
    <xf numFmtId="10" fontId="2" fillId="0" borderId="1" xfId="0" applyNumberFormat="1" applyFont="1" applyBorder="1"/>
    <xf numFmtId="164" fontId="2" fillId="0" borderId="1" xfId="0" applyNumberFormat="1" applyFont="1" applyBorder="1"/>
    <xf numFmtId="43" fontId="2" fillId="0" borderId="1" xfId="0" applyNumberFormat="1" applyFont="1" applyBorder="1"/>
    <xf numFmtId="0" fontId="3" fillId="0" borderId="1" xfId="0" applyFont="1" applyBorder="1" applyAlignment="1">
      <alignment horizontal="center"/>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43" fontId="2" fillId="0" borderId="9" xfId="1" applyFont="1" applyBorder="1"/>
    <xf numFmtId="0" fontId="2" fillId="0" borderId="6" xfId="0" applyFont="1" applyBorder="1" applyAlignment="1">
      <alignment vertical="center"/>
    </xf>
    <xf numFmtId="0" fontId="4" fillId="0" borderId="6" xfId="0" applyFont="1" applyBorder="1" applyAlignment="1">
      <alignment horizontal="left" vertical="center"/>
    </xf>
    <xf numFmtId="0" fontId="2" fillId="0" borderId="13" xfId="0" applyFont="1" applyBorder="1"/>
    <xf numFmtId="0" fontId="2" fillId="3" borderId="0" xfId="0" applyFont="1" applyFill="1"/>
    <xf numFmtId="0" fontId="3" fillId="4" borderId="1" xfId="0" applyFont="1" applyFill="1" applyBorder="1" applyAlignment="1">
      <alignment horizontal="center"/>
    </xf>
    <xf numFmtId="0" fontId="2" fillId="0" borderId="3" xfId="0" applyFont="1" applyBorder="1"/>
    <xf numFmtId="0" fontId="2" fillId="0" borderId="4" xfId="0" applyFont="1" applyBorder="1"/>
    <xf numFmtId="43" fontId="2" fillId="0" borderId="0" xfId="0" applyNumberFormat="1" applyFont="1"/>
    <xf numFmtId="0" fontId="2" fillId="0" borderId="0" xfId="0" applyFont="1" applyAlignment="1">
      <alignment vertical="center" wrapText="1"/>
    </xf>
    <xf numFmtId="0" fontId="2" fillId="0" borderId="2" xfId="0" applyFont="1" applyBorder="1"/>
    <xf numFmtId="0" fontId="2" fillId="7" borderId="1" xfId="0" applyFont="1" applyFill="1" applyBorder="1"/>
    <xf numFmtId="0" fontId="2" fillId="6" borderId="1" xfId="0" applyFont="1" applyFill="1" applyBorder="1"/>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vertical="top" wrapText="1"/>
    </xf>
    <xf numFmtId="0" fontId="2" fillId="0" borderId="0" xfId="0" applyFont="1" applyAlignment="1">
      <alignment vertical="center"/>
    </xf>
    <xf numFmtId="0" fontId="0" fillId="0" borderId="0" xfId="0" applyAlignment="1">
      <alignment vertical="center"/>
    </xf>
    <xf numFmtId="0" fontId="2" fillId="0" borderId="5" xfId="0" applyFont="1" applyBorder="1" applyAlignment="1">
      <alignment vertical="center"/>
    </xf>
    <xf numFmtId="0" fontId="2" fillId="0" borderId="1" xfId="0" applyFont="1" applyBorder="1" applyAlignment="1">
      <alignment vertical="center"/>
    </xf>
    <xf numFmtId="43" fontId="2" fillId="0" borderId="1" xfId="1" applyFont="1" applyBorder="1" applyAlignment="1">
      <alignment vertical="center"/>
    </xf>
    <xf numFmtId="10" fontId="2" fillId="0" borderId="1" xfId="0" applyNumberFormat="1" applyFont="1" applyBorder="1" applyAlignment="1">
      <alignment vertical="center"/>
    </xf>
    <xf numFmtId="164" fontId="2" fillId="0" borderId="1" xfId="0" applyNumberFormat="1" applyFont="1" applyBorder="1" applyAlignment="1">
      <alignment vertical="center"/>
    </xf>
    <xf numFmtId="0" fontId="2" fillId="0" borderId="9" xfId="0" applyFont="1" applyBorder="1" applyAlignment="1">
      <alignment vertical="center"/>
    </xf>
    <xf numFmtId="165" fontId="2" fillId="0" borderId="9" xfId="0" applyNumberFormat="1"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165" fontId="2" fillId="0" borderId="1" xfId="0" applyNumberFormat="1" applyFont="1" applyBorder="1" applyAlignment="1">
      <alignment vertical="center"/>
    </xf>
    <xf numFmtId="43" fontId="2" fillId="0" borderId="1" xfId="0" applyNumberFormat="1"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3" fillId="8" borderId="9" xfId="0" applyFont="1" applyFill="1" applyBorder="1" applyAlignment="1">
      <alignment horizontal="center" vertical="center"/>
    </xf>
    <xf numFmtId="0" fontId="2" fillId="0" borderId="1" xfId="0" applyFont="1" applyBorder="1" applyAlignment="1">
      <alignment horizontal="center" vertical="center"/>
    </xf>
    <xf numFmtId="43" fontId="2" fillId="0" borderId="1" xfId="0" applyNumberFormat="1" applyFont="1" applyBorder="1" applyAlignment="1">
      <alignment horizontal="center" vertical="center"/>
    </xf>
    <xf numFmtId="166" fontId="2" fillId="0" borderId="1" xfId="0" applyNumberFormat="1" applyFont="1" applyBorder="1"/>
    <xf numFmtId="167" fontId="2" fillId="0" borderId="1" xfId="0" applyNumberFormat="1" applyFont="1" applyBorder="1"/>
    <xf numFmtId="168" fontId="2" fillId="0" borderId="1" xfId="0" applyNumberFormat="1" applyFont="1" applyBorder="1"/>
    <xf numFmtId="2" fontId="2" fillId="0" borderId="1" xfId="0" applyNumberFormat="1" applyFont="1" applyBorder="1"/>
    <xf numFmtId="0" fontId="3" fillId="9" borderId="1" xfId="0" applyFont="1" applyFill="1" applyBorder="1" applyAlignment="1">
      <alignment horizontal="center"/>
    </xf>
    <xf numFmtId="43" fontId="2" fillId="0" borderId="7" xfId="0" applyNumberFormat="1" applyFont="1" applyBorder="1"/>
    <xf numFmtId="0" fontId="3" fillId="0" borderId="6" xfId="0" applyFont="1" applyBorder="1"/>
    <xf numFmtId="0" fontId="2" fillId="0" borderId="14" xfId="0" applyFont="1" applyBorder="1"/>
    <xf numFmtId="0" fontId="2" fillId="0" borderId="15" xfId="0" applyFont="1" applyBorder="1"/>
    <xf numFmtId="0" fontId="10" fillId="0" borderId="0" xfId="2" applyFont="1"/>
    <xf numFmtId="0" fontId="10" fillId="0" borderId="5" xfId="2" applyFont="1" applyBorder="1" applyAlignment="1">
      <alignment horizontal="right"/>
    </xf>
    <xf numFmtId="0" fontId="10" fillId="0" borderId="15" xfId="2" applyFont="1" applyBorder="1" applyAlignment="1">
      <alignment horizontal="right"/>
    </xf>
    <xf numFmtId="169" fontId="2" fillId="0" borderId="1" xfId="0" applyNumberFormat="1" applyFont="1" applyBorder="1"/>
    <xf numFmtId="0" fontId="2" fillId="0" borderId="14" xfId="0" applyFont="1" applyBorder="1" applyAlignment="1">
      <alignment horizontal="center" vertical="center" wrapText="1"/>
    </xf>
    <xf numFmtId="0" fontId="3" fillId="4" borderId="1" xfId="0" applyFont="1" applyFill="1" applyBorder="1" applyAlignment="1">
      <alignment horizontal="center"/>
    </xf>
    <xf numFmtId="0" fontId="2" fillId="0" borderId="1" xfId="0" applyFont="1" applyBorder="1" applyAlignment="1">
      <alignment horizontal="left" vertical="center" wrapText="1"/>
    </xf>
    <xf numFmtId="0" fontId="8" fillId="5" borderId="10" xfId="0" applyFont="1" applyFill="1" applyBorder="1" applyAlignment="1">
      <alignment horizontal="center"/>
    </xf>
    <xf numFmtId="0" fontId="8" fillId="5" borderId="11" xfId="0" applyFont="1" applyFill="1" applyBorder="1" applyAlignment="1">
      <alignment horizontal="center"/>
    </xf>
    <xf numFmtId="0" fontId="8" fillId="5" borderId="12" xfId="0" applyFont="1" applyFill="1" applyBorder="1" applyAlignment="1">
      <alignment horizont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2" fillId="0" borderId="13"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5" fillId="0" borderId="10" xfId="2" applyFont="1" applyBorder="1" applyAlignment="1">
      <alignment horizontal="center" vertical="center" wrapText="1"/>
    </xf>
    <xf numFmtId="0" fontId="5" fillId="0" borderId="11" xfId="2" applyFont="1" applyBorder="1" applyAlignment="1">
      <alignment horizontal="center" vertical="center"/>
    </xf>
    <xf numFmtId="0" fontId="5" fillId="0" borderId="12" xfId="2" applyFont="1" applyBorder="1" applyAlignment="1">
      <alignment horizontal="center" vertical="center"/>
    </xf>
    <xf numFmtId="0" fontId="8" fillId="2" borderId="10" xfId="0" applyFont="1" applyFill="1" applyBorder="1" applyAlignment="1">
      <alignment horizontal="center"/>
    </xf>
    <xf numFmtId="0" fontId="8" fillId="2" borderId="11" xfId="0" applyFont="1" applyFill="1" applyBorder="1" applyAlignment="1">
      <alignment horizontal="center"/>
    </xf>
    <xf numFmtId="0" fontId="8" fillId="2" borderId="12" xfId="0" applyFont="1" applyFill="1" applyBorder="1" applyAlignment="1">
      <alignment horizontal="center"/>
    </xf>
    <xf numFmtId="0" fontId="3" fillId="7" borderId="1" xfId="0" applyFont="1" applyFill="1" applyBorder="1" applyAlignment="1">
      <alignment horizontal="center"/>
    </xf>
    <xf numFmtId="0" fontId="3" fillId="6" borderId="1" xfId="0" applyFont="1" applyFill="1" applyBorder="1" applyAlignment="1">
      <alignment horizontal="center"/>
    </xf>
    <xf numFmtId="0" fontId="3" fillId="7" borderId="10" xfId="0" applyFont="1" applyFill="1" applyBorder="1" applyAlignment="1">
      <alignment horizontal="center" vertical="center"/>
    </xf>
    <xf numFmtId="0" fontId="3" fillId="7" borderId="11" xfId="0" applyFont="1" applyFill="1" applyBorder="1" applyAlignment="1">
      <alignment horizontal="center" vertical="center"/>
    </xf>
    <xf numFmtId="0" fontId="3" fillId="7" borderId="12" xfId="0"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7" fillId="12" borderId="1" xfId="0" applyFont="1" applyFill="1" applyBorder="1" applyAlignment="1">
      <alignment horizontal="center"/>
    </xf>
    <xf numFmtId="0" fontId="3" fillId="11" borderId="10" xfId="0" applyFont="1" applyFill="1" applyBorder="1" applyAlignment="1">
      <alignment horizontal="center"/>
    </xf>
    <xf numFmtId="0" fontId="3" fillId="11" borderId="11" xfId="0" applyFont="1" applyFill="1" applyBorder="1" applyAlignment="1">
      <alignment horizontal="center"/>
    </xf>
    <xf numFmtId="0" fontId="3" fillId="11" borderId="12" xfId="0" applyFont="1" applyFill="1" applyBorder="1" applyAlignment="1">
      <alignment horizontal="center"/>
    </xf>
    <xf numFmtId="0" fontId="3" fillId="10" borderId="10" xfId="0" applyFont="1" applyFill="1" applyBorder="1" applyAlignment="1">
      <alignment horizontal="center"/>
    </xf>
    <xf numFmtId="0" fontId="3" fillId="10" borderId="11" xfId="0" applyFont="1" applyFill="1" applyBorder="1" applyAlignment="1">
      <alignment horizontal="center"/>
    </xf>
    <xf numFmtId="0" fontId="3" fillId="10" borderId="12" xfId="0" applyFont="1" applyFill="1" applyBorder="1" applyAlignment="1">
      <alignment horizontal="center"/>
    </xf>
    <xf numFmtId="0" fontId="3" fillId="9" borderId="1" xfId="0" applyFont="1" applyFill="1" applyBorder="1" applyAlignment="1">
      <alignment horizontal="center" vertical="center"/>
    </xf>
    <xf numFmtId="0" fontId="8" fillId="8" borderId="10"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2" xfId="0" applyFont="1" applyFill="1" applyBorder="1" applyAlignment="1">
      <alignment horizontal="center" vertical="center"/>
    </xf>
    <xf numFmtId="0" fontId="8" fillId="13" borderId="1" xfId="0" applyFont="1" applyFill="1" applyBorder="1" applyAlignment="1">
      <alignment horizontal="center" vertical="center"/>
    </xf>
    <xf numFmtId="0" fontId="8" fillId="4" borderId="1" xfId="0" applyFont="1" applyFill="1" applyBorder="1" applyAlignment="1">
      <alignment horizontal="center" vertical="center"/>
    </xf>
    <xf numFmtId="0" fontId="3" fillId="0" borderId="1" xfId="0" applyFont="1" applyBorder="1" applyAlignment="1">
      <alignment horizontal="center" vertical="center"/>
    </xf>
    <xf numFmtId="0" fontId="3" fillId="8" borderId="1"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1" defaultTableStyle="TableStyleMedium2" defaultPivotStyle="PivotStyleLight16">
    <tableStyle name="Invisible" pivot="0" table="0" count="0" xr9:uid="{C781F254-3694-4A35-A973-B752F16840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t>Bear</a:t>
            </a:r>
            <a:r>
              <a:rPr lang="en-IN" sz="2000" baseline="0"/>
              <a:t> Put Spread Payoff Diagram</a:t>
            </a:r>
            <a:endParaRPr lang="en-IN"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 Net Premium and Payoff'!$B$18</c:f>
              <c:strCache>
                <c:ptCount val="1"/>
                <c:pt idx="0">
                  <c:v>Long Put Payoff</c:v>
                </c:pt>
              </c:strCache>
            </c:strRef>
          </c:tx>
          <c:spPr>
            <a:ln w="28575" cap="rnd">
              <a:solidFill>
                <a:schemeClr val="accent2"/>
              </a:solidFill>
              <a:round/>
            </a:ln>
            <a:effectLst/>
          </c:spPr>
          <c:marker>
            <c:symbol val="none"/>
          </c:marker>
          <c:cat>
            <c:numRef>
              <c:f>'4. Net Premium and Payoff'!$A$19:$A$419</c:f>
              <c:numCache>
                <c:formatCode>General</c:formatCode>
                <c:ptCount val="401"/>
                <c:pt idx="0">
                  <c:v>1200</c:v>
                </c:pt>
                <c:pt idx="1">
                  <c:v>1201</c:v>
                </c:pt>
                <c:pt idx="2">
                  <c:v>1202</c:v>
                </c:pt>
                <c:pt idx="3">
                  <c:v>1203</c:v>
                </c:pt>
                <c:pt idx="4">
                  <c:v>1204</c:v>
                </c:pt>
                <c:pt idx="5">
                  <c:v>1205</c:v>
                </c:pt>
                <c:pt idx="6">
                  <c:v>1206</c:v>
                </c:pt>
                <c:pt idx="7">
                  <c:v>1207</c:v>
                </c:pt>
                <c:pt idx="8">
                  <c:v>1208</c:v>
                </c:pt>
                <c:pt idx="9">
                  <c:v>1209</c:v>
                </c:pt>
                <c:pt idx="10">
                  <c:v>1210</c:v>
                </c:pt>
                <c:pt idx="11">
                  <c:v>1211</c:v>
                </c:pt>
                <c:pt idx="12">
                  <c:v>1212</c:v>
                </c:pt>
                <c:pt idx="13">
                  <c:v>1213</c:v>
                </c:pt>
                <c:pt idx="14">
                  <c:v>1214</c:v>
                </c:pt>
                <c:pt idx="15">
                  <c:v>1215</c:v>
                </c:pt>
                <c:pt idx="16">
                  <c:v>1216</c:v>
                </c:pt>
                <c:pt idx="17">
                  <c:v>1217</c:v>
                </c:pt>
                <c:pt idx="18">
                  <c:v>1218</c:v>
                </c:pt>
                <c:pt idx="19">
                  <c:v>1219</c:v>
                </c:pt>
                <c:pt idx="20">
                  <c:v>1220</c:v>
                </c:pt>
                <c:pt idx="21">
                  <c:v>1221</c:v>
                </c:pt>
                <c:pt idx="22">
                  <c:v>1222</c:v>
                </c:pt>
                <c:pt idx="23">
                  <c:v>1223</c:v>
                </c:pt>
                <c:pt idx="24">
                  <c:v>1224</c:v>
                </c:pt>
                <c:pt idx="25">
                  <c:v>1225</c:v>
                </c:pt>
                <c:pt idx="26">
                  <c:v>1226</c:v>
                </c:pt>
                <c:pt idx="27">
                  <c:v>1227</c:v>
                </c:pt>
                <c:pt idx="28">
                  <c:v>1228</c:v>
                </c:pt>
                <c:pt idx="29">
                  <c:v>1229</c:v>
                </c:pt>
                <c:pt idx="30">
                  <c:v>1230</c:v>
                </c:pt>
                <c:pt idx="31">
                  <c:v>1231</c:v>
                </c:pt>
                <c:pt idx="32">
                  <c:v>1232</c:v>
                </c:pt>
                <c:pt idx="33">
                  <c:v>1233</c:v>
                </c:pt>
                <c:pt idx="34">
                  <c:v>1234</c:v>
                </c:pt>
                <c:pt idx="35">
                  <c:v>1235</c:v>
                </c:pt>
                <c:pt idx="36">
                  <c:v>1236</c:v>
                </c:pt>
                <c:pt idx="37">
                  <c:v>1237</c:v>
                </c:pt>
                <c:pt idx="38">
                  <c:v>1238</c:v>
                </c:pt>
                <c:pt idx="39">
                  <c:v>1239</c:v>
                </c:pt>
                <c:pt idx="40">
                  <c:v>1240</c:v>
                </c:pt>
                <c:pt idx="41">
                  <c:v>1241</c:v>
                </c:pt>
                <c:pt idx="42">
                  <c:v>1242</c:v>
                </c:pt>
                <c:pt idx="43">
                  <c:v>1243</c:v>
                </c:pt>
                <c:pt idx="44">
                  <c:v>1244</c:v>
                </c:pt>
                <c:pt idx="45">
                  <c:v>1245</c:v>
                </c:pt>
                <c:pt idx="46">
                  <c:v>1246</c:v>
                </c:pt>
                <c:pt idx="47">
                  <c:v>1247</c:v>
                </c:pt>
                <c:pt idx="48">
                  <c:v>1248</c:v>
                </c:pt>
                <c:pt idx="49">
                  <c:v>1249</c:v>
                </c:pt>
                <c:pt idx="50">
                  <c:v>1250</c:v>
                </c:pt>
                <c:pt idx="51">
                  <c:v>1251</c:v>
                </c:pt>
                <c:pt idx="52">
                  <c:v>1252</c:v>
                </c:pt>
                <c:pt idx="53">
                  <c:v>1253</c:v>
                </c:pt>
                <c:pt idx="54">
                  <c:v>1254</c:v>
                </c:pt>
                <c:pt idx="55">
                  <c:v>1255</c:v>
                </c:pt>
                <c:pt idx="56">
                  <c:v>1256</c:v>
                </c:pt>
                <c:pt idx="57">
                  <c:v>1257</c:v>
                </c:pt>
                <c:pt idx="58">
                  <c:v>1258</c:v>
                </c:pt>
                <c:pt idx="59">
                  <c:v>1259</c:v>
                </c:pt>
                <c:pt idx="60">
                  <c:v>1260</c:v>
                </c:pt>
                <c:pt idx="61">
                  <c:v>1261</c:v>
                </c:pt>
                <c:pt idx="62">
                  <c:v>1262</c:v>
                </c:pt>
                <c:pt idx="63">
                  <c:v>1263</c:v>
                </c:pt>
                <c:pt idx="64">
                  <c:v>1264</c:v>
                </c:pt>
                <c:pt idx="65">
                  <c:v>1265</c:v>
                </c:pt>
                <c:pt idx="66">
                  <c:v>1266</c:v>
                </c:pt>
                <c:pt idx="67">
                  <c:v>1267</c:v>
                </c:pt>
                <c:pt idx="68">
                  <c:v>1268</c:v>
                </c:pt>
                <c:pt idx="69">
                  <c:v>1269</c:v>
                </c:pt>
                <c:pt idx="70">
                  <c:v>1270</c:v>
                </c:pt>
                <c:pt idx="71">
                  <c:v>1271</c:v>
                </c:pt>
                <c:pt idx="72">
                  <c:v>1272</c:v>
                </c:pt>
                <c:pt idx="73">
                  <c:v>1273</c:v>
                </c:pt>
                <c:pt idx="74">
                  <c:v>1274</c:v>
                </c:pt>
                <c:pt idx="75">
                  <c:v>1275</c:v>
                </c:pt>
                <c:pt idx="76">
                  <c:v>1276</c:v>
                </c:pt>
                <c:pt idx="77">
                  <c:v>1277</c:v>
                </c:pt>
                <c:pt idx="78">
                  <c:v>1278</c:v>
                </c:pt>
                <c:pt idx="79">
                  <c:v>1279</c:v>
                </c:pt>
                <c:pt idx="80">
                  <c:v>1280</c:v>
                </c:pt>
                <c:pt idx="81">
                  <c:v>1281</c:v>
                </c:pt>
                <c:pt idx="82">
                  <c:v>1282</c:v>
                </c:pt>
                <c:pt idx="83">
                  <c:v>1283</c:v>
                </c:pt>
                <c:pt idx="84">
                  <c:v>1284</c:v>
                </c:pt>
                <c:pt idx="85">
                  <c:v>1285</c:v>
                </c:pt>
                <c:pt idx="86">
                  <c:v>1286</c:v>
                </c:pt>
                <c:pt idx="87">
                  <c:v>1287</c:v>
                </c:pt>
                <c:pt idx="88">
                  <c:v>1288</c:v>
                </c:pt>
                <c:pt idx="89">
                  <c:v>1289</c:v>
                </c:pt>
                <c:pt idx="90">
                  <c:v>1290</c:v>
                </c:pt>
                <c:pt idx="91">
                  <c:v>1291</c:v>
                </c:pt>
                <c:pt idx="92">
                  <c:v>1292</c:v>
                </c:pt>
                <c:pt idx="93">
                  <c:v>1293</c:v>
                </c:pt>
                <c:pt idx="94">
                  <c:v>1294</c:v>
                </c:pt>
                <c:pt idx="95">
                  <c:v>1295</c:v>
                </c:pt>
                <c:pt idx="96">
                  <c:v>1296</c:v>
                </c:pt>
                <c:pt idx="97">
                  <c:v>1297</c:v>
                </c:pt>
                <c:pt idx="98">
                  <c:v>1298</c:v>
                </c:pt>
                <c:pt idx="99">
                  <c:v>1299</c:v>
                </c:pt>
                <c:pt idx="100">
                  <c:v>1300</c:v>
                </c:pt>
                <c:pt idx="101">
                  <c:v>1301</c:v>
                </c:pt>
                <c:pt idx="102">
                  <c:v>1302</c:v>
                </c:pt>
                <c:pt idx="103">
                  <c:v>1303</c:v>
                </c:pt>
                <c:pt idx="104">
                  <c:v>1304</c:v>
                </c:pt>
                <c:pt idx="105">
                  <c:v>1305</c:v>
                </c:pt>
                <c:pt idx="106">
                  <c:v>1306</c:v>
                </c:pt>
                <c:pt idx="107">
                  <c:v>1307</c:v>
                </c:pt>
                <c:pt idx="108">
                  <c:v>1308</c:v>
                </c:pt>
                <c:pt idx="109">
                  <c:v>1309</c:v>
                </c:pt>
                <c:pt idx="110">
                  <c:v>1310</c:v>
                </c:pt>
                <c:pt idx="111">
                  <c:v>1311</c:v>
                </c:pt>
                <c:pt idx="112">
                  <c:v>1312</c:v>
                </c:pt>
                <c:pt idx="113">
                  <c:v>1313</c:v>
                </c:pt>
                <c:pt idx="114">
                  <c:v>1314</c:v>
                </c:pt>
                <c:pt idx="115">
                  <c:v>1315</c:v>
                </c:pt>
                <c:pt idx="116">
                  <c:v>1316</c:v>
                </c:pt>
                <c:pt idx="117">
                  <c:v>1317</c:v>
                </c:pt>
                <c:pt idx="118">
                  <c:v>1318</c:v>
                </c:pt>
                <c:pt idx="119">
                  <c:v>1319</c:v>
                </c:pt>
                <c:pt idx="120">
                  <c:v>1320</c:v>
                </c:pt>
                <c:pt idx="121">
                  <c:v>1321</c:v>
                </c:pt>
                <c:pt idx="122">
                  <c:v>1322</c:v>
                </c:pt>
                <c:pt idx="123">
                  <c:v>1323</c:v>
                </c:pt>
                <c:pt idx="124">
                  <c:v>1324</c:v>
                </c:pt>
                <c:pt idx="125">
                  <c:v>1325</c:v>
                </c:pt>
                <c:pt idx="126">
                  <c:v>1326</c:v>
                </c:pt>
                <c:pt idx="127">
                  <c:v>1327</c:v>
                </c:pt>
                <c:pt idx="128">
                  <c:v>1328</c:v>
                </c:pt>
                <c:pt idx="129">
                  <c:v>1329</c:v>
                </c:pt>
                <c:pt idx="130">
                  <c:v>1330</c:v>
                </c:pt>
                <c:pt idx="131">
                  <c:v>1331</c:v>
                </c:pt>
                <c:pt idx="132">
                  <c:v>1332</c:v>
                </c:pt>
                <c:pt idx="133">
                  <c:v>1333</c:v>
                </c:pt>
                <c:pt idx="134">
                  <c:v>1334</c:v>
                </c:pt>
                <c:pt idx="135">
                  <c:v>1335</c:v>
                </c:pt>
                <c:pt idx="136">
                  <c:v>1336</c:v>
                </c:pt>
                <c:pt idx="137">
                  <c:v>1337</c:v>
                </c:pt>
                <c:pt idx="138">
                  <c:v>1338</c:v>
                </c:pt>
                <c:pt idx="139">
                  <c:v>1339</c:v>
                </c:pt>
                <c:pt idx="140">
                  <c:v>1340</c:v>
                </c:pt>
                <c:pt idx="141">
                  <c:v>1341</c:v>
                </c:pt>
                <c:pt idx="142">
                  <c:v>1342</c:v>
                </c:pt>
                <c:pt idx="143">
                  <c:v>1343</c:v>
                </c:pt>
                <c:pt idx="144">
                  <c:v>1344</c:v>
                </c:pt>
                <c:pt idx="145">
                  <c:v>1345</c:v>
                </c:pt>
                <c:pt idx="146">
                  <c:v>1346</c:v>
                </c:pt>
                <c:pt idx="147">
                  <c:v>1347</c:v>
                </c:pt>
                <c:pt idx="148">
                  <c:v>1348</c:v>
                </c:pt>
                <c:pt idx="149">
                  <c:v>1349</c:v>
                </c:pt>
                <c:pt idx="150">
                  <c:v>1350</c:v>
                </c:pt>
                <c:pt idx="151">
                  <c:v>1351</c:v>
                </c:pt>
                <c:pt idx="152">
                  <c:v>1352</c:v>
                </c:pt>
                <c:pt idx="153">
                  <c:v>1353</c:v>
                </c:pt>
                <c:pt idx="154">
                  <c:v>1354</c:v>
                </c:pt>
                <c:pt idx="155">
                  <c:v>1355</c:v>
                </c:pt>
                <c:pt idx="156">
                  <c:v>1356</c:v>
                </c:pt>
                <c:pt idx="157">
                  <c:v>1357</c:v>
                </c:pt>
                <c:pt idx="158">
                  <c:v>1358</c:v>
                </c:pt>
                <c:pt idx="159">
                  <c:v>1359</c:v>
                </c:pt>
                <c:pt idx="160">
                  <c:v>1360</c:v>
                </c:pt>
                <c:pt idx="161">
                  <c:v>1361</c:v>
                </c:pt>
                <c:pt idx="162">
                  <c:v>1362</c:v>
                </c:pt>
                <c:pt idx="163">
                  <c:v>1363</c:v>
                </c:pt>
                <c:pt idx="164">
                  <c:v>1364</c:v>
                </c:pt>
                <c:pt idx="165">
                  <c:v>1365</c:v>
                </c:pt>
                <c:pt idx="166">
                  <c:v>1366</c:v>
                </c:pt>
                <c:pt idx="167">
                  <c:v>1367</c:v>
                </c:pt>
                <c:pt idx="168">
                  <c:v>1368</c:v>
                </c:pt>
                <c:pt idx="169">
                  <c:v>1369</c:v>
                </c:pt>
                <c:pt idx="170">
                  <c:v>1370</c:v>
                </c:pt>
                <c:pt idx="171">
                  <c:v>1371</c:v>
                </c:pt>
                <c:pt idx="172">
                  <c:v>1372</c:v>
                </c:pt>
                <c:pt idx="173">
                  <c:v>1373</c:v>
                </c:pt>
                <c:pt idx="174">
                  <c:v>1374</c:v>
                </c:pt>
                <c:pt idx="175">
                  <c:v>1375</c:v>
                </c:pt>
                <c:pt idx="176">
                  <c:v>1376</c:v>
                </c:pt>
                <c:pt idx="177">
                  <c:v>1377</c:v>
                </c:pt>
                <c:pt idx="178">
                  <c:v>1378</c:v>
                </c:pt>
                <c:pt idx="179">
                  <c:v>1379</c:v>
                </c:pt>
                <c:pt idx="180">
                  <c:v>1380</c:v>
                </c:pt>
                <c:pt idx="181">
                  <c:v>1381</c:v>
                </c:pt>
                <c:pt idx="182">
                  <c:v>1382</c:v>
                </c:pt>
                <c:pt idx="183">
                  <c:v>1383</c:v>
                </c:pt>
                <c:pt idx="184">
                  <c:v>1384</c:v>
                </c:pt>
                <c:pt idx="185">
                  <c:v>1385</c:v>
                </c:pt>
                <c:pt idx="186">
                  <c:v>1386</c:v>
                </c:pt>
                <c:pt idx="187">
                  <c:v>1387</c:v>
                </c:pt>
                <c:pt idx="188">
                  <c:v>1388</c:v>
                </c:pt>
                <c:pt idx="189">
                  <c:v>1389</c:v>
                </c:pt>
                <c:pt idx="190">
                  <c:v>1390</c:v>
                </c:pt>
                <c:pt idx="191">
                  <c:v>1391</c:v>
                </c:pt>
                <c:pt idx="192">
                  <c:v>1392</c:v>
                </c:pt>
                <c:pt idx="193">
                  <c:v>1393</c:v>
                </c:pt>
                <c:pt idx="194">
                  <c:v>1394</c:v>
                </c:pt>
                <c:pt idx="195">
                  <c:v>1395</c:v>
                </c:pt>
                <c:pt idx="196">
                  <c:v>1396</c:v>
                </c:pt>
                <c:pt idx="197">
                  <c:v>1397</c:v>
                </c:pt>
                <c:pt idx="198">
                  <c:v>1398</c:v>
                </c:pt>
                <c:pt idx="199">
                  <c:v>1399</c:v>
                </c:pt>
                <c:pt idx="200">
                  <c:v>1400</c:v>
                </c:pt>
                <c:pt idx="201">
                  <c:v>1401</c:v>
                </c:pt>
                <c:pt idx="202">
                  <c:v>1402</c:v>
                </c:pt>
                <c:pt idx="203">
                  <c:v>1403</c:v>
                </c:pt>
                <c:pt idx="204">
                  <c:v>1404</c:v>
                </c:pt>
                <c:pt idx="205">
                  <c:v>1405</c:v>
                </c:pt>
                <c:pt idx="206">
                  <c:v>1406</c:v>
                </c:pt>
                <c:pt idx="207">
                  <c:v>1407</c:v>
                </c:pt>
                <c:pt idx="208">
                  <c:v>1408</c:v>
                </c:pt>
                <c:pt idx="209">
                  <c:v>1409</c:v>
                </c:pt>
                <c:pt idx="210">
                  <c:v>1410</c:v>
                </c:pt>
                <c:pt idx="211">
                  <c:v>1411</c:v>
                </c:pt>
                <c:pt idx="212">
                  <c:v>1412</c:v>
                </c:pt>
                <c:pt idx="213">
                  <c:v>1413</c:v>
                </c:pt>
                <c:pt idx="214">
                  <c:v>1414</c:v>
                </c:pt>
                <c:pt idx="215">
                  <c:v>1415</c:v>
                </c:pt>
                <c:pt idx="216">
                  <c:v>1416</c:v>
                </c:pt>
                <c:pt idx="217">
                  <c:v>1417</c:v>
                </c:pt>
                <c:pt idx="218">
                  <c:v>1418</c:v>
                </c:pt>
                <c:pt idx="219">
                  <c:v>1419</c:v>
                </c:pt>
                <c:pt idx="220">
                  <c:v>1420</c:v>
                </c:pt>
                <c:pt idx="221">
                  <c:v>1421</c:v>
                </c:pt>
                <c:pt idx="222">
                  <c:v>1422</c:v>
                </c:pt>
                <c:pt idx="223">
                  <c:v>1423</c:v>
                </c:pt>
                <c:pt idx="224">
                  <c:v>1424</c:v>
                </c:pt>
                <c:pt idx="225">
                  <c:v>1425</c:v>
                </c:pt>
                <c:pt idx="226">
                  <c:v>1426</c:v>
                </c:pt>
                <c:pt idx="227">
                  <c:v>1427</c:v>
                </c:pt>
                <c:pt idx="228">
                  <c:v>1428</c:v>
                </c:pt>
                <c:pt idx="229">
                  <c:v>1429</c:v>
                </c:pt>
                <c:pt idx="230">
                  <c:v>1430</c:v>
                </c:pt>
                <c:pt idx="231">
                  <c:v>1431</c:v>
                </c:pt>
                <c:pt idx="232">
                  <c:v>1432</c:v>
                </c:pt>
                <c:pt idx="233">
                  <c:v>1433</c:v>
                </c:pt>
                <c:pt idx="234">
                  <c:v>1434</c:v>
                </c:pt>
                <c:pt idx="235">
                  <c:v>1435</c:v>
                </c:pt>
                <c:pt idx="236">
                  <c:v>1436</c:v>
                </c:pt>
                <c:pt idx="237">
                  <c:v>1437</c:v>
                </c:pt>
                <c:pt idx="238">
                  <c:v>1438</c:v>
                </c:pt>
                <c:pt idx="239">
                  <c:v>1439</c:v>
                </c:pt>
                <c:pt idx="240">
                  <c:v>1440</c:v>
                </c:pt>
                <c:pt idx="241">
                  <c:v>1441</c:v>
                </c:pt>
                <c:pt idx="242">
                  <c:v>1442</c:v>
                </c:pt>
                <c:pt idx="243">
                  <c:v>1443</c:v>
                </c:pt>
                <c:pt idx="244">
                  <c:v>1444</c:v>
                </c:pt>
                <c:pt idx="245">
                  <c:v>1445</c:v>
                </c:pt>
                <c:pt idx="246">
                  <c:v>1446</c:v>
                </c:pt>
                <c:pt idx="247">
                  <c:v>1447</c:v>
                </c:pt>
                <c:pt idx="248">
                  <c:v>1448</c:v>
                </c:pt>
                <c:pt idx="249">
                  <c:v>1449</c:v>
                </c:pt>
                <c:pt idx="250">
                  <c:v>1450</c:v>
                </c:pt>
                <c:pt idx="251">
                  <c:v>1451</c:v>
                </c:pt>
                <c:pt idx="252">
                  <c:v>1452</c:v>
                </c:pt>
                <c:pt idx="253">
                  <c:v>1453</c:v>
                </c:pt>
                <c:pt idx="254">
                  <c:v>1454</c:v>
                </c:pt>
                <c:pt idx="255">
                  <c:v>1455</c:v>
                </c:pt>
                <c:pt idx="256">
                  <c:v>1456</c:v>
                </c:pt>
                <c:pt idx="257">
                  <c:v>1457</c:v>
                </c:pt>
                <c:pt idx="258">
                  <c:v>1458</c:v>
                </c:pt>
                <c:pt idx="259">
                  <c:v>1459</c:v>
                </c:pt>
                <c:pt idx="260">
                  <c:v>1460</c:v>
                </c:pt>
                <c:pt idx="261">
                  <c:v>1461</c:v>
                </c:pt>
                <c:pt idx="262">
                  <c:v>1462</c:v>
                </c:pt>
                <c:pt idx="263">
                  <c:v>1463</c:v>
                </c:pt>
                <c:pt idx="264">
                  <c:v>1464</c:v>
                </c:pt>
                <c:pt idx="265">
                  <c:v>1465</c:v>
                </c:pt>
                <c:pt idx="266">
                  <c:v>1466</c:v>
                </c:pt>
                <c:pt idx="267">
                  <c:v>1467</c:v>
                </c:pt>
                <c:pt idx="268">
                  <c:v>1468</c:v>
                </c:pt>
                <c:pt idx="269">
                  <c:v>1469</c:v>
                </c:pt>
                <c:pt idx="270">
                  <c:v>1470</c:v>
                </c:pt>
                <c:pt idx="271">
                  <c:v>1471</c:v>
                </c:pt>
                <c:pt idx="272">
                  <c:v>1472</c:v>
                </c:pt>
                <c:pt idx="273">
                  <c:v>1473</c:v>
                </c:pt>
                <c:pt idx="274">
                  <c:v>1474</c:v>
                </c:pt>
                <c:pt idx="275">
                  <c:v>1475</c:v>
                </c:pt>
                <c:pt idx="276">
                  <c:v>1476</c:v>
                </c:pt>
                <c:pt idx="277">
                  <c:v>1477</c:v>
                </c:pt>
                <c:pt idx="278">
                  <c:v>1478</c:v>
                </c:pt>
                <c:pt idx="279">
                  <c:v>1479</c:v>
                </c:pt>
                <c:pt idx="280">
                  <c:v>1480</c:v>
                </c:pt>
                <c:pt idx="281">
                  <c:v>1481</c:v>
                </c:pt>
                <c:pt idx="282">
                  <c:v>1482</c:v>
                </c:pt>
                <c:pt idx="283">
                  <c:v>1483</c:v>
                </c:pt>
                <c:pt idx="284">
                  <c:v>1484</c:v>
                </c:pt>
                <c:pt idx="285">
                  <c:v>1485</c:v>
                </c:pt>
                <c:pt idx="286">
                  <c:v>1486</c:v>
                </c:pt>
                <c:pt idx="287">
                  <c:v>1487</c:v>
                </c:pt>
                <c:pt idx="288">
                  <c:v>1488</c:v>
                </c:pt>
                <c:pt idx="289">
                  <c:v>1489</c:v>
                </c:pt>
                <c:pt idx="290">
                  <c:v>1490</c:v>
                </c:pt>
                <c:pt idx="291">
                  <c:v>1491</c:v>
                </c:pt>
                <c:pt idx="292">
                  <c:v>1492</c:v>
                </c:pt>
                <c:pt idx="293">
                  <c:v>1493</c:v>
                </c:pt>
                <c:pt idx="294">
                  <c:v>1494</c:v>
                </c:pt>
                <c:pt idx="295">
                  <c:v>1495</c:v>
                </c:pt>
                <c:pt idx="296">
                  <c:v>1496</c:v>
                </c:pt>
                <c:pt idx="297">
                  <c:v>1497</c:v>
                </c:pt>
                <c:pt idx="298">
                  <c:v>1498</c:v>
                </c:pt>
                <c:pt idx="299">
                  <c:v>1499</c:v>
                </c:pt>
                <c:pt idx="300">
                  <c:v>1500</c:v>
                </c:pt>
                <c:pt idx="301">
                  <c:v>1501</c:v>
                </c:pt>
                <c:pt idx="302">
                  <c:v>1502</c:v>
                </c:pt>
                <c:pt idx="303">
                  <c:v>1503</c:v>
                </c:pt>
                <c:pt idx="304">
                  <c:v>1504</c:v>
                </c:pt>
                <c:pt idx="305">
                  <c:v>1505</c:v>
                </c:pt>
                <c:pt idx="306">
                  <c:v>1506</c:v>
                </c:pt>
                <c:pt idx="307">
                  <c:v>1507</c:v>
                </c:pt>
                <c:pt idx="308">
                  <c:v>1508</c:v>
                </c:pt>
                <c:pt idx="309">
                  <c:v>1509</c:v>
                </c:pt>
                <c:pt idx="310">
                  <c:v>1510</c:v>
                </c:pt>
                <c:pt idx="311">
                  <c:v>1511</c:v>
                </c:pt>
                <c:pt idx="312">
                  <c:v>1512</c:v>
                </c:pt>
                <c:pt idx="313">
                  <c:v>1513</c:v>
                </c:pt>
                <c:pt idx="314">
                  <c:v>1514</c:v>
                </c:pt>
                <c:pt idx="315">
                  <c:v>1515</c:v>
                </c:pt>
                <c:pt idx="316">
                  <c:v>1516</c:v>
                </c:pt>
                <c:pt idx="317">
                  <c:v>1517</c:v>
                </c:pt>
                <c:pt idx="318">
                  <c:v>1518</c:v>
                </c:pt>
                <c:pt idx="319">
                  <c:v>1519</c:v>
                </c:pt>
                <c:pt idx="320">
                  <c:v>1520</c:v>
                </c:pt>
                <c:pt idx="321">
                  <c:v>1521</c:v>
                </c:pt>
                <c:pt idx="322">
                  <c:v>1522</c:v>
                </c:pt>
                <c:pt idx="323">
                  <c:v>1523</c:v>
                </c:pt>
                <c:pt idx="324">
                  <c:v>1524</c:v>
                </c:pt>
                <c:pt idx="325">
                  <c:v>1525</c:v>
                </c:pt>
                <c:pt idx="326">
                  <c:v>1526</c:v>
                </c:pt>
                <c:pt idx="327">
                  <c:v>1527</c:v>
                </c:pt>
                <c:pt idx="328">
                  <c:v>1528</c:v>
                </c:pt>
                <c:pt idx="329">
                  <c:v>1529</c:v>
                </c:pt>
                <c:pt idx="330">
                  <c:v>1530</c:v>
                </c:pt>
                <c:pt idx="331">
                  <c:v>1531</c:v>
                </c:pt>
                <c:pt idx="332">
                  <c:v>1532</c:v>
                </c:pt>
                <c:pt idx="333">
                  <c:v>1533</c:v>
                </c:pt>
                <c:pt idx="334">
                  <c:v>1534</c:v>
                </c:pt>
                <c:pt idx="335">
                  <c:v>1535</c:v>
                </c:pt>
                <c:pt idx="336">
                  <c:v>1536</c:v>
                </c:pt>
                <c:pt idx="337">
                  <c:v>1537</c:v>
                </c:pt>
                <c:pt idx="338">
                  <c:v>1538</c:v>
                </c:pt>
                <c:pt idx="339">
                  <c:v>1539</c:v>
                </c:pt>
                <c:pt idx="340">
                  <c:v>1540</c:v>
                </c:pt>
                <c:pt idx="341">
                  <c:v>1541</c:v>
                </c:pt>
                <c:pt idx="342">
                  <c:v>1542</c:v>
                </c:pt>
                <c:pt idx="343">
                  <c:v>1543</c:v>
                </c:pt>
                <c:pt idx="344">
                  <c:v>1544</c:v>
                </c:pt>
                <c:pt idx="345">
                  <c:v>1545</c:v>
                </c:pt>
                <c:pt idx="346">
                  <c:v>1546</c:v>
                </c:pt>
                <c:pt idx="347">
                  <c:v>1547</c:v>
                </c:pt>
                <c:pt idx="348">
                  <c:v>1548</c:v>
                </c:pt>
                <c:pt idx="349">
                  <c:v>1549</c:v>
                </c:pt>
                <c:pt idx="350">
                  <c:v>1550</c:v>
                </c:pt>
                <c:pt idx="351">
                  <c:v>1551</c:v>
                </c:pt>
                <c:pt idx="352">
                  <c:v>1552</c:v>
                </c:pt>
                <c:pt idx="353">
                  <c:v>1553</c:v>
                </c:pt>
                <c:pt idx="354">
                  <c:v>1554</c:v>
                </c:pt>
                <c:pt idx="355">
                  <c:v>1555</c:v>
                </c:pt>
                <c:pt idx="356">
                  <c:v>1556</c:v>
                </c:pt>
                <c:pt idx="357">
                  <c:v>1557</c:v>
                </c:pt>
                <c:pt idx="358">
                  <c:v>1558</c:v>
                </c:pt>
                <c:pt idx="359">
                  <c:v>1559</c:v>
                </c:pt>
                <c:pt idx="360">
                  <c:v>1560</c:v>
                </c:pt>
                <c:pt idx="361">
                  <c:v>1561</c:v>
                </c:pt>
                <c:pt idx="362">
                  <c:v>1562</c:v>
                </c:pt>
                <c:pt idx="363">
                  <c:v>1563</c:v>
                </c:pt>
                <c:pt idx="364">
                  <c:v>1564</c:v>
                </c:pt>
                <c:pt idx="365">
                  <c:v>1565</c:v>
                </c:pt>
                <c:pt idx="366">
                  <c:v>1566</c:v>
                </c:pt>
                <c:pt idx="367">
                  <c:v>1567</c:v>
                </c:pt>
                <c:pt idx="368">
                  <c:v>1568</c:v>
                </c:pt>
                <c:pt idx="369">
                  <c:v>1569</c:v>
                </c:pt>
                <c:pt idx="370">
                  <c:v>1570</c:v>
                </c:pt>
                <c:pt idx="371">
                  <c:v>1571</c:v>
                </c:pt>
                <c:pt idx="372">
                  <c:v>1572</c:v>
                </c:pt>
                <c:pt idx="373">
                  <c:v>1573</c:v>
                </c:pt>
                <c:pt idx="374">
                  <c:v>1574</c:v>
                </c:pt>
                <c:pt idx="375">
                  <c:v>1575</c:v>
                </c:pt>
                <c:pt idx="376">
                  <c:v>1576</c:v>
                </c:pt>
                <c:pt idx="377">
                  <c:v>1577</c:v>
                </c:pt>
                <c:pt idx="378">
                  <c:v>1578</c:v>
                </c:pt>
                <c:pt idx="379">
                  <c:v>1579</c:v>
                </c:pt>
                <c:pt idx="380">
                  <c:v>1580</c:v>
                </c:pt>
                <c:pt idx="381">
                  <c:v>1581</c:v>
                </c:pt>
                <c:pt idx="382">
                  <c:v>1582</c:v>
                </c:pt>
                <c:pt idx="383">
                  <c:v>1583</c:v>
                </c:pt>
                <c:pt idx="384">
                  <c:v>1584</c:v>
                </c:pt>
                <c:pt idx="385">
                  <c:v>1585</c:v>
                </c:pt>
                <c:pt idx="386">
                  <c:v>1586</c:v>
                </c:pt>
                <c:pt idx="387">
                  <c:v>1587</c:v>
                </c:pt>
                <c:pt idx="388">
                  <c:v>1588</c:v>
                </c:pt>
                <c:pt idx="389">
                  <c:v>1589</c:v>
                </c:pt>
                <c:pt idx="390">
                  <c:v>1590</c:v>
                </c:pt>
                <c:pt idx="391">
                  <c:v>1591</c:v>
                </c:pt>
                <c:pt idx="392">
                  <c:v>1592</c:v>
                </c:pt>
                <c:pt idx="393">
                  <c:v>1593</c:v>
                </c:pt>
                <c:pt idx="394">
                  <c:v>1594</c:v>
                </c:pt>
                <c:pt idx="395">
                  <c:v>1595</c:v>
                </c:pt>
                <c:pt idx="396">
                  <c:v>1596</c:v>
                </c:pt>
                <c:pt idx="397">
                  <c:v>1597</c:v>
                </c:pt>
                <c:pt idx="398">
                  <c:v>1598</c:v>
                </c:pt>
                <c:pt idx="399">
                  <c:v>1599</c:v>
                </c:pt>
                <c:pt idx="400">
                  <c:v>1600</c:v>
                </c:pt>
              </c:numCache>
            </c:numRef>
          </c:cat>
          <c:val>
            <c:numRef>
              <c:f>'4. Net Premium and Payoff'!$B$19:$B$419</c:f>
              <c:numCache>
                <c:formatCode>_(* #,##0.00_);_(* \(#,##0.00\);_(* "-"??_);_(@_)</c:formatCode>
                <c:ptCount val="401"/>
                <c:pt idx="0">
                  <c:v>206.7</c:v>
                </c:pt>
                <c:pt idx="1">
                  <c:v>205.7</c:v>
                </c:pt>
                <c:pt idx="2">
                  <c:v>204.7</c:v>
                </c:pt>
                <c:pt idx="3">
                  <c:v>203.7</c:v>
                </c:pt>
                <c:pt idx="4">
                  <c:v>202.7</c:v>
                </c:pt>
                <c:pt idx="5">
                  <c:v>201.7</c:v>
                </c:pt>
                <c:pt idx="6">
                  <c:v>200.7</c:v>
                </c:pt>
                <c:pt idx="7">
                  <c:v>199.7</c:v>
                </c:pt>
                <c:pt idx="8">
                  <c:v>198.7</c:v>
                </c:pt>
                <c:pt idx="9">
                  <c:v>197.7</c:v>
                </c:pt>
                <c:pt idx="10">
                  <c:v>196.7</c:v>
                </c:pt>
                <c:pt idx="11">
                  <c:v>195.7</c:v>
                </c:pt>
                <c:pt idx="12">
                  <c:v>194.7</c:v>
                </c:pt>
                <c:pt idx="13">
                  <c:v>193.7</c:v>
                </c:pt>
                <c:pt idx="14">
                  <c:v>192.7</c:v>
                </c:pt>
                <c:pt idx="15">
                  <c:v>191.7</c:v>
                </c:pt>
                <c:pt idx="16">
                  <c:v>190.7</c:v>
                </c:pt>
                <c:pt idx="17">
                  <c:v>189.7</c:v>
                </c:pt>
                <c:pt idx="18">
                  <c:v>188.7</c:v>
                </c:pt>
                <c:pt idx="19">
                  <c:v>187.7</c:v>
                </c:pt>
                <c:pt idx="20">
                  <c:v>186.7</c:v>
                </c:pt>
                <c:pt idx="21">
                  <c:v>185.7</c:v>
                </c:pt>
                <c:pt idx="22">
                  <c:v>184.7</c:v>
                </c:pt>
                <c:pt idx="23">
                  <c:v>183.7</c:v>
                </c:pt>
                <c:pt idx="24">
                  <c:v>182.7</c:v>
                </c:pt>
                <c:pt idx="25">
                  <c:v>181.7</c:v>
                </c:pt>
                <c:pt idx="26">
                  <c:v>180.7</c:v>
                </c:pt>
                <c:pt idx="27">
                  <c:v>179.7</c:v>
                </c:pt>
                <c:pt idx="28">
                  <c:v>178.7</c:v>
                </c:pt>
                <c:pt idx="29">
                  <c:v>177.7</c:v>
                </c:pt>
                <c:pt idx="30">
                  <c:v>176.7</c:v>
                </c:pt>
                <c:pt idx="31">
                  <c:v>175.7</c:v>
                </c:pt>
                <c:pt idx="32">
                  <c:v>174.7</c:v>
                </c:pt>
                <c:pt idx="33">
                  <c:v>173.7</c:v>
                </c:pt>
                <c:pt idx="34">
                  <c:v>172.7</c:v>
                </c:pt>
                <c:pt idx="35">
                  <c:v>171.7</c:v>
                </c:pt>
                <c:pt idx="36">
                  <c:v>170.7</c:v>
                </c:pt>
                <c:pt idx="37">
                  <c:v>169.7</c:v>
                </c:pt>
                <c:pt idx="38">
                  <c:v>168.7</c:v>
                </c:pt>
                <c:pt idx="39">
                  <c:v>167.7</c:v>
                </c:pt>
                <c:pt idx="40">
                  <c:v>166.7</c:v>
                </c:pt>
                <c:pt idx="41">
                  <c:v>165.7</c:v>
                </c:pt>
                <c:pt idx="42">
                  <c:v>164.7</c:v>
                </c:pt>
                <c:pt idx="43">
                  <c:v>163.69999999999999</c:v>
                </c:pt>
                <c:pt idx="44">
                  <c:v>162.69999999999999</c:v>
                </c:pt>
                <c:pt idx="45">
                  <c:v>161.69999999999999</c:v>
                </c:pt>
                <c:pt idx="46">
                  <c:v>160.69999999999999</c:v>
                </c:pt>
                <c:pt idx="47">
                  <c:v>159.69999999999999</c:v>
                </c:pt>
                <c:pt idx="48">
                  <c:v>158.69999999999999</c:v>
                </c:pt>
                <c:pt idx="49">
                  <c:v>157.69999999999999</c:v>
                </c:pt>
                <c:pt idx="50">
                  <c:v>156.69999999999999</c:v>
                </c:pt>
                <c:pt idx="51">
                  <c:v>155.69999999999999</c:v>
                </c:pt>
                <c:pt idx="52">
                  <c:v>154.69999999999999</c:v>
                </c:pt>
                <c:pt idx="53">
                  <c:v>153.69999999999999</c:v>
                </c:pt>
                <c:pt idx="54">
                  <c:v>152.69999999999999</c:v>
                </c:pt>
                <c:pt idx="55">
                  <c:v>151.69999999999999</c:v>
                </c:pt>
                <c:pt idx="56">
                  <c:v>150.69999999999999</c:v>
                </c:pt>
                <c:pt idx="57">
                  <c:v>149.69999999999999</c:v>
                </c:pt>
                <c:pt idx="58">
                  <c:v>148.69999999999999</c:v>
                </c:pt>
                <c:pt idx="59">
                  <c:v>147.69999999999999</c:v>
                </c:pt>
                <c:pt idx="60">
                  <c:v>146.69999999999999</c:v>
                </c:pt>
                <c:pt idx="61">
                  <c:v>145.69999999999999</c:v>
                </c:pt>
                <c:pt idx="62">
                  <c:v>144.69999999999999</c:v>
                </c:pt>
                <c:pt idx="63">
                  <c:v>143.69999999999999</c:v>
                </c:pt>
                <c:pt idx="64">
                  <c:v>142.69999999999999</c:v>
                </c:pt>
                <c:pt idx="65">
                  <c:v>141.69999999999999</c:v>
                </c:pt>
                <c:pt idx="66">
                  <c:v>140.69999999999999</c:v>
                </c:pt>
                <c:pt idx="67">
                  <c:v>139.69999999999999</c:v>
                </c:pt>
                <c:pt idx="68">
                  <c:v>138.69999999999999</c:v>
                </c:pt>
                <c:pt idx="69">
                  <c:v>137.69999999999999</c:v>
                </c:pt>
                <c:pt idx="70">
                  <c:v>136.69999999999999</c:v>
                </c:pt>
                <c:pt idx="71">
                  <c:v>135.69999999999999</c:v>
                </c:pt>
                <c:pt idx="72">
                  <c:v>134.69999999999999</c:v>
                </c:pt>
                <c:pt idx="73">
                  <c:v>133.69999999999999</c:v>
                </c:pt>
                <c:pt idx="74">
                  <c:v>132.69999999999999</c:v>
                </c:pt>
                <c:pt idx="75">
                  <c:v>131.69999999999999</c:v>
                </c:pt>
                <c:pt idx="76">
                  <c:v>130.69999999999999</c:v>
                </c:pt>
                <c:pt idx="77">
                  <c:v>129.69999999999999</c:v>
                </c:pt>
                <c:pt idx="78">
                  <c:v>128.69999999999999</c:v>
                </c:pt>
                <c:pt idx="79">
                  <c:v>127.7</c:v>
                </c:pt>
                <c:pt idx="80">
                  <c:v>126.7</c:v>
                </c:pt>
                <c:pt idx="81">
                  <c:v>125.7</c:v>
                </c:pt>
                <c:pt idx="82">
                  <c:v>124.7</c:v>
                </c:pt>
                <c:pt idx="83">
                  <c:v>123.7</c:v>
                </c:pt>
                <c:pt idx="84">
                  <c:v>122.7</c:v>
                </c:pt>
                <c:pt idx="85">
                  <c:v>121.7</c:v>
                </c:pt>
                <c:pt idx="86">
                  <c:v>120.7</c:v>
                </c:pt>
                <c:pt idx="87">
                  <c:v>119.7</c:v>
                </c:pt>
                <c:pt idx="88">
                  <c:v>118.7</c:v>
                </c:pt>
                <c:pt idx="89">
                  <c:v>117.7</c:v>
                </c:pt>
                <c:pt idx="90">
                  <c:v>116.7</c:v>
                </c:pt>
                <c:pt idx="91">
                  <c:v>115.7</c:v>
                </c:pt>
                <c:pt idx="92">
                  <c:v>114.7</c:v>
                </c:pt>
                <c:pt idx="93">
                  <c:v>113.7</c:v>
                </c:pt>
                <c:pt idx="94">
                  <c:v>112.7</c:v>
                </c:pt>
                <c:pt idx="95">
                  <c:v>111.7</c:v>
                </c:pt>
                <c:pt idx="96">
                  <c:v>110.7</c:v>
                </c:pt>
                <c:pt idx="97">
                  <c:v>109.7</c:v>
                </c:pt>
                <c:pt idx="98">
                  <c:v>108.7</c:v>
                </c:pt>
                <c:pt idx="99">
                  <c:v>107.7</c:v>
                </c:pt>
                <c:pt idx="100">
                  <c:v>106.7</c:v>
                </c:pt>
                <c:pt idx="101">
                  <c:v>105.7</c:v>
                </c:pt>
                <c:pt idx="102">
                  <c:v>104.7</c:v>
                </c:pt>
                <c:pt idx="103">
                  <c:v>103.7</c:v>
                </c:pt>
                <c:pt idx="104">
                  <c:v>102.7</c:v>
                </c:pt>
                <c:pt idx="105">
                  <c:v>101.7</c:v>
                </c:pt>
                <c:pt idx="106">
                  <c:v>100.7</c:v>
                </c:pt>
                <c:pt idx="107">
                  <c:v>99.7</c:v>
                </c:pt>
                <c:pt idx="108">
                  <c:v>98.7</c:v>
                </c:pt>
                <c:pt idx="109">
                  <c:v>97.7</c:v>
                </c:pt>
                <c:pt idx="110">
                  <c:v>96.7</c:v>
                </c:pt>
                <c:pt idx="111">
                  <c:v>95.7</c:v>
                </c:pt>
                <c:pt idx="112">
                  <c:v>94.7</c:v>
                </c:pt>
                <c:pt idx="113">
                  <c:v>93.7</c:v>
                </c:pt>
                <c:pt idx="114">
                  <c:v>92.7</c:v>
                </c:pt>
                <c:pt idx="115">
                  <c:v>91.7</c:v>
                </c:pt>
                <c:pt idx="116">
                  <c:v>90.7</c:v>
                </c:pt>
                <c:pt idx="117">
                  <c:v>89.7</c:v>
                </c:pt>
                <c:pt idx="118">
                  <c:v>88.7</c:v>
                </c:pt>
                <c:pt idx="119">
                  <c:v>87.7</c:v>
                </c:pt>
                <c:pt idx="120">
                  <c:v>86.7</c:v>
                </c:pt>
                <c:pt idx="121">
                  <c:v>85.7</c:v>
                </c:pt>
                <c:pt idx="122">
                  <c:v>84.7</c:v>
                </c:pt>
                <c:pt idx="123">
                  <c:v>83.7</c:v>
                </c:pt>
                <c:pt idx="124">
                  <c:v>82.7</c:v>
                </c:pt>
                <c:pt idx="125">
                  <c:v>81.7</c:v>
                </c:pt>
                <c:pt idx="126">
                  <c:v>80.7</c:v>
                </c:pt>
                <c:pt idx="127">
                  <c:v>79.7</c:v>
                </c:pt>
                <c:pt idx="128">
                  <c:v>78.7</c:v>
                </c:pt>
                <c:pt idx="129">
                  <c:v>77.7</c:v>
                </c:pt>
                <c:pt idx="130">
                  <c:v>76.7</c:v>
                </c:pt>
                <c:pt idx="131">
                  <c:v>75.7</c:v>
                </c:pt>
                <c:pt idx="132">
                  <c:v>74.7</c:v>
                </c:pt>
                <c:pt idx="133">
                  <c:v>73.7</c:v>
                </c:pt>
                <c:pt idx="134">
                  <c:v>72.7</c:v>
                </c:pt>
                <c:pt idx="135">
                  <c:v>71.7</c:v>
                </c:pt>
                <c:pt idx="136">
                  <c:v>70.7</c:v>
                </c:pt>
                <c:pt idx="137">
                  <c:v>69.7</c:v>
                </c:pt>
                <c:pt idx="138">
                  <c:v>68.7</c:v>
                </c:pt>
                <c:pt idx="139">
                  <c:v>67.7</c:v>
                </c:pt>
                <c:pt idx="140">
                  <c:v>66.7</c:v>
                </c:pt>
                <c:pt idx="141">
                  <c:v>65.7</c:v>
                </c:pt>
                <c:pt idx="142">
                  <c:v>64.7</c:v>
                </c:pt>
                <c:pt idx="143">
                  <c:v>63.7</c:v>
                </c:pt>
                <c:pt idx="144">
                  <c:v>62.7</c:v>
                </c:pt>
                <c:pt idx="145">
                  <c:v>61.7</c:v>
                </c:pt>
                <c:pt idx="146">
                  <c:v>60.7</c:v>
                </c:pt>
                <c:pt idx="147">
                  <c:v>59.7</c:v>
                </c:pt>
                <c:pt idx="148">
                  <c:v>58.7</c:v>
                </c:pt>
                <c:pt idx="149">
                  <c:v>57.7</c:v>
                </c:pt>
                <c:pt idx="150">
                  <c:v>56.7</c:v>
                </c:pt>
                <c:pt idx="151">
                  <c:v>55.7</c:v>
                </c:pt>
                <c:pt idx="152">
                  <c:v>54.7</c:v>
                </c:pt>
                <c:pt idx="153">
                  <c:v>53.7</c:v>
                </c:pt>
                <c:pt idx="154">
                  <c:v>52.7</c:v>
                </c:pt>
                <c:pt idx="155">
                  <c:v>51.7</c:v>
                </c:pt>
                <c:pt idx="156">
                  <c:v>50.7</c:v>
                </c:pt>
                <c:pt idx="157">
                  <c:v>49.7</c:v>
                </c:pt>
                <c:pt idx="158">
                  <c:v>48.7</c:v>
                </c:pt>
                <c:pt idx="159">
                  <c:v>47.7</c:v>
                </c:pt>
                <c:pt idx="160">
                  <c:v>46.7</c:v>
                </c:pt>
                <c:pt idx="161">
                  <c:v>45.7</c:v>
                </c:pt>
                <c:pt idx="162">
                  <c:v>44.7</c:v>
                </c:pt>
                <c:pt idx="163">
                  <c:v>43.7</c:v>
                </c:pt>
                <c:pt idx="164">
                  <c:v>42.7</c:v>
                </c:pt>
                <c:pt idx="165">
                  <c:v>41.7</c:v>
                </c:pt>
                <c:pt idx="166">
                  <c:v>40.700000000000003</c:v>
                </c:pt>
                <c:pt idx="167">
                  <c:v>39.700000000000003</c:v>
                </c:pt>
                <c:pt idx="168">
                  <c:v>38.700000000000003</c:v>
                </c:pt>
                <c:pt idx="169">
                  <c:v>37.700000000000003</c:v>
                </c:pt>
                <c:pt idx="170">
                  <c:v>36.700000000000003</c:v>
                </c:pt>
                <c:pt idx="171">
                  <c:v>35.700000000000003</c:v>
                </c:pt>
                <c:pt idx="172">
                  <c:v>34.700000000000003</c:v>
                </c:pt>
                <c:pt idx="173">
                  <c:v>33.700000000000003</c:v>
                </c:pt>
                <c:pt idx="174">
                  <c:v>32.700000000000003</c:v>
                </c:pt>
                <c:pt idx="175">
                  <c:v>31.700000000000003</c:v>
                </c:pt>
                <c:pt idx="176">
                  <c:v>30.700000000000003</c:v>
                </c:pt>
                <c:pt idx="177">
                  <c:v>29.700000000000003</c:v>
                </c:pt>
                <c:pt idx="178">
                  <c:v>28.700000000000003</c:v>
                </c:pt>
                <c:pt idx="179">
                  <c:v>27.700000000000003</c:v>
                </c:pt>
                <c:pt idx="180">
                  <c:v>26.700000000000003</c:v>
                </c:pt>
                <c:pt idx="181">
                  <c:v>25.700000000000003</c:v>
                </c:pt>
                <c:pt idx="182">
                  <c:v>24.700000000000003</c:v>
                </c:pt>
                <c:pt idx="183">
                  <c:v>23.700000000000003</c:v>
                </c:pt>
                <c:pt idx="184">
                  <c:v>22.700000000000003</c:v>
                </c:pt>
                <c:pt idx="185">
                  <c:v>21.700000000000003</c:v>
                </c:pt>
                <c:pt idx="186">
                  <c:v>20.700000000000003</c:v>
                </c:pt>
                <c:pt idx="187">
                  <c:v>19.700000000000003</c:v>
                </c:pt>
                <c:pt idx="188">
                  <c:v>18.700000000000003</c:v>
                </c:pt>
                <c:pt idx="189">
                  <c:v>17.700000000000003</c:v>
                </c:pt>
                <c:pt idx="190">
                  <c:v>16.700000000000003</c:v>
                </c:pt>
                <c:pt idx="191">
                  <c:v>15.700000000000003</c:v>
                </c:pt>
                <c:pt idx="192">
                  <c:v>14.700000000000003</c:v>
                </c:pt>
                <c:pt idx="193">
                  <c:v>13.700000000000003</c:v>
                </c:pt>
                <c:pt idx="194">
                  <c:v>12.700000000000003</c:v>
                </c:pt>
                <c:pt idx="195">
                  <c:v>11.700000000000003</c:v>
                </c:pt>
                <c:pt idx="196">
                  <c:v>10.700000000000003</c:v>
                </c:pt>
                <c:pt idx="197">
                  <c:v>9.7000000000000028</c:v>
                </c:pt>
                <c:pt idx="198">
                  <c:v>8.7000000000000028</c:v>
                </c:pt>
                <c:pt idx="199">
                  <c:v>7.7000000000000028</c:v>
                </c:pt>
                <c:pt idx="200">
                  <c:v>6.7000000000000028</c:v>
                </c:pt>
                <c:pt idx="201">
                  <c:v>5.7000000000000028</c:v>
                </c:pt>
                <c:pt idx="202">
                  <c:v>4.7000000000000028</c:v>
                </c:pt>
                <c:pt idx="203">
                  <c:v>3.7000000000000028</c:v>
                </c:pt>
                <c:pt idx="204">
                  <c:v>2.7000000000000028</c:v>
                </c:pt>
                <c:pt idx="205">
                  <c:v>1.7000000000000028</c:v>
                </c:pt>
                <c:pt idx="206">
                  <c:v>0.70000000000000284</c:v>
                </c:pt>
                <c:pt idx="207">
                  <c:v>-0.29999999999999716</c:v>
                </c:pt>
                <c:pt idx="208">
                  <c:v>-1.2999999999999972</c:v>
                </c:pt>
                <c:pt idx="209">
                  <c:v>-2.2999999999999972</c:v>
                </c:pt>
                <c:pt idx="210">
                  <c:v>-3.2999999999999972</c:v>
                </c:pt>
                <c:pt idx="211">
                  <c:v>-4.2999999999999972</c:v>
                </c:pt>
                <c:pt idx="212">
                  <c:v>-5.2999999999999972</c:v>
                </c:pt>
                <c:pt idx="213">
                  <c:v>-6.2999999999999972</c:v>
                </c:pt>
                <c:pt idx="214">
                  <c:v>-7.2999999999999972</c:v>
                </c:pt>
                <c:pt idx="215">
                  <c:v>-8.2999999999999972</c:v>
                </c:pt>
                <c:pt idx="216">
                  <c:v>-9.2999999999999972</c:v>
                </c:pt>
                <c:pt idx="217">
                  <c:v>-10.299999999999997</c:v>
                </c:pt>
                <c:pt idx="218">
                  <c:v>-11.299999999999997</c:v>
                </c:pt>
                <c:pt idx="219">
                  <c:v>-12.299999999999997</c:v>
                </c:pt>
                <c:pt idx="220">
                  <c:v>-13.299999999999997</c:v>
                </c:pt>
                <c:pt idx="221">
                  <c:v>-14.299999999999997</c:v>
                </c:pt>
                <c:pt idx="222">
                  <c:v>-15.299999999999997</c:v>
                </c:pt>
                <c:pt idx="223">
                  <c:v>-16.299999999999997</c:v>
                </c:pt>
                <c:pt idx="224">
                  <c:v>-17.299999999999997</c:v>
                </c:pt>
                <c:pt idx="225">
                  <c:v>-18.299999999999997</c:v>
                </c:pt>
                <c:pt idx="226">
                  <c:v>-19.299999999999997</c:v>
                </c:pt>
                <c:pt idx="227">
                  <c:v>-20.299999999999997</c:v>
                </c:pt>
                <c:pt idx="228">
                  <c:v>-21.299999999999997</c:v>
                </c:pt>
                <c:pt idx="229">
                  <c:v>-22.299999999999997</c:v>
                </c:pt>
                <c:pt idx="230">
                  <c:v>-23.299999999999997</c:v>
                </c:pt>
                <c:pt idx="231">
                  <c:v>-24.299999999999997</c:v>
                </c:pt>
                <c:pt idx="232">
                  <c:v>-25.299999999999997</c:v>
                </c:pt>
                <c:pt idx="233">
                  <c:v>-26.299999999999997</c:v>
                </c:pt>
                <c:pt idx="234">
                  <c:v>-27.299999999999997</c:v>
                </c:pt>
                <c:pt idx="235">
                  <c:v>-28.299999999999997</c:v>
                </c:pt>
                <c:pt idx="236">
                  <c:v>-29.299999999999997</c:v>
                </c:pt>
                <c:pt idx="237">
                  <c:v>-30.299999999999997</c:v>
                </c:pt>
                <c:pt idx="238">
                  <c:v>-31.299999999999997</c:v>
                </c:pt>
                <c:pt idx="239">
                  <c:v>-32.299999999999997</c:v>
                </c:pt>
                <c:pt idx="240">
                  <c:v>-33.299999999999997</c:v>
                </c:pt>
                <c:pt idx="241">
                  <c:v>-33.299999999999997</c:v>
                </c:pt>
                <c:pt idx="242">
                  <c:v>-33.299999999999997</c:v>
                </c:pt>
                <c:pt idx="243">
                  <c:v>-33.299999999999997</c:v>
                </c:pt>
                <c:pt idx="244">
                  <c:v>-33.299999999999997</c:v>
                </c:pt>
                <c:pt idx="245">
                  <c:v>-33.299999999999997</c:v>
                </c:pt>
                <c:pt idx="246">
                  <c:v>-33.299999999999997</c:v>
                </c:pt>
                <c:pt idx="247">
                  <c:v>-33.299999999999997</c:v>
                </c:pt>
                <c:pt idx="248">
                  <c:v>-33.299999999999997</c:v>
                </c:pt>
                <c:pt idx="249">
                  <c:v>-33.299999999999997</c:v>
                </c:pt>
                <c:pt idx="250">
                  <c:v>-33.299999999999997</c:v>
                </c:pt>
                <c:pt idx="251">
                  <c:v>-33.299999999999997</c:v>
                </c:pt>
                <c:pt idx="252">
                  <c:v>-33.299999999999997</c:v>
                </c:pt>
                <c:pt idx="253">
                  <c:v>-33.299999999999997</c:v>
                </c:pt>
                <c:pt idx="254">
                  <c:v>-33.299999999999997</c:v>
                </c:pt>
                <c:pt idx="255">
                  <c:v>-33.299999999999997</c:v>
                </c:pt>
                <c:pt idx="256">
                  <c:v>-33.299999999999997</c:v>
                </c:pt>
                <c:pt idx="257">
                  <c:v>-33.299999999999997</c:v>
                </c:pt>
                <c:pt idx="258">
                  <c:v>-33.299999999999997</c:v>
                </c:pt>
                <c:pt idx="259">
                  <c:v>-33.299999999999997</c:v>
                </c:pt>
                <c:pt idx="260">
                  <c:v>-33.299999999999997</c:v>
                </c:pt>
                <c:pt idx="261">
                  <c:v>-33.299999999999997</c:v>
                </c:pt>
                <c:pt idx="262">
                  <c:v>-33.299999999999997</c:v>
                </c:pt>
                <c:pt idx="263">
                  <c:v>-33.299999999999997</c:v>
                </c:pt>
                <c:pt idx="264">
                  <c:v>-33.299999999999997</c:v>
                </c:pt>
                <c:pt idx="265">
                  <c:v>-33.299999999999997</c:v>
                </c:pt>
                <c:pt idx="266">
                  <c:v>-33.299999999999997</c:v>
                </c:pt>
                <c:pt idx="267">
                  <c:v>-33.299999999999997</c:v>
                </c:pt>
                <c:pt idx="268">
                  <c:v>-33.299999999999997</c:v>
                </c:pt>
                <c:pt idx="269">
                  <c:v>-33.299999999999997</c:v>
                </c:pt>
                <c:pt idx="270">
                  <c:v>-33.299999999999997</c:v>
                </c:pt>
                <c:pt idx="271">
                  <c:v>-33.299999999999997</c:v>
                </c:pt>
                <c:pt idx="272">
                  <c:v>-33.299999999999997</c:v>
                </c:pt>
                <c:pt idx="273">
                  <c:v>-33.299999999999997</c:v>
                </c:pt>
                <c:pt idx="274">
                  <c:v>-33.299999999999997</c:v>
                </c:pt>
                <c:pt idx="275">
                  <c:v>-33.299999999999997</c:v>
                </c:pt>
                <c:pt idx="276">
                  <c:v>-33.299999999999997</c:v>
                </c:pt>
                <c:pt idx="277">
                  <c:v>-33.299999999999997</c:v>
                </c:pt>
                <c:pt idx="278">
                  <c:v>-33.299999999999997</c:v>
                </c:pt>
                <c:pt idx="279">
                  <c:v>-33.299999999999997</c:v>
                </c:pt>
                <c:pt idx="280">
                  <c:v>-33.299999999999997</c:v>
                </c:pt>
                <c:pt idx="281">
                  <c:v>-33.299999999999997</c:v>
                </c:pt>
                <c:pt idx="282">
                  <c:v>-33.299999999999997</c:v>
                </c:pt>
                <c:pt idx="283">
                  <c:v>-33.299999999999997</c:v>
                </c:pt>
                <c:pt idx="284">
                  <c:v>-33.299999999999997</c:v>
                </c:pt>
                <c:pt idx="285">
                  <c:v>-33.299999999999997</c:v>
                </c:pt>
                <c:pt idx="286">
                  <c:v>-33.299999999999997</c:v>
                </c:pt>
                <c:pt idx="287">
                  <c:v>-33.299999999999997</c:v>
                </c:pt>
                <c:pt idx="288">
                  <c:v>-33.299999999999997</c:v>
                </c:pt>
                <c:pt idx="289">
                  <c:v>-33.299999999999997</c:v>
                </c:pt>
                <c:pt idx="290">
                  <c:v>-33.299999999999997</c:v>
                </c:pt>
                <c:pt idx="291">
                  <c:v>-33.299999999999997</c:v>
                </c:pt>
                <c:pt idx="292">
                  <c:v>-33.299999999999997</c:v>
                </c:pt>
                <c:pt idx="293">
                  <c:v>-33.299999999999997</c:v>
                </c:pt>
                <c:pt idx="294">
                  <c:v>-33.299999999999997</c:v>
                </c:pt>
                <c:pt idx="295">
                  <c:v>-33.299999999999997</c:v>
                </c:pt>
                <c:pt idx="296">
                  <c:v>-33.299999999999997</c:v>
                </c:pt>
                <c:pt idx="297">
                  <c:v>-33.299999999999997</c:v>
                </c:pt>
                <c:pt idx="298">
                  <c:v>-33.299999999999997</c:v>
                </c:pt>
                <c:pt idx="299">
                  <c:v>-33.299999999999997</c:v>
                </c:pt>
                <c:pt idx="300">
                  <c:v>-33.299999999999997</c:v>
                </c:pt>
                <c:pt idx="301">
                  <c:v>-33.299999999999997</c:v>
                </c:pt>
                <c:pt idx="302">
                  <c:v>-33.299999999999997</c:v>
                </c:pt>
                <c:pt idx="303">
                  <c:v>-33.299999999999997</c:v>
                </c:pt>
                <c:pt idx="304">
                  <c:v>-33.299999999999997</c:v>
                </c:pt>
                <c:pt idx="305">
                  <c:v>-33.299999999999997</c:v>
                </c:pt>
                <c:pt idx="306">
                  <c:v>-33.299999999999997</c:v>
                </c:pt>
                <c:pt idx="307">
                  <c:v>-33.299999999999997</c:v>
                </c:pt>
                <c:pt idx="308">
                  <c:v>-33.299999999999997</c:v>
                </c:pt>
                <c:pt idx="309">
                  <c:v>-33.299999999999997</c:v>
                </c:pt>
                <c:pt idx="310">
                  <c:v>-33.299999999999997</c:v>
                </c:pt>
                <c:pt idx="311">
                  <c:v>-33.299999999999997</c:v>
                </c:pt>
                <c:pt idx="312">
                  <c:v>-33.299999999999997</c:v>
                </c:pt>
                <c:pt idx="313">
                  <c:v>-33.299999999999997</c:v>
                </c:pt>
                <c:pt idx="314">
                  <c:v>-33.299999999999997</c:v>
                </c:pt>
                <c:pt idx="315">
                  <c:v>-33.299999999999997</c:v>
                </c:pt>
                <c:pt idx="316">
                  <c:v>-33.299999999999997</c:v>
                </c:pt>
                <c:pt idx="317">
                  <c:v>-33.299999999999997</c:v>
                </c:pt>
                <c:pt idx="318">
                  <c:v>-33.299999999999997</c:v>
                </c:pt>
                <c:pt idx="319">
                  <c:v>-33.299999999999997</c:v>
                </c:pt>
                <c:pt idx="320">
                  <c:v>-33.299999999999997</c:v>
                </c:pt>
                <c:pt idx="321">
                  <c:v>-33.299999999999997</c:v>
                </c:pt>
                <c:pt idx="322">
                  <c:v>-33.299999999999997</c:v>
                </c:pt>
                <c:pt idx="323">
                  <c:v>-33.299999999999997</c:v>
                </c:pt>
                <c:pt idx="324">
                  <c:v>-33.299999999999997</c:v>
                </c:pt>
                <c:pt idx="325">
                  <c:v>-33.299999999999997</c:v>
                </c:pt>
                <c:pt idx="326">
                  <c:v>-33.299999999999997</c:v>
                </c:pt>
                <c:pt idx="327">
                  <c:v>-33.299999999999997</c:v>
                </c:pt>
                <c:pt idx="328">
                  <c:v>-33.299999999999997</c:v>
                </c:pt>
                <c:pt idx="329">
                  <c:v>-33.299999999999997</c:v>
                </c:pt>
                <c:pt idx="330">
                  <c:v>-33.299999999999997</c:v>
                </c:pt>
                <c:pt idx="331">
                  <c:v>-33.299999999999997</c:v>
                </c:pt>
                <c:pt idx="332">
                  <c:v>-33.299999999999997</c:v>
                </c:pt>
                <c:pt idx="333">
                  <c:v>-33.299999999999997</c:v>
                </c:pt>
                <c:pt idx="334">
                  <c:v>-33.299999999999997</c:v>
                </c:pt>
                <c:pt idx="335">
                  <c:v>-33.299999999999997</c:v>
                </c:pt>
                <c:pt idx="336">
                  <c:v>-33.299999999999997</c:v>
                </c:pt>
                <c:pt idx="337">
                  <c:v>-33.299999999999997</c:v>
                </c:pt>
                <c:pt idx="338">
                  <c:v>-33.299999999999997</c:v>
                </c:pt>
                <c:pt idx="339">
                  <c:v>-33.299999999999997</c:v>
                </c:pt>
                <c:pt idx="340">
                  <c:v>-33.299999999999997</c:v>
                </c:pt>
                <c:pt idx="341">
                  <c:v>-33.299999999999997</c:v>
                </c:pt>
                <c:pt idx="342">
                  <c:v>-33.299999999999997</c:v>
                </c:pt>
                <c:pt idx="343">
                  <c:v>-33.299999999999997</c:v>
                </c:pt>
                <c:pt idx="344">
                  <c:v>-33.299999999999997</c:v>
                </c:pt>
                <c:pt idx="345">
                  <c:v>-33.299999999999997</c:v>
                </c:pt>
                <c:pt idx="346">
                  <c:v>-33.299999999999997</c:v>
                </c:pt>
                <c:pt idx="347">
                  <c:v>-33.299999999999997</c:v>
                </c:pt>
                <c:pt idx="348">
                  <c:v>-33.299999999999997</c:v>
                </c:pt>
                <c:pt idx="349">
                  <c:v>-33.299999999999997</c:v>
                </c:pt>
                <c:pt idx="350">
                  <c:v>-33.299999999999997</c:v>
                </c:pt>
                <c:pt idx="351">
                  <c:v>-33.299999999999997</c:v>
                </c:pt>
                <c:pt idx="352">
                  <c:v>-33.299999999999997</c:v>
                </c:pt>
                <c:pt idx="353">
                  <c:v>-33.299999999999997</c:v>
                </c:pt>
                <c:pt idx="354">
                  <c:v>-33.299999999999997</c:v>
                </c:pt>
                <c:pt idx="355">
                  <c:v>-33.299999999999997</c:v>
                </c:pt>
                <c:pt idx="356">
                  <c:v>-33.299999999999997</c:v>
                </c:pt>
                <c:pt idx="357">
                  <c:v>-33.299999999999997</c:v>
                </c:pt>
                <c:pt idx="358">
                  <c:v>-33.299999999999997</c:v>
                </c:pt>
                <c:pt idx="359">
                  <c:v>-33.299999999999997</c:v>
                </c:pt>
                <c:pt idx="360">
                  <c:v>-33.299999999999997</c:v>
                </c:pt>
                <c:pt idx="361">
                  <c:v>-33.299999999999997</c:v>
                </c:pt>
                <c:pt idx="362">
                  <c:v>-33.299999999999997</c:v>
                </c:pt>
                <c:pt idx="363">
                  <c:v>-33.299999999999997</c:v>
                </c:pt>
                <c:pt idx="364">
                  <c:v>-33.299999999999997</c:v>
                </c:pt>
                <c:pt idx="365">
                  <c:v>-33.299999999999997</c:v>
                </c:pt>
                <c:pt idx="366">
                  <c:v>-33.299999999999997</c:v>
                </c:pt>
                <c:pt idx="367">
                  <c:v>-33.299999999999997</c:v>
                </c:pt>
                <c:pt idx="368">
                  <c:v>-33.299999999999997</c:v>
                </c:pt>
                <c:pt idx="369">
                  <c:v>-33.299999999999997</c:v>
                </c:pt>
                <c:pt idx="370">
                  <c:v>-33.299999999999997</c:v>
                </c:pt>
                <c:pt idx="371">
                  <c:v>-33.299999999999997</c:v>
                </c:pt>
                <c:pt idx="372">
                  <c:v>-33.299999999999997</c:v>
                </c:pt>
                <c:pt idx="373">
                  <c:v>-33.299999999999997</c:v>
                </c:pt>
                <c:pt idx="374">
                  <c:v>-33.299999999999997</c:v>
                </c:pt>
                <c:pt idx="375">
                  <c:v>-33.299999999999997</c:v>
                </c:pt>
                <c:pt idx="376">
                  <c:v>-33.299999999999997</c:v>
                </c:pt>
                <c:pt idx="377">
                  <c:v>-33.299999999999997</c:v>
                </c:pt>
                <c:pt idx="378">
                  <c:v>-33.299999999999997</c:v>
                </c:pt>
                <c:pt idx="379">
                  <c:v>-33.299999999999997</c:v>
                </c:pt>
                <c:pt idx="380">
                  <c:v>-33.299999999999997</c:v>
                </c:pt>
                <c:pt idx="381">
                  <c:v>-33.299999999999997</c:v>
                </c:pt>
                <c:pt idx="382">
                  <c:v>-33.299999999999997</c:v>
                </c:pt>
                <c:pt idx="383">
                  <c:v>-33.299999999999997</c:v>
                </c:pt>
                <c:pt idx="384">
                  <c:v>-33.299999999999997</c:v>
                </c:pt>
                <c:pt idx="385">
                  <c:v>-33.299999999999997</c:v>
                </c:pt>
                <c:pt idx="386">
                  <c:v>-33.299999999999997</c:v>
                </c:pt>
                <c:pt idx="387">
                  <c:v>-33.299999999999997</c:v>
                </c:pt>
                <c:pt idx="388">
                  <c:v>-33.299999999999997</c:v>
                </c:pt>
                <c:pt idx="389">
                  <c:v>-33.299999999999997</c:v>
                </c:pt>
                <c:pt idx="390">
                  <c:v>-33.299999999999997</c:v>
                </c:pt>
                <c:pt idx="391">
                  <c:v>-33.299999999999997</c:v>
                </c:pt>
                <c:pt idx="392">
                  <c:v>-33.299999999999997</c:v>
                </c:pt>
                <c:pt idx="393">
                  <c:v>-33.299999999999997</c:v>
                </c:pt>
                <c:pt idx="394">
                  <c:v>-33.299999999999997</c:v>
                </c:pt>
                <c:pt idx="395">
                  <c:v>-33.299999999999997</c:v>
                </c:pt>
                <c:pt idx="396">
                  <c:v>-33.299999999999997</c:v>
                </c:pt>
                <c:pt idx="397">
                  <c:v>-33.299999999999997</c:v>
                </c:pt>
                <c:pt idx="398">
                  <c:v>-33.299999999999997</c:v>
                </c:pt>
                <c:pt idx="399">
                  <c:v>-33.299999999999997</c:v>
                </c:pt>
                <c:pt idx="400">
                  <c:v>-33.299999999999997</c:v>
                </c:pt>
              </c:numCache>
            </c:numRef>
          </c:val>
          <c:smooth val="0"/>
          <c:extLst>
            <c:ext xmlns:c16="http://schemas.microsoft.com/office/drawing/2014/chart" uri="{C3380CC4-5D6E-409C-BE32-E72D297353CC}">
              <c16:uniqueId val="{00000000-0A1F-45BB-A899-DD89038BF145}"/>
            </c:ext>
          </c:extLst>
        </c:ser>
        <c:ser>
          <c:idx val="1"/>
          <c:order val="1"/>
          <c:tx>
            <c:strRef>
              <c:f>'4. Net Premium and Payoff'!$C$18</c:f>
              <c:strCache>
                <c:ptCount val="1"/>
                <c:pt idx="0">
                  <c:v>Short Put Payoff</c:v>
                </c:pt>
              </c:strCache>
            </c:strRef>
          </c:tx>
          <c:spPr>
            <a:ln w="28575" cap="rnd">
              <a:solidFill>
                <a:schemeClr val="accent4"/>
              </a:solidFill>
              <a:round/>
            </a:ln>
            <a:effectLst/>
          </c:spPr>
          <c:marker>
            <c:symbol val="none"/>
          </c:marker>
          <c:cat>
            <c:numRef>
              <c:f>'4. Net Premium and Payoff'!$A$19:$A$419</c:f>
              <c:numCache>
                <c:formatCode>General</c:formatCode>
                <c:ptCount val="401"/>
                <c:pt idx="0">
                  <c:v>1200</c:v>
                </c:pt>
                <c:pt idx="1">
                  <c:v>1201</c:v>
                </c:pt>
                <c:pt idx="2">
                  <c:v>1202</c:v>
                </c:pt>
                <c:pt idx="3">
                  <c:v>1203</c:v>
                </c:pt>
                <c:pt idx="4">
                  <c:v>1204</c:v>
                </c:pt>
                <c:pt idx="5">
                  <c:v>1205</c:v>
                </c:pt>
                <c:pt idx="6">
                  <c:v>1206</c:v>
                </c:pt>
                <c:pt idx="7">
                  <c:v>1207</c:v>
                </c:pt>
                <c:pt idx="8">
                  <c:v>1208</c:v>
                </c:pt>
                <c:pt idx="9">
                  <c:v>1209</c:v>
                </c:pt>
                <c:pt idx="10">
                  <c:v>1210</c:v>
                </c:pt>
                <c:pt idx="11">
                  <c:v>1211</c:v>
                </c:pt>
                <c:pt idx="12">
                  <c:v>1212</c:v>
                </c:pt>
                <c:pt idx="13">
                  <c:v>1213</c:v>
                </c:pt>
                <c:pt idx="14">
                  <c:v>1214</c:v>
                </c:pt>
                <c:pt idx="15">
                  <c:v>1215</c:v>
                </c:pt>
                <c:pt idx="16">
                  <c:v>1216</c:v>
                </c:pt>
                <c:pt idx="17">
                  <c:v>1217</c:v>
                </c:pt>
                <c:pt idx="18">
                  <c:v>1218</c:v>
                </c:pt>
                <c:pt idx="19">
                  <c:v>1219</c:v>
                </c:pt>
                <c:pt idx="20">
                  <c:v>1220</c:v>
                </c:pt>
                <c:pt idx="21">
                  <c:v>1221</c:v>
                </c:pt>
                <c:pt idx="22">
                  <c:v>1222</c:v>
                </c:pt>
                <c:pt idx="23">
                  <c:v>1223</c:v>
                </c:pt>
                <c:pt idx="24">
                  <c:v>1224</c:v>
                </c:pt>
                <c:pt idx="25">
                  <c:v>1225</c:v>
                </c:pt>
                <c:pt idx="26">
                  <c:v>1226</c:v>
                </c:pt>
                <c:pt idx="27">
                  <c:v>1227</c:v>
                </c:pt>
                <c:pt idx="28">
                  <c:v>1228</c:v>
                </c:pt>
                <c:pt idx="29">
                  <c:v>1229</c:v>
                </c:pt>
                <c:pt idx="30">
                  <c:v>1230</c:v>
                </c:pt>
                <c:pt idx="31">
                  <c:v>1231</c:v>
                </c:pt>
                <c:pt idx="32">
                  <c:v>1232</c:v>
                </c:pt>
                <c:pt idx="33">
                  <c:v>1233</c:v>
                </c:pt>
                <c:pt idx="34">
                  <c:v>1234</c:v>
                </c:pt>
                <c:pt idx="35">
                  <c:v>1235</c:v>
                </c:pt>
                <c:pt idx="36">
                  <c:v>1236</c:v>
                </c:pt>
                <c:pt idx="37">
                  <c:v>1237</c:v>
                </c:pt>
                <c:pt idx="38">
                  <c:v>1238</c:v>
                </c:pt>
                <c:pt idx="39">
                  <c:v>1239</c:v>
                </c:pt>
                <c:pt idx="40">
                  <c:v>1240</c:v>
                </c:pt>
                <c:pt idx="41">
                  <c:v>1241</c:v>
                </c:pt>
                <c:pt idx="42">
                  <c:v>1242</c:v>
                </c:pt>
                <c:pt idx="43">
                  <c:v>1243</c:v>
                </c:pt>
                <c:pt idx="44">
                  <c:v>1244</c:v>
                </c:pt>
                <c:pt idx="45">
                  <c:v>1245</c:v>
                </c:pt>
                <c:pt idx="46">
                  <c:v>1246</c:v>
                </c:pt>
                <c:pt idx="47">
                  <c:v>1247</c:v>
                </c:pt>
                <c:pt idx="48">
                  <c:v>1248</c:v>
                </c:pt>
                <c:pt idx="49">
                  <c:v>1249</c:v>
                </c:pt>
                <c:pt idx="50">
                  <c:v>1250</c:v>
                </c:pt>
                <c:pt idx="51">
                  <c:v>1251</c:v>
                </c:pt>
                <c:pt idx="52">
                  <c:v>1252</c:v>
                </c:pt>
                <c:pt idx="53">
                  <c:v>1253</c:v>
                </c:pt>
                <c:pt idx="54">
                  <c:v>1254</c:v>
                </c:pt>
                <c:pt idx="55">
                  <c:v>1255</c:v>
                </c:pt>
                <c:pt idx="56">
                  <c:v>1256</c:v>
                </c:pt>
                <c:pt idx="57">
                  <c:v>1257</c:v>
                </c:pt>
                <c:pt idx="58">
                  <c:v>1258</c:v>
                </c:pt>
                <c:pt idx="59">
                  <c:v>1259</c:v>
                </c:pt>
                <c:pt idx="60">
                  <c:v>1260</c:v>
                </c:pt>
                <c:pt idx="61">
                  <c:v>1261</c:v>
                </c:pt>
                <c:pt idx="62">
                  <c:v>1262</c:v>
                </c:pt>
                <c:pt idx="63">
                  <c:v>1263</c:v>
                </c:pt>
                <c:pt idx="64">
                  <c:v>1264</c:v>
                </c:pt>
                <c:pt idx="65">
                  <c:v>1265</c:v>
                </c:pt>
                <c:pt idx="66">
                  <c:v>1266</c:v>
                </c:pt>
                <c:pt idx="67">
                  <c:v>1267</c:v>
                </c:pt>
                <c:pt idx="68">
                  <c:v>1268</c:v>
                </c:pt>
                <c:pt idx="69">
                  <c:v>1269</c:v>
                </c:pt>
                <c:pt idx="70">
                  <c:v>1270</c:v>
                </c:pt>
                <c:pt idx="71">
                  <c:v>1271</c:v>
                </c:pt>
                <c:pt idx="72">
                  <c:v>1272</c:v>
                </c:pt>
                <c:pt idx="73">
                  <c:v>1273</c:v>
                </c:pt>
                <c:pt idx="74">
                  <c:v>1274</c:v>
                </c:pt>
                <c:pt idx="75">
                  <c:v>1275</c:v>
                </c:pt>
                <c:pt idx="76">
                  <c:v>1276</c:v>
                </c:pt>
                <c:pt idx="77">
                  <c:v>1277</c:v>
                </c:pt>
                <c:pt idx="78">
                  <c:v>1278</c:v>
                </c:pt>
                <c:pt idx="79">
                  <c:v>1279</c:v>
                </c:pt>
                <c:pt idx="80">
                  <c:v>1280</c:v>
                </c:pt>
                <c:pt idx="81">
                  <c:v>1281</c:v>
                </c:pt>
                <c:pt idx="82">
                  <c:v>1282</c:v>
                </c:pt>
                <c:pt idx="83">
                  <c:v>1283</c:v>
                </c:pt>
                <c:pt idx="84">
                  <c:v>1284</c:v>
                </c:pt>
                <c:pt idx="85">
                  <c:v>1285</c:v>
                </c:pt>
                <c:pt idx="86">
                  <c:v>1286</c:v>
                </c:pt>
                <c:pt idx="87">
                  <c:v>1287</c:v>
                </c:pt>
                <c:pt idx="88">
                  <c:v>1288</c:v>
                </c:pt>
                <c:pt idx="89">
                  <c:v>1289</c:v>
                </c:pt>
                <c:pt idx="90">
                  <c:v>1290</c:v>
                </c:pt>
                <c:pt idx="91">
                  <c:v>1291</c:v>
                </c:pt>
                <c:pt idx="92">
                  <c:v>1292</c:v>
                </c:pt>
                <c:pt idx="93">
                  <c:v>1293</c:v>
                </c:pt>
                <c:pt idx="94">
                  <c:v>1294</c:v>
                </c:pt>
                <c:pt idx="95">
                  <c:v>1295</c:v>
                </c:pt>
                <c:pt idx="96">
                  <c:v>1296</c:v>
                </c:pt>
                <c:pt idx="97">
                  <c:v>1297</c:v>
                </c:pt>
                <c:pt idx="98">
                  <c:v>1298</c:v>
                </c:pt>
                <c:pt idx="99">
                  <c:v>1299</c:v>
                </c:pt>
                <c:pt idx="100">
                  <c:v>1300</c:v>
                </c:pt>
                <c:pt idx="101">
                  <c:v>1301</c:v>
                </c:pt>
                <c:pt idx="102">
                  <c:v>1302</c:v>
                </c:pt>
                <c:pt idx="103">
                  <c:v>1303</c:v>
                </c:pt>
                <c:pt idx="104">
                  <c:v>1304</c:v>
                </c:pt>
                <c:pt idx="105">
                  <c:v>1305</c:v>
                </c:pt>
                <c:pt idx="106">
                  <c:v>1306</c:v>
                </c:pt>
                <c:pt idx="107">
                  <c:v>1307</c:v>
                </c:pt>
                <c:pt idx="108">
                  <c:v>1308</c:v>
                </c:pt>
                <c:pt idx="109">
                  <c:v>1309</c:v>
                </c:pt>
                <c:pt idx="110">
                  <c:v>1310</c:v>
                </c:pt>
                <c:pt idx="111">
                  <c:v>1311</c:v>
                </c:pt>
                <c:pt idx="112">
                  <c:v>1312</c:v>
                </c:pt>
                <c:pt idx="113">
                  <c:v>1313</c:v>
                </c:pt>
                <c:pt idx="114">
                  <c:v>1314</c:v>
                </c:pt>
                <c:pt idx="115">
                  <c:v>1315</c:v>
                </c:pt>
                <c:pt idx="116">
                  <c:v>1316</c:v>
                </c:pt>
                <c:pt idx="117">
                  <c:v>1317</c:v>
                </c:pt>
                <c:pt idx="118">
                  <c:v>1318</c:v>
                </c:pt>
                <c:pt idx="119">
                  <c:v>1319</c:v>
                </c:pt>
                <c:pt idx="120">
                  <c:v>1320</c:v>
                </c:pt>
                <c:pt idx="121">
                  <c:v>1321</c:v>
                </c:pt>
                <c:pt idx="122">
                  <c:v>1322</c:v>
                </c:pt>
                <c:pt idx="123">
                  <c:v>1323</c:v>
                </c:pt>
                <c:pt idx="124">
                  <c:v>1324</c:v>
                </c:pt>
                <c:pt idx="125">
                  <c:v>1325</c:v>
                </c:pt>
                <c:pt idx="126">
                  <c:v>1326</c:v>
                </c:pt>
                <c:pt idx="127">
                  <c:v>1327</c:v>
                </c:pt>
                <c:pt idx="128">
                  <c:v>1328</c:v>
                </c:pt>
                <c:pt idx="129">
                  <c:v>1329</c:v>
                </c:pt>
                <c:pt idx="130">
                  <c:v>1330</c:v>
                </c:pt>
                <c:pt idx="131">
                  <c:v>1331</c:v>
                </c:pt>
                <c:pt idx="132">
                  <c:v>1332</c:v>
                </c:pt>
                <c:pt idx="133">
                  <c:v>1333</c:v>
                </c:pt>
                <c:pt idx="134">
                  <c:v>1334</c:v>
                </c:pt>
                <c:pt idx="135">
                  <c:v>1335</c:v>
                </c:pt>
                <c:pt idx="136">
                  <c:v>1336</c:v>
                </c:pt>
                <c:pt idx="137">
                  <c:v>1337</c:v>
                </c:pt>
                <c:pt idx="138">
                  <c:v>1338</c:v>
                </c:pt>
                <c:pt idx="139">
                  <c:v>1339</c:v>
                </c:pt>
                <c:pt idx="140">
                  <c:v>1340</c:v>
                </c:pt>
                <c:pt idx="141">
                  <c:v>1341</c:v>
                </c:pt>
                <c:pt idx="142">
                  <c:v>1342</c:v>
                </c:pt>
                <c:pt idx="143">
                  <c:v>1343</c:v>
                </c:pt>
                <c:pt idx="144">
                  <c:v>1344</c:v>
                </c:pt>
                <c:pt idx="145">
                  <c:v>1345</c:v>
                </c:pt>
                <c:pt idx="146">
                  <c:v>1346</c:v>
                </c:pt>
                <c:pt idx="147">
                  <c:v>1347</c:v>
                </c:pt>
                <c:pt idx="148">
                  <c:v>1348</c:v>
                </c:pt>
                <c:pt idx="149">
                  <c:v>1349</c:v>
                </c:pt>
                <c:pt idx="150">
                  <c:v>1350</c:v>
                </c:pt>
                <c:pt idx="151">
                  <c:v>1351</c:v>
                </c:pt>
                <c:pt idx="152">
                  <c:v>1352</c:v>
                </c:pt>
                <c:pt idx="153">
                  <c:v>1353</c:v>
                </c:pt>
                <c:pt idx="154">
                  <c:v>1354</c:v>
                </c:pt>
                <c:pt idx="155">
                  <c:v>1355</c:v>
                </c:pt>
                <c:pt idx="156">
                  <c:v>1356</c:v>
                </c:pt>
                <c:pt idx="157">
                  <c:v>1357</c:v>
                </c:pt>
                <c:pt idx="158">
                  <c:v>1358</c:v>
                </c:pt>
                <c:pt idx="159">
                  <c:v>1359</c:v>
                </c:pt>
                <c:pt idx="160">
                  <c:v>1360</c:v>
                </c:pt>
                <c:pt idx="161">
                  <c:v>1361</c:v>
                </c:pt>
                <c:pt idx="162">
                  <c:v>1362</c:v>
                </c:pt>
                <c:pt idx="163">
                  <c:v>1363</c:v>
                </c:pt>
                <c:pt idx="164">
                  <c:v>1364</c:v>
                </c:pt>
                <c:pt idx="165">
                  <c:v>1365</c:v>
                </c:pt>
                <c:pt idx="166">
                  <c:v>1366</c:v>
                </c:pt>
                <c:pt idx="167">
                  <c:v>1367</c:v>
                </c:pt>
                <c:pt idx="168">
                  <c:v>1368</c:v>
                </c:pt>
                <c:pt idx="169">
                  <c:v>1369</c:v>
                </c:pt>
                <c:pt idx="170">
                  <c:v>1370</c:v>
                </c:pt>
                <c:pt idx="171">
                  <c:v>1371</c:v>
                </c:pt>
                <c:pt idx="172">
                  <c:v>1372</c:v>
                </c:pt>
                <c:pt idx="173">
                  <c:v>1373</c:v>
                </c:pt>
                <c:pt idx="174">
                  <c:v>1374</c:v>
                </c:pt>
                <c:pt idx="175">
                  <c:v>1375</c:v>
                </c:pt>
                <c:pt idx="176">
                  <c:v>1376</c:v>
                </c:pt>
                <c:pt idx="177">
                  <c:v>1377</c:v>
                </c:pt>
                <c:pt idx="178">
                  <c:v>1378</c:v>
                </c:pt>
                <c:pt idx="179">
                  <c:v>1379</c:v>
                </c:pt>
                <c:pt idx="180">
                  <c:v>1380</c:v>
                </c:pt>
                <c:pt idx="181">
                  <c:v>1381</c:v>
                </c:pt>
                <c:pt idx="182">
                  <c:v>1382</c:v>
                </c:pt>
                <c:pt idx="183">
                  <c:v>1383</c:v>
                </c:pt>
                <c:pt idx="184">
                  <c:v>1384</c:v>
                </c:pt>
                <c:pt idx="185">
                  <c:v>1385</c:v>
                </c:pt>
                <c:pt idx="186">
                  <c:v>1386</c:v>
                </c:pt>
                <c:pt idx="187">
                  <c:v>1387</c:v>
                </c:pt>
                <c:pt idx="188">
                  <c:v>1388</c:v>
                </c:pt>
                <c:pt idx="189">
                  <c:v>1389</c:v>
                </c:pt>
                <c:pt idx="190">
                  <c:v>1390</c:v>
                </c:pt>
                <c:pt idx="191">
                  <c:v>1391</c:v>
                </c:pt>
                <c:pt idx="192">
                  <c:v>1392</c:v>
                </c:pt>
                <c:pt idx="193">
                  <c:v>1393</c:v>
                </c:pt>
                <c:pt idx="194">
                  <c:v>1394</c:v>
                </c:pt>
                <c:pt idx="195">
                  <c:v>1395</c:v>
                </c:pt>
                <c:pt idx="196">
                  <c:v>1396</c:v>
                </c:pt>
                <c:pt idx="197">
                  <c:v>1397</c:v>
                </c:pt>
                <c:pt idx="198">
                  <c:v>1398</c:v>
                </c:pt>
                <c:pt idx="199">
                  <c:v>1399</c:v>
                </c:pt>
                <c:pt idx="200">
                  <c:v>1400</c:v>
                </c:pt>
                <c:pt idx="201">
                  <c:v>1401</c:v>
                </c:pt>
                <c:pt idx="202">
                  <c:v>1402</c:v>
                </c:pt>
                <c:pt idx="203">
                  <c:v>1403</c:v>
                </c:pt>
                <c:pt idx="204">
                  <c:v>1404</c:v>
                </c:pt>
                <c:pt idx="205">
                  <c:v>1405</c:v>
                </c:pt>
                <c:pt idx="206">
                  <c:v>1406</c:v>
                </c:pt>
                <c:pt idx="207">
                  <c:v>1407</c:v>
                </c:pt>
                <c:pt idx="208">
                  <c:v>1408</c:v>
                </c:pt>
                <c:pt idx="209">
                  <c:v>1409</c:v>
                </c:pt>
                <c:pt idx="210">
                  <c:v>1410</c:v>
                </c:pt>
                <c:pt idx="211">
                  <c:v>1411</c:v>
                </c:pt>
                <c:pt idx="212">
                  <c:v>1412</c:v>
                </c:pt>
                <c:pt idx="213">
                  <c:v>1413</c:v>
                </c:pt>
                <c:pt idx="214">
                  <c:v>1414</c:v>
                </c:pt>
                <c:pt idx="215">
                  <c:v>1415</c:v>
                </c:pt>
                <c:pt idx="216">
                  <c:v>1416</c:v>
                </c:pt>
                <c:pt idx="217">
                  <c:v>1417</c:v>
                </c:pt>
                <c:pt idx="218">
                  <c:v>1418</c:v>
                </c:pt>
                <c:pt idx="219">
                  <c:v>1419</c:v>
                </c:pt>
                <c:pt idx="220">
                  <c:v>1420</c:v>
                </c:pt>
                <c:pt idx="221">
                  <c:v>1421</c:v>
                </c:pt>
                <c:pt idx="222">
                  <c:v>1422</c:v>
                </c:pt>
                <c:pt idx="223">
                  <c:v>1423</c:v>
                </c:pt>
                <c:pt idx="224">
                  <c:v>1424</c:v>
                </c:pt>
                <c:pt idx="225">
                  <c:v>1425</c:v>
                </c:pt>
                <c:pt idx="226">
                  <c:v>1426</c:v>
                </c:pt>
                <c:pt idx="227">
                  <c:v>1427</c:v>
                </c:pt>
                <c:pt idx="228">
                  <c:v>1428</c:v>
                </c:pt>
                <c:pt idx="229">
                  <c:v>1429</c:v>
                </c:pt>
                <c:pt idx="230">
                  <c:v>1430</c:v>
                </c:pt>
                <c:pt idx="231">
                  <c:v>1431</c:v>
                </c:pt>
                <c:pt idx="232">
                  <c:v>1432</c:v>
                </c:pt>
                <c:pt idx="233">
                  <c:v>1433</c:v>
                </c:pt>
                <c:pt idx="234">
                  <c:v>1434</c:v>
                </c:pt>
                <c:pt idx="235">
                  <c:v>1435</c:v>
                </c:pt>
                <c:pt idx="236">
                  <c:v>1436</c:v>
                </c:pt>
                <c:pt idx="237">
                  <c:v>1437</c:v>
                </c:pt>
                <c:pt idx="238">
                  <c:v>1438</c:v>
                </c:pt>
                <c:pt idx="239">
                  <c:v>1439</c:v>
                </c:pt>
                <c:pt idx="240">
                  <c:v>1440</c:v>
                </c:pt>
                <c:pt idx="241">
                  <c:v>1441</c:v>
                </c:pt>
                <c:pt idx="242">
                  <c:v>1442</c:v>
                </c:pt>
                <c:pt idx="243">
                  <c:v>1443</c:v>
                </c:pt>
                <c:pt idx="244">
                  <c:v>1444</c:v>
                </c:pt>
                <c:pt idx="245">
                  <c:v>1445</c:v>
                </c:pt>
                <c:pt idx="246">
                  <c:v>1446</c:v>
                </c:pt>
                <c:pt idx="247">
                  <c:v>1447</c:v>
                </c:pt>
                <c:pt idx="248">
                  <c:v>1448</c:v>
                </c:pt>
                <c:pt idx="249">
                  <c:v>1449</c:v>
                </c:pt>
                <c:pt idx="250">
                  <c:v>1450</c:v>
                </c:pt>
                <c:pt idx="251">
                  <c:v>1451</c:v>
                </c:pt>
                <c:pt idx="252">
                  <c:v>1452</c:v>
                </c:pt>
                <c:pt idx="253">
                  <c:v>1453</c:v>
                </c:pt>
                <c:pt idx="254">
                  <c:v>1454</c:v>
                </c:pt>
                <c:pt idx="255">
                  <c:v>1455</c:v>
                </c:pt>
                <c:pt idx="256">
                  <c:v>1456</c:v>
                </c:pt>
                <c:pt idx="257">
                  <c:v>1457</c:v>
                </c:pt>
                <c:pt idx="258">
                  <c:v>1458</c:v>
                </c:pt>
                <c:pt idx="259">
                  <c:v>1459</c:v>
                </c:pt>
                <c:pt idx="260">
                  <c:v>1460</c:v>
                </c:pt>
                <c:pt idx="261">
                  <c:v>1461</c:v>
                </c:pt>
                <c:pt idx="262">
                  <c:v>1462</c:v>
                </c:pt>
                <c:pt idx="263">
                  <c:v>1463</c:v>
                </c:pt>
                <c:pt idx="264">
                  <c:v>1464</c:v>
                </c:pt>
                <c:pt idx="265">
                  <c:v>1465</c:v>
                </c:pt>
                <c:pt idx="266">
                  <c:v>1466</c:v>
                </c:pt>
                <c:pt idx="267">
                  <c:v>1467</c:v>
                </c:pt>
                <c:pt idx="268">
                  <c:v>1468</c:v>
                </c:pt>
                <c:pt idx="269">
                  <c:v>1469</c:v>
                </c:pt>
                <c:pt idx="270">
                  <c:v>1470</c:v>
                </c:pt>
                <c:pt idx="271">
                  <c:v>1471</c:v>
                </c:pt>
                <c:pt idx="272">
                  <c:v>1472</c:v>
                </c:pt>
                <c:pt idx="273">
                  <c:v>1473</c:v>
                </c:pt>
                <c:pt idx="274">
                  <c:v>1474</c:v>
                </c:pt>
                <c:pt idx="275">
                  <c:v>1475</c:v>
                </c:pt>
                <c:pt idx="276">
                  <c:v>1476</c:v>
                </c:pt>
                <c:pt idx="277">
                  <c:v>1477</c:v>
                </c:pt>
                <c:pt idx="278">
                  <c:v>1478</c:v>
                </c:pt>
                <c:pt idx="279">
                  <c:v>1479</c:v>
                </c:pt>
                <c:pt idx="280">
                  <c:v>1480</c:v>
                </c:pt>
                <c:pt idx="281">
                  <c:v>1481</c:v>
                </c:pt>
                <c:pt idx="282">
                  <c:v>1482</c:v>
                </c:pt>
                <c:pt idx="283">
                  <c:v>1483</c:v>
                </c:pt>
                <c:pt idx="284">
                  <c:v>1484</c:v>
                </c:pt>
                <c:pt idx="285">
                  <c:v>1485</c:v>
                </c:pt>
                <c:pt idx="286">
                  <c:v>1486</c:v>
                </c:pt>
                <c:pt idx="287">
                  <c:v>1487</c:v>
                </c:pt>
                <c:pt idx="288">
                  <c:v>1488</c:v>
                </c:pt>
                <c:pt idx="289">
                  <c:v>1489</c:v>
                </c:pt>
                <c:pt idx="290">
                  <c:v>1490</c:v>
                </c:pt>
                <c:pt idx="291">
                  <c:v>1491</c:v>
                </c:pt>
                <c:pt idx="292">
                  <c:v>1492</c:v>
                </c:pt>
                <c:pt idx="293">
                  <c:v>1493</c:v>
                </c:pt>
                <c:pt idx="294">
                  <c:v>1494</c:v>
                </c:pt>
                <c:pt idx="295">
                  <c:v>1495</c:v>
                </c:pt>
                <c:pt idx="296">
                  <c:v>1496</c:v>
                </c:pt>
                <c:pt idx="297">
                  <c:v>1497</c:v>
                </c:pt>
                <c:pt idx="298">
                  <c:v>1498</c:v>
                </c:pt>
                <c:pt idx="299">
                  <c:v>1499</c:v>
                </c:pt>
                <c:pt idx="300">
                  <c:v>1500</c:v>
                </c:pt>
                <c:pt idx="301">
                  <c:v>1501</c:v>
                </c:pt>
                <c:pt idx="302">
                  <c:v>1502</c:v>
                </c:pt>
                <c:pt idx="303">
                  <c:v>1503</c:v>
                </c:pt>
                <c:pt idx="304">
                  <c:v>1504</c:v>
                </c:pt>
                <c:pt idx="305">
                  <c:v>1505</c:v>
                </c:pt>
                <c:pt idx="306">
                  <c:v>1506</c:v>
                </c:pt>
                <c:pt idx="307">
                  <c:v>1507</c:v>
                </c:pt>
                <c:pt idx="308">
                  <c:v>1508</c:v>
                </c:pt>
                <c:pt idx="309">
                  <c:v>1509</c:v>
                </c:pt>
                <c:pt idx="310">
                  <c:v>1510</c:v>
                </c:pt>
                <c:pt idx="311">
                  <c:v>1511</c:v>
                </c:pt>
                <c:pt idx="312">
                  <c:v>1512</c:v>
                </c:pt>
                <c:pt idx="313">
                  <c:v>1513</c:v>
                </c:pt>
                <c:pt idx="314">
                  <c:v>1514</c:v>
                </c:pt>
                <c:pt idx="315">
                  <c:v>1515</c:v>
                </c:pt>
                <c:pt idx="316">
                  <c:v>1516</c:v>
                </c:pt>
                <c:pt idx="317">
                  <c:v>1517</c:v>
                </c:pt>
                <c:pt idx="318">
                  <c:v>1518</c:v>
                </c:pt>
                <c:pt idx="319">
                  <c:v>1519</c:v>
                </c:pt>
                <c:pt idx="320">
                  <c:v>1520</c:v>
                </c:pt>
                <c:pt idx="321">
                  <c:v>1521</c:v>
                </c:pt>
                <c:pt idx="322">
                  <c:v>1522</c:v>
                </c:pt>
                <c:pt idx="323">
                  <c:v>1523</c:v>
                </c:pt>
                <c:pt idx="324">
                  <c:v>1524</c:v>
                </c:pt>
                <c:pt idx="325">
                  <c:v>1525</c:v>
                </c:pt>
                <c:pt idx="326">
                  <c:v>1526</c:v>
                </c:pt>
                <c:pt idx="327">
                  <c:v>1527</c:v>
                </c:pt>
                <c:pt idx="328">
                  <c:v>1528</c:v>
                </c:pt>
                <c:pt idx="329">
                  <c:v>1529</c:v>
                </c:pt>
                <c:pt idx="330">
                  <c:v>1530</c:v>
                </c:pt>
                <c:pt idx="331">
                  <c:v>1531</c:v>
                </c:pt>
                <c:pt idx="332">
                  <c:v>1532</c:v>
                </c:pt>
                <c:pt idx="333">
                  <c:v>1533</c:v>
                </c:pt>
                <c:pt idx="334">
                  <c:v>1534</c:v>
                </c:pt>
                <c:pt idx="335">
                  <c:v>1535</c:v>
                </c:pt>
                <c:pt idx="336">
                  <c:v>1536</c:v>
                </c:pt>
                <c:pt idx="337">
                  <c:v>1537</c:v>
                </c:pt>
                <c:pt idx="338">
                  <c:v>1538</c:v>
                </c:pt>
                <c:pt idx="339">
                  <c:v>1539</c:v>
                </c:pt>
                <c:pt idx="340">
                  <c:v>1540</c:v>
                </c:pt>
                <c:pt idx="341">
                  <c:v>1541</c:v>
                </c:pt>
                <c:pt idx="342">
                  <c:v>1542</c:v>
                </c:pt>
                <c:pt idx="343">
                  <c:v>1543</c:v>
                </c:pt>
                <c:pt idx="344">
                  <c:v>1544</c:v>
                </c:pt>
                <c:pt idx="345">
                  <c:v>1545</c:v>
                </c:pt>
                <c:pt idx="346">
                  <c:v>1546</c:v>
                </c:pt>
                <c:pt idx="347">
                  <c:v>1547</c:v>
                </c:pt>
                <c:pt idx="348">
                  <c:v>1548</c:v>
                </c:pt>
                <c:pt idx="349">
                  <c:v>1549</c:v>
                </c:pt>
                <c:pt idx="350">
                  <c:v>1550</c:v>
                </c:pt>
                <c:pt idx="351">
                  <c:v>1551</c:v>
                </c:pt>
                <c:pt idx="352">
                  <c:v>1552</c:v>
                </c:pt>
                <c:pt idx="353">
                  <c:v>1553</c:v>
                </c:pt>
                <c:pt idx="354">
                  <c:v>1554</c:v>
                </c:pt>
                <c:pt idx="355">
                  <c:v>1555</c:v>
                </c:pt>
                <c:pt idx="356">
                  <c:v>1556</c:v>
                </c:pt>
                <c:pt idx="357">
                  <c:v>1557</c:v>
                </c:pt>
                <c:pt idx="358">
                  <c:v>1558</c:v>
                </c:pt>
                <c:pt idx="359">
                  <c:v>1559</c:v>
                </c:pt>
                <c:pt idx="360">
                  <c:v>1560</c:v>
                </c:pt>
                <c:pt idx="361">
                  <c:v>1561</c:v>
                </c:pt>
                <c:pt idx="362">
                  <c:v>1562</c:v>
                </c:pt>
                <c:pt idx="363">
                  <c:v>1563</c:v>
                </c:pt>
                <c:pt idx="364">
                  <c:v>1564</c:v>
                </c:pt>
                <c:pt idx="365">
                  <c:v>1565</c:v>
                </c:pt>
                <c:pt idx="366">
                  <c:v>1566</c:v>
                </c:pt>
                <c:pt idx="367">
                  <c:v>1567</c:v>
                </c:pt>
                <c:pt idx="368">
                  <c:v>1568</c:v>
                </c:pt>
                <c:pt idx="369">
                  <c:v>1569</c:v>
                </c:pt>
                <c:pt idx="370">
                  <c:v>1570</c:v>
                </c:pt>
                <c:pt idx="371">
                  <c:v>1571</c:v>
                </c:pt>
                <c:pt idx="372">
                  <c:v>1572</c:v>
                </c:pt>
                <c:pt idx="373">
                  <c:v>1573</c:v>
                </c:pt>
                <c:pt idx="374">
                  <c:v>1574</c:v>
                </c:pt>
                <c:pt idx="375">
                  <c:v>1575</c:v>
                </c:pt>
                <c:pt idx="376">
                  <c:v>1576</c:v>
                </c:pt>
                <c:pt idx="377">
                  <c:v>1577</c:v>
                </c:pt>
                <c:pt idx="378">
                  <c:v>1578</c:v>
                </c:pt>
                <c:pt idx="379">
                  <c:v>1579</c:v>
                </c:pt>
                <c:pt idx="380">
                  <c:v>1580</c:v>
                </c:pt>
                <c:pt idx="381">
                  <c:v>1581</c:v>
                </c:pt>
                <c:pt idx="382">
                  <c:v>1582</c:v>
                </c:pt>
                <c:pt idx="383">
                  <c:v>1583</c:v>
                </c:pt>
                <c:pt idx="384">
                  <c:v>1584</c:v>
                </c:pt>
                <c:pt idx="385">
                  <c:v>1585</c:v>
                </c:pt>
                <c:pt idx="386">
                  <c:v>1586</c:v>
                </c:pt>
                <c:pt idx="387">
                  <c:v>1587</c:v>
                </c:pt>
                <c:pt idx="388">
                  <c:v>1588</c:v>
                </c:pt>
                <c:pt idx="389">
                  <c:v>1589</c:v>
                </c:pt>
                <c:pt idx="390">
                  <c:v>1590</c:v>
                </c:pt>
                <c:pt idx="391">
                  <c:v>1591</c:v>
                </c:pt>
                <c:pt idx="392">
                  <c:v>1592</c:v>
                </c:pt>
                <c:pt idx="393">
                  <c:v>1593</c:v>
                </c:pt>
                <c:pt idx="394">
                  <c:v>1594</c:v>
                </c:pt>
                <c:pt idx="395">
                  <c:v>1595</c:v>
                </c:pt>
                <c:pt idx="396">
                  <c:v>1596</c:v>
                </c:pt>
                <c:pt idx="397">
                  <c:v>1597</c:v>
                </c:pt>
                <c:pt idx="398">
                  <c:v>1598</c:v>
                </c:pt>
                <c:pt idx="399">
                  <c:v>1599</c:v>
                </c:pt>
                <c:pt idx="400">
                  <c:v>1600</c:v>
                </c:pt>
              </c:numCache>
            </c:numRef>
          </c:cat>
          <c:val>
            <c:numRef>
              <c:f>'4. Net Premium and Payoff'!$C$19:$C$419</c:f>
              <c:numCache>
                <c:formatCode>_(* #,##0.00_);_(* \(#,##0.00\);_(* "-"??_);_(@_)</c:formatCode>
                <c:ptCount val="401"/>
                <c:pt idx="0">
                  <c:v>-176</c:v>
                </c:pt>
                <c:pt idx="1">
                  <c:v>-175</c:v>
                </c:pt>
                <c:pt idx="2">
                  <c:v>-174</c:v>
                </c:pt>
                <c:pt idx="3">
                  <c:v>-173</c:v>
                </c:pt>
                <c:pt idx="4">
                  <c:v>-172</c:v>
                </c:pt>
                <c:pt idx="5">
                  <c:v>-171</c:v>
                </c:pt>
                <c:pt idx="6">
                  <c:v>-170</c:v>
                </c:pt>
                <c:pt idx="7">
                  <c:v>-169</c:v>
                </c:pt>
                <c:pt idx="8">
                  <c:v>-168</c:v>
                </c:pt>
                <c:pt idx="9">
                  <c:v>-167</c:v>
                </c:pt>
                <c:pt idx="10">
                  <c:v>-166</c:v>
                </c:pt>
                <c:pt idx="11">
                  <c:v>-165</c:v>
                </c:pt>
                <c:pt idx="12">
                  <c:v>-164</c:v>
                </c:pt>
                <c:pt idx="13">
                  <c:v>-163</c:v>
                </c:pt>
                <c:pt idx="14">
                  <c:v>-162</c:v>
                </c:pt>
                <c:pt idx="15">
                  <c:v>-161</c:v>
                </c:pt>
                <c:pt idx="16">
                  <c:v>-160</c:v>
                </c:pt>
                <c:pt idx="17">
                  <c:v>-159</c:v>
                </c:pt>
                <c:pt idx="18">
                  <c:v>-158</c:v>
                </c:pt>
                <c:pt idx="19">
                  <c:v>-157</c:v>
                </c:pt>
                <c:pt idx="20">
                  <c:v>-156</c:v>
                </c:pt>
                <c:pt idx="21">
                  <c:v>-155</c:v>
                </c:pt>
                <c:pt idx="22">
                  <c:v>-154</c:v>
                </c:pt>
                <c:pt idx="23">
                  <c:v>-153</c:v>
                </c:pt>
                <c:pt idx="24">
                  <c:v>-152</c:v>
                </c:pt>
                <c:pt idx="25">
                  <c:v>-151</c:v>
                </c:pt>
                <c:pt idx="26">
                  <c:v>-150</c:v>
                </c:pt>
                <c:pt idx="27">
                  <c:v>-149</c:v>
                </c:pt>
                <c:pt idx="28">
                  <c:v>-148</c:v>
                </c:pt>
                <c:pt idx="29">
                  <c:v>-147</c:v>
                </c:pt>
                <c:pt idx="30">
                  <c:v>-146</c:v>
                </c:pt>
                <c:pt idx="31">
                  <c:v>-145</c:v>
                </c:pt>
                <c:pt idx="32">
                  <c:v>-144</c:v>
                </c:pt>
                <c:pt idx="33">
                  <c:v>-143</c:v>
                </c:pt>
                <c:pt idx="34">
                  <c:v>-142</c:v>
                </c:pt>
                <c:pt idx="35">
                  <c:v>-141</c:v>
                </c:pt>
                <c:pt idx="36">
                  <c:v>-140</c:v>
                </c:pt>
                <c:pt idx="37">
                  <c:v>-139</c:v>
                </c:pt>
                <c:pt idx="38">
                  <c:v>-138</c:v>
                </c:pt>
                <c:pt idx="39">
                  <c:v>-137</c:v>
                </c:pt>
                <c:pt idx="40">
                  <c:v>-136</c:v>
                </c:pt>
                <c:pt idx="41">
                  <c:v>-135</c:v>
                </c:pt>
                <c:pt idx="42">
                  <c:v>-134</c:v>
                </c:pt>
                <c:pt idx="43">
                  <c:v>-133</c:v>
                </c:pt>
                <c:pt idx="44">
                  <c:v>-132</c:v>
                </c:pt>
                <c:pt idx="45">
                  <c:v>-131</c:v>
                </c:pt>
                <c:pt idx="46">
                  <c:v>-130</c:v>
                </c:pt>
                <c:pt idx="47">
                  <c:v>-129</c:v>
                </c:pt>
                <c:pt idx="48">
                  <c:v>-128</c:v>
                </c:pt>
                <c:pt idx="49">
                  <c:v>-127</c:v>
                </c:pt>
                <c:pt idx="50">
                  <c:v>-126</c:v>
                </c:pt>
                <c:pt idx="51">
                  <c:v>-125</c:v>
                </c:pt>
                <c:pt idx="52">
                  <c:v>-124</c:v>
                </c:pt>
                <c:pt idx="53">
                  <c:v>-123</c:v>
                </c:pt>
                <c:pt idx="54">
                  <c:v>-122</c:v>
                </c:pt>
                <c:pt idx="55">
                  <c:v>-121</c:v>
                </c:pt>
                <c:pt idx="56">
                  <c:v>-120</c:v>
                </c:pt>
                <c:pt idx="57">
                  <c:v>-119</c:v>
                </c:pt>
                <c:pt idx="58">
                  <c:v>-118</c:v>
                </c:pt>
                <c:pt idx="59">
                  <c:v>-117</c:v>
                </c:pt>
                <c:pt idx="60">
                  <c:v>-116</c:v>
                </c:pt>
                <c:pt idx="61">
                  <c:v>-115</c:v>
                </c:pt>
                <c:pt idx="62">
                  <c:v>-114</c:v>
                </c:pt>
                <c:pt idx="63">
                  <c:v>-113</c:v>
                </c:pt>
                <c:pt idx="64">
                  <c:v>-112</c:v>
                </c:pt>
                <c:pt idx="65">
                  <c:v>-111</c:v>
                </c:pt>
                <c:pt idx="66">
                  <c:v>-110</c:v>
                </c:pt>
                <c:pt idx="67">
                  <c:v>-109</c:v>
                </c:pt>
                <c:pt idx="68">
                  <c:v>-108</c:v>
                </c:pt>
                <c:pt idx="69">
                  <c:v>-107</c:v>
                </c:pt>
                <c:pt idx="70">
                  <c:v>-106</c:v>
                </c:pt>
                <c:pt idx="71">
                  <c:v>-105</c:v>
                </c:pt>
                <c:pt idx="72">
                  <c:v>-104</c:v>
                </c:pt>
                <c:pt idx="73">
                  <c:v>-103</c:v>
                </c:pt>
                <c:pt idx="74">
                  <c:v>-102</c:v>
                </c:pt>
                <c:pt idx="75">
                  <c:v>-101</c:v>
                </c:pt>
                <c:pt idx="76">
                  <c:v>-100</c:v>
                </c:pt>
                <c:pt idx="77">
                  <c:v>-99</c:v>
                </c:pt>
                <c:pt idx="78">
                  <c:v>-98</c:v>
                </c:pt>
                <c:pt idx="79">
                  <c:v>-97</c:v>
                </c:pt>
                <c:pt idx="80">
                  <c:v>-96</c:v>
                </c:pt>
                <c:pt idx="81">
                  <c:v>-95</c:v>
                </c:pt>
                <c:pt idx="82">
                  <c:v>-94</c:v>
                </c:pt>
                <c:pt idx="83">
                  <c:v>-93</c:v>
                </c:pt>
                <c:pt idx="84">
                  <c:v>-92</c:v>
                </c:pt>
                <c:pt idx="85">
                  <c:v>-91</c:v>
                </c:pt>
                <c:pt idx="86">
                  <c:v>-90</c:v>
                </c:pt>
                <c:pt idx="87">
                  <c:v>-89</c:v>
                </c:pt>
                <c:pt idx="88">
                  <c:v>-88</c:v>
                </c:pt>
                <c:pt idx="89">
                  <c:v>-87</c:v>
                </c:pt>
                <c:pt idx="90">
                  <c:v>-86</c:v>
                </c:pt>
                <c:pt idx="91">
                  <c:v>-85</c:v>
                </c:pt>
                <c:pt idx="92">
                  <c:v>-84</c:v>
                </c:pt>
                <c:pt idx="93">
                  <c:v>-83</c:v>
                </c:pt>
                <c:pt idx="94">
                  <c:v>-82</c:v>
                </c:pt>
                <c:pt idx="95">
                  <c:v>-81</c:v>
                </c:pt>
                <c:pt idx="96">
                  <c:v>-80</c:v>
                </c:pt>
                <c:pt idx="97">
                  <c:v>-79</c:v>
                </c:pt>
                <c:pt idx="98">
                  <c:v>-78</c:v>
                </c:pt>
                <c:pt idx="99">
                  <c:v>-77</c:v>
                </c:pt>
                <c:pt idx="100">
                  <c:v>-76</c:v>
                </c:pt>
                <c:pt idx="101">
                  <c:v>-75</c:v>
                </c:pt>
                <c:pt idx="102">
                  <c:v>-74</c:v>
                </c:pt>
                <c:pt idx="103">
                  <c:v>-73</c:v>
                </c:pt>
                <c:pt idx="104">
                  <c:v>-72</c:v>
                </c:pt>
                <c:pt idx="105">
                  <c:v>-71</c:v>
                </c:pt>
                <c:pt idx="106">
                  <c:v>-70</c:v>
                </c:pt>
                <c:pt idx="107">
                  <c:v>-69</c:v>
                </c:pt>
                <c:pt idx="108">
                  <c:v>-68</c:v>
                </c:pt>
                <c:pt idx="109">
                  <c:v>-67</c:v>
                </c:pt>
                <c:pt idx="110">
                  <c:v>-66</c:v>
                </c:pt>
                <c:pt idx="111">
                  <c:v>-65</c:v>
                </c:pt>
                <c:pt idx="112">
                  <c:v>-64</c:v>
                </c:pt>
                <c:pt idx="113">
                  <c:v>-63</c:v>
                </c:pt>
                <c:pt idx="114">
                  <c:v>-62</c:v>
                </c:pt>
                <c:pt idx="115">
                  <c:v>-61</c:v>
                </c:pt>
                <c:pt idx="116">
                  <c:v>-60</c:v>
                </c:pt>
                <c:pt idx="117">
                  <c:v>-59</c:v>
                </c:pt>
                <c:pt idx="118">
                  <c:v>-58</c:v>
                </c:pt>
                <c:pt idx="119">
                  <c:v>-57</c:v>
                </c:pt>
                <c:pt idx="120">
                  <c:v>-56</c:v>
                </c:pt>
                <c:pt idx="121">
                  <c:v>-55</c:v>
                </c:pt>
                <c:pt idx="122">
                  <c:v>-54</c:v>
                </c:pt>
                <c:pt idx="123">
                  <c:v>-53</c:v>
                </c:pt>
                <c:pt idx="124">
                  <c:v>-52</c:v>
                </c:pt>
                <c:pt idx="125">
                  <c:v>-51</c:v>
                </c:pt>
                <c:pt idx="126">
                  <c:v>-50</c:v>
                </c:pt>
                <c:pt idx="127">
                  <c:v>-49</c:v>
                </c:pt>
                <c:pt idx="128">
                  <c:v>-48</c:v>
                </c:pt>
                <c:pt idx="129">
                  <c:v>-47</c:v>
                </c:pt>
                <c:pt idx="130">
                  <c:v>-46</c:v>
                </c:pt>
                <c:pt idx="131">
                  <c:v>-45</c:v>
                </c:pt>
                <c:pt idx="132">
                  <c:v>-44</c:v>
                </c:pt>
                <c:pt idx="133">
                  <c:v>-43</c:v>
                </c:pt>
                <c:pt idx="134">
                  <c:v>-42</c:v>
                </c:pt>
                <c:pt idx="135">
                  <c:v>-41</c:v>
                </c:pt>
                <c:pt idx="136">
                  <c:v>-40</c:v>
                </c:pt>
                <c:pt idx="137">
                  <c:v>-39</c:v>
                </c:pt>
                <c:pt idx="138">
                  <c:v>-38</c:v>
                </c:pt>
                <c:pt idx="139">
                  <c:v>-37</c:v>
                </c:pt>
                <c:pt idx="140">
                  <c:v>-36</c:v>
                </c:pt>
                <c:pt idx="141">
                  <c:v>-35</c:v>
                </c:pt>
                <c:pt idx="142">
                  <c:v>-34</c:v>
                </c:pt>
                <c:pt idx="143">
                  <c:v>-33</c:v>
                </c:pt>
                <c:pt idx="144">
                  <c:v>-32</c:v>
                </c:pt>
                <c:pt idx="145">
                  <c:v>-31</c:v>
                </c:pt>
                <c:pt idx="146">
                  <c:v>-30</c:v>
                </c:pt>
                <c:pt idx="147">
                  <c:v>-29</c:v>
                </c:pt>
                <c:pt idx="148">
                  <c:v>-28</c:v>
                </c:pt>
                <c:pt idx="149">
                  <c:v>-27</c:v>
                </c:pt>
                <c:pt idx="150">
                  <c:v>-26</c:v>
                </c:pt>
                <c:pt idx="151">
                  <c:v>-25</c:v>
                </c:pt>
                <c:pt idx="152">
                  <c:v>-24</c:v>
                </c:pt>
                <c:pt idx="153">
                  <c:v>-23</c:v>
                </c:pt>
                <c:pt idx="154">
                  <c:v>-22</c:v>
                </c:pt>
                <c:pt idx="155">
                  <c:v>-21</c:v>
                </c:pt>
                <c:pt idx="156">
                  <c:v>-20</c:v>
                </c:pt>
                <c:pt idx="157">
                  <c:v>-19</c:v>
                </c:pt>
                <c:pt idx="158">
                  <c:v>-18</c:v>
                </c:pt>
                <c:pt idx="159">
                  <c:v>-17</c:v>
                </c:pt>
                <c:pt idx="160">
                  <c:v>-16</c:v>
                </c:pt>
                <c:pt idx="161">
                  <c:v>-15</c:v>
                </c:pt>
                <c:pt idx="162">
                  <c:v>-14</c:v>
                </c:pt>
                <c:pt idx="163">
                  <c:v>-13</c:v>
                </c:pt>
                <c:pt idx="164">
                  <c:v>-12</c:v>
                </c:pt>
                <c:pt idx="165">
                  <c:v>-11</c:v>
                </c:pt>
                <c:pt idx="166">
                  <c:v>-10</c:v>
                </c:pt>
                <c:pt idx="167">
                  <c:v>-9</c:v>
                </c:pt>
                <c:pt idx="168">
                  <c:v>-8</c:v>
                </c:pt>
                <c:pt idx="169">
                  <c:v>-7</c:v>
                </c:pt>
                <c:pt idx="170">
                  <c:v>-6</c:v>
                </c:pt>
                <c:pt idx="171">
                  <c:v>-5</c:v>
                </c:pt>
                <c:pt idx="172">
                  <c:v>-4</c:v>
                </c:pt>
                <c:pt idx="173">
                  <c:v>-3</c:v>
                </c:pt>
                <c:pt idx="174">
                  <c:v>-2</c:v>
                </c:pt>
                <c:pt idx="175">
                  <c:v>-1</c:v>
                </c:pt>
                <c:pt idx="176">
                  <c:v>0</c:v>
                </c:pt>
                <c:pt idx="177">
                  <c:v>1</c:v>
                </c:pt>
                <c:pt idx="178">
                  <c:v>2</c:v>
                </c:pt>
                <c:pt idx="179">
                  <c:v>3</c:v>
                </c:pt>
                <c:pt idx="180">
                  <c:v>4</c:v>
                </c:pt>
                <c:pt idx="181">
                  <c:v>4</c:v>
                </c:pt>
                <c:pt idx="182">
                  <c:v>4</c:v>
                </c:pt>
                <c:pt idx="183">
                  <c:v>4</c:v>
                </c:pt>
                <c:pt idx="184">
                  <c:v>4</c:v>
                </c:pt>
                <c:pt idx="185">
                  <c:v>4</c:v>
                </c:pt>
                <c:pt idx="186">
                  <c:v>4</c:v>
                </c:pt>
                <c:pt idx="187">
                  <c:v>4</c:v>
                </c:pt>
                <c:pt idx="188">
                  <c:v>4</c:v>
                </c:pt>
                <c:pt idx="189">
                  <c:v>4</c:v>
                </c:pt>
                <c:pt idx="190">
                  <c:v>4</c:v>
                </c:pt>
                <c:pt idx="191">
                  <c:v>4</c:v>
                </c:pt>
                <c:pt idx="192">
                  <c:v>4</c:v>
                </c:pt>
                <c:pt idx="193">
                  <c:v>4</c:v>
                </c:pt>
                <c:pt idx="194">
                  <c:v>4</c:v>
                </c:pt>
                <c:pt idx="195">
                  <c:v>4</c:v>
                </c:pt>
                <c:pt idx="196">
                  <c:v>4</c:v>
                </c:pt>
                <c:pt idx="197">
                  <c:v>4</c:v>
                </c:pt>
                <c:pt idx="198">
                  <c:v>4</c:v>
                </c:pt>
                <c:pt idx="199">
                  <c:v>4</c:v>
                </c:pt>
                <c:pt idx="200">
                  <c:v>4</c:v>
                </c:pt>
                <c:pt idx="201">
                  <c:v>4</c:v>
                </c:pt>
                <c:pt idx="202">
                  <c:v>4</c:v>
                </c:pt>
                <c:pt idx="203">
                  <c:v>4</c:v>
                </c:pt>
                <c:pt idx="204">
                  <c:v>4</c:v>
                </c:pt>
                <c:pt idx="205">
                  <c:v>4</c:v>
                </c:pt>
                <c:pt idx="206">
                  <c:v>4</c:v>
                </c:pt>
                <c:pt idx="207">
                  <c:v>4</c:v>
                </c:pt>
                <c:pt idx="208">
                  <c:v>4</c:v>
                </c:pt>
                <c:pt idx="209">
                  <c:v>4</c:v>
                </c:pt>
                <c:pt idx="210">
                  <c:v>4</c:v>
                </c:pt>
                <c:pt idx="211">
                  <c:v>4</c:v>
                </c:pt>
                <c:pt idx="212">
                  <c:v>4</c:v>
                </c:pt>
                <c:pt idx="213">
                  <c:v>4</c:v>
                </c:pt>
                <c:pt idx="214">
                  <c:v>4</c:v>
                </c:pt>
                <c:pt idx="215">
                  <c:v>4</c:v>
                </c:pt>
                <c:pt idx="216">
                  <c:v>4</c:v>
                </c:pt>
                <c:pt idx="217">
                  <c:v>4</c:v>
                </c:pt>
                <c:pt idx="218">
                  <c:v>4</c:v>
                </c:pt>
                <c:pt idx="219">
                  <c:v>4</c:v>
                </c:pt>
                <c:pt idx="220">
                  <c:v>4</c:v>
                </c:pt>
                <c:pt idx="221">
                  <c:v>4</c:v>
                </c:pt>
                <c:pt idx="222">
                  <c:v>4</c:v>
                </c:pt>
                <c:pt idx="223">
                  <c:v>4</c:v>
                </c:pt>
                <c:pt idx="224">
                  <c:v>4</c:v>
                </c:pt>
                <c:pt idx="225">
                  <c:v>4</c:v>
                </c:pt>
                <c:pt idx="226">
                  <c:v>4</c:v>
                </c:pt>
                <c:pt idx="227">
                  <c:v>4</c:v>
                </c:pt>
                <c:pt idx="228">
                  <c:v>4</c:v>
                </c:pt>
                <c:pt idx="229">
                  <c:v>4</c:v>
                </c:pt>
                <c:pt idx="230">
                  <c:v>4</c:v>
                </c:pt>
                <c:pt idx="231">
                  <c:v>4</c:v>
                </c:pt>
                <c:pt idx="232">
                  <c:v>4</c:v>
                </c:pt>
                <c:pt idx="233">
                  <c:v>4</c:v>
                </c:pt>
                <c:pt idx="234">
                  <c:v>4</c:v>
                </c:pt>
                <c:pt idx="235">
                  <c:v>4</c:v>
                </c:pt>
                <c:pt idx="236">
                  <c:v>4</c:v>
                </c:pt>
                <c:pt idx="237">
                  <c:v>4</c:v>
                </c:pt>
                <c:pt idx="238">
                  <c:v>4</c:v>
                </c:pt>
                <c:pt idx="239">
                  <c:v>4</c:v>
                </c:pt>
                <c:pt idx="240">
                  <c:v>4</c:v>
                </c:pt>
                <c:pt idx="241">
                  <c:v>4</c:v>
                </c:pt>
                <c:pt idx="242">
                  <c:v>4</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4</c:v>
                </c:pt>
                <c:pt idx="258">
                  <c:v>4</c:v>
                </c:pt>
                <c:pt idx="259">
                  <c:v>4</c:v>
                </c:pt>
                <c:pt idx="260">
                  <c:v>4</c:v>
                </c:pt>
                <c:pt idx="261">
                  <c:v>4</c:v>
                </c:pt>
                <c:pt idx="262">
                  <c:v>4</c:v>
                </c:pt>
                <c:pt idx="263">
                  <c:v>4</c:v>
                </c:pt>
                <c:pt idx="264">
                  <c:v>4</c:v>
                </c:pt>
                <c:pt idx="265">
                  <c:v>4</c:v>
                </c:pt>
                <c:pt idx="266">
                  <c:v>4</c:v>
                </c:pt>
                <c:pt idx="267">
                  <c:v>4</c:v>
                </c:pt>
                <c:pt idx="268">
                  <c:v>4</c:v>
                </c:pt>
                <c:pt idx="269">
                  <c:v>4</c:v>
                </c:pt>
                <c:pt idx="270">
                  <c:v>4</c:v>
                </c:pt>
                <c:pt idx="271">
                  <c:v>4</c:v>
                </c:pt>
                <c:pt idx="272">
                  <c:v>4</c:v>
                </c:pt>
                <c:pt idx="273">
                  <c:v>4</c:v>
                </c:pt>
                <c:pt idx="274">
                  <c:v>4</c:v>
                </c:pt>
                <c:pt idx="275">
                  <c:v>4</c:v>
                </c:pt>
                <c:pt idx="276">
                  <c:v>4</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4</c:v>
                </c:pt>
                <c:pt idx="302">
                  <c:v>4</c:v>
                </c:pt>
                <c:pt idx="303">
                  <c:v>4</c:v>
                </c:pt>
                <c:pt idx="304">
                  <c:v>4</c:v>
                </c:pt>
                <c:pt idx="305">
                  <c:v>4</c:v>
                </c:pt>
                <c:pt idx="306">
                  <c:v>4</c:v>
                </c:pt>
                <c:pt idx="307">
                  <c:v>4</c:v>
                </c:pt>
                <c:pt idx="308">
                  <c:v>4</c:v>
                </c:pt>
                <c:pt idx="309">
                  <c:v>4</c:v>
                </c:pt>
                <c:pt idx="310">
                  <c:v>4</c:v>
                </c:pt>
                <c:pt idx="311">
                  <c:v>4</c:v>
                </c:pt>
                <c:pt idx="312">
                  <c:v>4</c:v>
                </c:pt>
                <c:pt idx="313">
                  <c:v>4</c:v>
                </c:pt>
                <c:pt idx="314">
                  <c:v>4</c:v>
                </c:pt>
                <c:pt idx="315">
                  <c:v>4</c:v>
                </c:pt>
                <c:pt idx="316">
                  <c:v>4</c:v>
                </c:pt>
                <c:pt idx="317">
                  <c:v>4</c:v>
                </c:pt>
                <c:pt idx="318">
                  <c:v>4</c:v>
                </c:pt>
                <c:pt idx="319">
                  <c:v>4</c:v>
                </c:pt>
                <c:pt idx="320">
                  <c:v>4</c:v>
                </c:pt>
                <c:pt idx="321">
                  <c:v>4</c:v>
                </c:pt>
                <c:pt idx="322">
                  <c:v>4</c:v>
                </c:pt>
                <c:pt idx="323">
                  <c:v>4</c:v>
                </c:pt>
                <c:pt idx="324">
                  <c:v>4</c:v>
                </c:pt>
                <c:pt idx="325">
                  <c:v>4</c:v>
                </c:pt>
                <c:pt idx="326">
                  <c:v>4</c:v>
                </c:pt>
                <c:pt idx="327">
                  <c:v>4</c:v>
                </c:pt>
                <c:pt idx="328">
                  <c:v>4</c:v>
                </c:pt>
                <c:pt idx="329">
                  <c:v>4</c:v>
                </c:pt>
                <c:pt idx="330">
                  <c:v>4</c:v>
                </c:pt>
                <c:pt idx="331">
                  <c:v>4</c:v>
                </c:pt>
                <c:pt idx="332">
                  <c:v>4</c:v>
                </c:pt>
                <c:pt idx="333">
                  <c:v>4</c:v>
                </c:pt>
                <c:pt idx="334">
                  <c:v>4</c:v>
                </c:pt>
                <c:pt idx="335">
                  <c:v>4</c:v>
                </c:pt>
                <c:pt idx="336">
                  <c:v>4</c:v>
                </c:pt>
                <c:pt idx="337">
                  <c:v>4</c:v>
                </c:pt>
                <c:pt idx="338">
                  <c:v>4</c:v>
                </c:pt>
                <c:pt idx="339">
                  <c:v>4</c:v>
                </c:pt>
                <c:pt idx="340">
                  <c:v>4</c:v>
                </c:pt>
                <c:pt idx="341">
                  <c:v>4</c:v>
                </c:pt>
                <c:pt idx="342">
                  <c:v>4</c:v>
                </c:pt>
                <c:pt idx="343">
                  <c:v>4</c:v>
                </c:pt>
                <c:pt idx="344">
                  <c:v>4</c:v>
                </c:pt>
                <c:pt idx="345">
                  <c:v>4</c:v>
                </c:pt>
                <c:pt idx="346">
                  <c:v>4</c:v>
                </c:pt>
                <c:pt idx="347">
                  <c:v>4</c:v>
                </c:pt>
                <c:pt idx="348">
                  <c:v>4</c:v>
                </c:pt>
                <c:pt idx="349">
                  <c:v>4</c:v>
                </c:pt>
                <c:pt idx="350">
                  <c:v>4</c:v>
                </c:pt>
                <c:pt idx="351">
                  <c:v>4</c:v>
                </c:pt>
                <c:pt idx="352">
                  <c:v>4</c:v>
                </c:pt>
                <c:pt idx="353">
                  <c:v>4</c:v>
                </c:pt>
                <c:pt idx="354">
                  <c:v>4</c:v>
                </c:pt>
                <c:pt idx="355">
                  <c:v>4</c:v>
                </c:pt>
                <c:pt idx="356">
                  <c:v>4</c:v>
                </c:pt>
                <c:pt idx="357">
                  <c:v>4</c:v>
                </c:pt>
                <c:pt idx="358">
                  <c:v>4</c:v>
                </c:pt>
                <c:pt idx="359">
                  <c:v>4</c:v>
                </c:pt>
                <c:pt idx="360">
                  <c:v>4</c:v>
                </c:pt>
                <c:pt idx="361">
                  <c:v>4</c:v>
                </c:pt>
                <c:pt idx="362">
                  <c:v>4</c:v>
                </c:pt>
                <c:pt idx="363">
                  <c:v>4</c:v>
                </c:pt>
                <c:pt idx="364">
                  <c:v>4</c:v>
                </c:pt>
                <c:pt idx="365">
                  <c:v>4</c:v>
                </c:pt>
                <c:pt idx="366">
                  <c:v>4</c:v>
                </c:pt>
                <c:pt idx="367">
                  <c:v>4</c:v>
                </c:pt>
                <c:pt idx="368">
                  <c:v>4</c:v>
                </c:pt>
                <c:pt idx="369">
                  <c:v>4</c:v>
                </c:pt>
                <c:pt idx="370">
                  <c:v>4</c:v>
                </c:pt>
                <c:pt idx="371">
                  <c:v>4</c:v>
                </c:pt>
                <c:pt idx="372">
                  <c:v>4</c:v>
                </c:pt>
                <c:pt idx="373">
                  <c:v>4</c:v>
                </c:pt>
                <c:pt idx="374">
                  <c:v>4</c:v>
                </c:pt>
                <c:pt idx="375">
                  <c:v>4</c:v>
                </c:pt>
                <c:pt idx="376">
                  <c:v>4</c:v>
                </c:pt>
                <c:pt idx="377">
                  <c:v>4</c:v>
                </c:pt>
                <c:pt idx="378">
                  <c:v>4</c:v>
                </c:pt>
                <c:pt idx="379">
                  <c:v>4</c:v>
                </c:pt>
                <c:pt idx="380">
                  <c:v>4</c:v>
                </c:pt>
                <c:pt idx="381">
                  <c:v>4</c:v>
                </c:pt>
                <c:pt idx="382">
                  <c:v>4</c:v>
                </c:pt>
                <c:pt idx="383">
                  <c:v>4</c:v>
                </c:pt>
                <c:pt idx="384">
                  <c:v>4</c:v>
                </c:pt>
                <c:pt idx="385">
                  <c:v>4</c:v>
                </c:pt>
                <c:pt idx="386">
                  <c:v>4</c:v>
                </c:pt>
                <c:pt idx="387">
                  <c:v>4</c:v>
                </c:pt>
                <c:pt idx="388">
                  <c:v>4</c:v>
                </c:pt>
                <c:pt idx="389">
                  <c:v>4</c:v>
                </c:pt>
                <c:pt idx="390">
                  <c:v>4</c:v>
                </c:pt>
                <c:pt idx="391">
                  <c:v>4</c:v>
                </c:pt>
                <c:pt idx="392">
                  <c:v>4</c:v>
                </c:pt>
                <c:pt idx="393">
                  <c:v>4</c:v>
                </c:pt>
                <c:pt idx="394">
                  <c:v>4</c:v>
                </c:pt>
                <c:pt idx="395">
                  <c:v>4</c:v>
                </c:pt>
                <c:pt idx="396">
                  <c:v>4</c:v>
                </c:pt>
                <c:pt idx="397">
                  <c:v>4</c:v>
                </c:pt>
                <c:pt idx="398">
                  <c:v>4</c:v>
                </c:pt>
                <c:pt idx="399">
                  <c:v>4</c:v>
                </c:pt>
                <c:pt idx="400">
                  <c:v>4</c:v>
                </c:pt>
              </c:numCache>
            </c:numRef>
          </c:val>
          <c:smooth val="0"/>
          <c:extLst>
            <c:ext xmlns:c16="http://schemas.microsoft.com/office/drawing/2014/chart" uri="{C3380CC4-5D6E-409C-BE32-E72D297353CC}">
              <c16:uniqueId val="{00000001-0A1F-45BB-A899-DD89038BF145}"/>
            </c:ext>
          </c:extLst>
        </c:ser>
        <c:ser>
          <c:idx val="2"/>
          <c:order val="2"/>
          <c:tx>
            <c:strRef>
              <c:f>'4. Net Premium and Payoff'!$D$18</c:f>
              <c:strCache>
                <c:ptCount val="1"/>
                <c:pt idx="0">
                  <c:v>Net Option Payoff</c:v>
                </c:pt>
              </c:strCache>
            </c:strRef>
          </c:tx>
          <c:spPr>
            <a:ln w="28575" cap="rnd">
              <a:solidFill>
                <a:schemeClr val="accent6"/>
              </a:solidFill>
              <a:round/>
            </a:ln>
            <a:effectLst/>
          </c:spPr>
          <c:marker>
            <c:symbol val="none"/>
          </c:marker>
          <c:cat>
            <c:numRef>
              <c:f>'4. Net Premium and Payoff'!$A$19:$A$419</c:f>
              <c:numCache>
                <c:formatCode>General</c:formatCode>
                <c:ptCount val="401"/>
                <c:pt idx="0">
                  <c:v>1200</c:v>
                </c:pt>
                <c:pt idx="1">
                  <c:v>1201</c:v>
                </c:pt>
                <c:pt idx="2">
                  <c:v>1202</c:v>
                </c:pt>
                <c:pt idx="3">
                  <c:v>1203</c:v>
                </c:pt>
                <c:pt idx="4">
                  <c:v>1204</c:v>
                </c:pt>
                <c:pt idx="5">
                  <c:v>1205</c:v>
                </c:pt>
                <c:pt idx="6">
                  <c:v>1206</c:v>
                </c:pt>
                <c:pt idx="7">
                  <c:v>1207</c:v>
                </c:pt>
                <c:pt idx="8">
                  <c:v>1208</c:v>
                </c:pt>
                <c:pt idx="9">
                  <c:v>1209</c:v>
                </c:pt>
                <c:pt idx="10">
                  <c:v>1210</c:v>
                </c:pt>
                <c:pt idx="11">
                  <c:v>1211</c:v>
                </c:pt>
                <c:pt idx="12">
                  <c:v>1212</c:v>
                </c:pt>
                <c:pt idx="13">
                  <c:v>1213</c:v>
                </c:pt>
                <c:pt idx="14">
                  <c:v>1214</c:v>
                </c:pt>
                <c:pt idx="15">
                  <c:v>1215</c:v>
                </c:pt>
                <c:pt idx="16">
                  <c:v>1216</c:v>
                </c:pt>
                <c:pt idx="17">
                  <c:v>1217</c:v>
                </c:pt>
                <c:pt idx="18">
                  <c:v>1218</c:v>
                </c:pt>
                <c:pt idx="19">
                  <c:v>1219</c:v>
                </c:pt>
                <c:pt idx="20">
                  <c:v>1220</c:v>
                </c:pt>
                <c:pt idx="21">
                  <c:v>1221</c:v>
                </c:pt>
                <c:pt idx="22">
                  <c:v>1222</c:v>
                </c:pt>
                <c:pt idx="23">
                  <c:v>1223</c:v>
                </c:pt>
                <c:pt idx="24">
                  <c:v>1224</c:v>
                </c:pt>
                <c:pt idx="25">
                  <c:v>1225</c:v>
                </c:pt>
                <c:pt idx="26">
                  <c:v>1226</c:v>
                </c:pt>
                <c:pt idx="27">
                  <c:v>1227</c:v>
                </c:pt>
                <c:pt idx="28">
                  <c:v>1228</c:v>
                </c:pt>
                <c:pt idx="29">
                  <c:v>1229</c:v>
                </c:pt>
                <c:pt idx="30">
                  <c:v>1230</c:v>
                </c:pt>
                <c:pt idx="31">
                  <c:v>1231</c:v>
                </c:pt>
                <c:pt idx="32">
                  <c:v>1232</c:v>
                </c:pt>
                <c:pt idx="33">
                  <c:v>1233</c:v>
                </c:pt>
                <c:pt idx="34">
                  <c:v>1234</c:v>
                </c:pt>
                <c:pt idx="35">
                  <c:v>1235</c:v>
                </c:pt>
                <c:pt idx="36">
                  <c:v>1236</c:v>
                </c:pt>
                <c:pt idx="37">
                  <c:v>1237</c:v>
                </c:pt>
                <c:pt idx="38">
                  <c:v>1238</c:v>
                </c:pt>
                <c:pt idx="39">
                  <c:v>1239</c:v>
                </c:pt>
                <c:pt idx="40">
                  <c:v>1240</c:v>
                </c:pt>
                <c:pt idx="41">
                  <c:v>1241</c:v>
                </c:pt>
                <c:pt idx="42">
                  <c:v>1242</c:v>
                </c:pt>
                <c:pt idx="43">
                  <c:v>1243</c:v>
                </c:pt>
                <c:pt idx="44">
                  <c:v>1244</c:v>
                </c:pt>
                <c:pt idx="45">
                  <c:v>1245</c:v>
                </c:pt>
                <c:pt idx="46">
                  <c:v>1246</c:v>
                </c:pt>
                <c:pt idx="47">
                  <c:v>1247</c:v>
                </c:pt>
                <c:pt idx="48">
                  <c:v>1248</c:v>
                </c:pt>
                <c:pt idx="49">
                  <c:v>1249</c:v>
                </c:pt>
                <c:pt idx="50">
                  <c:v>1250</c:v>
                </c:pt>
                <c:pt idx="51">
                  <c:v>1251</c:v>
                </c:pt>
                <c:pt idx="52">
                  <c:v>1252</c:v>
                </c:pt>
                <c:pt idx="53">
                  <c:v>1253</c:v>
                </c:pt>
                <c:pt idx="54">
                  <c:v>1254</c:v>
                </c:pt>
                <c:pt idx="55">
                  <c:v>1255</c:v>
                </c:pt>
                <c:pt idx="56">
                  <c:v>1256</c:v>
                </c:pt>
                <c:pt idx="57">
                  <c:v>1257</c:v>
                </c:pt>
                <c:pt idx="58">
                  <c:v>1258</c:v>
                </c:pt>
                <c:pt idx="59">
                  <c:v>1259</c:v>
                </c:pt>
                <c:pt idx="60">
                  <c:v>1260</c:v>
                </c:pt>
                <c:pt idx="61">
                  <c:v>1261</c:v>
                </c:pt>
                <c:pt idx="62">
                  <c:v>1262</c:v>
                </c:pt>
                <c:pt idx="63">
                  <c:v>1263</c:v>
                </c:pt>
                <c:pt idx="64">
                  <c:v>1264</c:v>
                </c:pt>
                <c:pt idx="65">
                  <c:v>1265</c:v>
                </c:pt>
                <c:pt idx="66">
                  <c:v>1266</c:v>
                </c:pt>
                <c:pt idx="67">
                  <c:v>1267</c:v>
                </c:pt>
                <c:pt idx="68">
                  <c:v>1268</c:v>
                </c:pt>
                <c:pt idx="69">
                  <c:v>1269</c:v>
                </c:pt>
                <c:pt idx="70">
                  <c:v>1270</c:v>
                </c:pt>
                <c:pt idx="71">
                  <c:v>1271</c:v>
                </c:pt>
                <c:pt idx="72">
                  <c:v>1272</c:v>
                </c:pt>
                <c:pt idx="73">
                  <c:v>1273</c:v>
                </c:pt>
                <c:pt idx="74">
                  <c:v>1274</c:v>
                </c:pt>
                <c:pt idx="75">
                  <c:v>1275</c:v>
                </c:pt>
                <c:pt idx="76">
                  <c:v>1276</c:v>
                </c:pt>
                <c:pt idx="77">
                  <c:v>1277</c:v>
                </c:pt>
                <c:pt idx="78">
                  <c:v>1278</c:v>
                </c:pt>
                <c:pt idx="79">
                  <c:v>1279</c:v>
                </c:pt>
                <c:pt idx="80">
                  <c:v>1280</c:v>
                </c:pt>
                <c:pt idx="81">
                  <c:v>1281</c:v>
                </c:pt>
                <c:pt idx="82">
                  <c:v>1282</c:v>
                </c:pt>
                <c:pt idx="83">
                  <c:v>1283</c:v>
                </c:pt>
                <c:pt idx="84">
                  <c:v>1284</c:v>
                </c:pt>
                <c:pt idx="85">
                  <c:v>1285</c:v>
                </c:pt>
                <c:pt idx="86">
                  <c:v>1286</c:v>
                </c:pt>
                <c:pt idx="87">
                  <c:v>1287</c:v>
                </c:pt>
                <c:pt idx="88">
                  <c:v>1288</c:v>
                </c:pt>
                <c:pt idx="89">
                  <c:v>1289</c:v>
                </c:pt>
                <c:pt idx="90">
                  <c:v>1290</c:v>
                </c:pt>
                <c:pt idx="91">
                  <c:v>1291</c:v>
                </c:pt>
                <c:pt idx="92">
                  <c:v>1292</c:v>
                </c:pt>
                <c:pt idx="93">
                  <c:v>1293</c:v>
                </c:pt>
                <c:pt idx="94">
                  <c:v>1294</c:v>
                </c:pt>
                <c:pt idx="95">
                  <c:v>1295</c:v>
                </c:pt>
                <c:pt idx="96">
                  <c:v>1296</c:v>
                </c:pt>
                <c:pt idx="97">
                  <c:v>1297</c:v>
                </c:pt>
                <c:pt idx="98">
                  <c:v>1298</c:v>
                </c:pt>
                <c:pt idx="99">
                  <c:v>1299</c:v>
                </c:pt>
                <c:pt idx="100">
                  <c:v>1300</c:v>
                </c:pt>
                <c:pt idx="101">
                  <c:v>1301</c:v>
                </c:pt>
                <c:pt idx="102">
                  <c:v>1302</c:v>
                </c:pt>
                <c:pt idx="103">
                  <c:v>1303</c:v>
                </c:pt>
                <c:pt idx="104">
                  <c:v>1304</c:v>
                </c:pt>
                <c:pt idx="105">
                  <c:v>1305</c:v>
                </c:pt>
                <c:pt idx="106">
                  <c:v>1306</c:v>
                </c:pt>
                <c:pt idx="107">
                  <c:v>1307</c:v>
                </c:pt>
                <c:pt idx="108">
                  <c:v>1308</c:v>
                </c:pt>
                <c:pt idx="109">
                  <c:v>1309</c:v>
                </c:pt>
                <c:pt idx="110">
                  <c:v>1310</c:v>
                </c:pt>
                <c:pt idx="111">
                  <c:v>1311</c:v>
                </c:pt>
                <c:pt idx="112">
                  <c:v>1312</c:v>
                </c:pt>
                <c:pt idx="113">
                  <c:v>1313</c:v>
                </c:pt>
                <c:pt idx="114">
                  <c:v>1314</c:v>
                </c:pt>
                <c:pt idx="115">
                  <c:v>1315</c:v>
                </c:pt>
                <c:pt idx="116">
                  <c:v>1316</c:v>
                </c:pt>
                <c:pt idx="117">
                  <c:v>1317</c:v>
                </c:pt>
                <c:pt idx="118">
                  <c:v>1318</c:v>
                </c:pt>
                <c:pt idx="119">
                  <c:v>1319</c:v>
                </c:pt>
                <c:pt idx="120">
                  <c:v>1320</c:v>
                </c:pt>
                <c:pt idx="121">
                  <c:v>1321</c:v>
                </c:pt>
                <c:pt idx="122">
                  <c:v>1322</c:v>
                </c:pt>
                <c:pt idx="123">
                  <c:v>1323</c:v>
                </c:pt>
                <c:pt idx="124">
                  <c:v>1324</c:v>
                </c:pt>
                <c:pt idx="125">
                  <c:v>1325</c:v>
                </c:pt>
                <c:pt idx="126">
                  <c:v>1326</c:v>
                </c:pt>
                <c:pt idx="127">
                  <c:v>1327</c:v>
                </c:pt>
                <c:pt idx="128">
                  <c:v>1328</c:v>
                </c:pt>
                <c:pt idx="129">
                  <c:v>1329</c:v>
                </c:pt>
                <c:pt idx="130">
                  <c:v>1330</c:v>
                </c:pt>
                <c:pt idx="131">
                  <c:v>1331</c:v>
                </c:pt>
                <c:pt idx="132">
                  <c:v>1332</c:v>
                </c:pt>
                <c:pt idx="133">
                  <c:v>1333</c:v>
                </c:pt>
                <c:pt idx="134">
                  <c:v>1334</c:v>
                </c:pt>
                <c:pt idx="135">
                  <c:v>1335</c:v>
                </c:pt>
                <c:pt idx="136">
                  <c:v>1336</c:v>
                </c:pt>
                <c:pt idx="137">
                  <c:v>1337</c:v>
                </c:pt>
                <c:pt idx="138">
                  <c:v>1338</c:v>
                </c:pt>
                <c:pt idx="139">
                  <c:v>1339</c:v>
                </c:pt>
                <c:pt idx="140">
                  <c:v>1340</c:v>
                </c:pt>
                <c:pt idx="141">
                  <c:v>1341</c:v>
                </c:pt>
                <c:pt idx="142">
                  <c:v>1342</c:v>
                </c:pt>
                <c:pt idx="143">
                  <c:v>1343</c:v>
                </c:pt>
                <c:pt idx="144">
                  <c:v>1344</c:v>
                </c:pt>
                <c:pt idx="145">
                  <c:v>1345</c:v>
                </c:pt>
                <c:pt idx="146">
                  <c:v>1346</c:v>
                </c:pt>
                <c:pt idx="147">
                  <c:v>1347</c:v>
                </c:pt>
                <c:pt idx="148">
                  <c:v>1348</c:v>
                </c:pt>
                <c:pt idx="149">
                  <c:v>1349</c:v>
                </c:pt>
                <c:pt idx="150">
                  <c:v>1350</c:v>
                </c:pt>
                <c:pt idx="151">
                  <c:v>1351</c:v>
                </c:pt>
                <c:pt idx="152">
                  <c:v>1352</c:v>
                </c:pt>
                <c:pt idx="153">
                  <c:v>1353</c:v>
                </c:pt>
                <c:pt idx="154">
                  <c:v>1354</c:v>
                </c:pt>
                <c:pt idx="155">
                  <c:v>1355</c:v>
                </c:pt>
                <c:pt idx="156">
                  <c:v>1356</c:v>
                </c:pt>
                <c:pt idx="157">
                  <c:v>1357</c:v>
                </c:pt>
                <c:pt idx="158">
                  <c:v>1358</c:v>
                </c:pt>
                <c:pt idx="159">
                  <c:v>1359</c:v>
                </c:pt>
                <c:pt idx="160">
                  <c:v>1360</c:v>
                </c:pt>
                <c:pt idx="161">
                  <c:v>1361</c:v>
                </c:pt>
                <c:pt idx="162">
                  <c:v>1362</c:v>
                </c:pt>
                <c:pt idx="163">
                  <c:v>1363</c:v>
                </c:pt>
                <c:pt idx="164">
                  <c:v>1364</c:v>
                </c:pt>
                <c:pt idx="165">
                  <c:v>1365</c:v>
                </c:pt>
                <c:pt idx="166">
                  <c:v>1366</c:v>
                </c:pt>
                <c:pt idx="167">
                  <c:v>1367</c:v>
                </c:pt>
                <c:pt idx="168">
                  <c:v>1368</c:v>
                </c:pt>
                <c:pt idx="169">
                  <c:v>1369</c:v>
                </c:pt>
                <c:pt idx="170">
                  <c:v>1370</c:v>
                </c:pt>
                <c:pt idx="171">
                  <c:v>1371</c:v>
                </c:pt>
                <c:pt idx="172">
                  <c:v>1372</c:v>
                </c:pt>
                <c:pt idx="173">
                  <c:v>1373</c:v>
                </c:pt>
                <c:pt idx="174">
                  <c:v>1374</c:v>
                </c:pt>
                <c:pt idx="175">
                  <c:v>1375</c:v>
                </c:pt>
                <c:pt idx="176">
                  <c:v>1376</c:v>
                </c:pt>
                <c:pt idx="177">
                  <c:v>1377</c:v>
                </c:pt>
                <c:pt idx="178">
                  <c:v>1378</c:v>
                </c:pt>
                <c:pt idx="179">
                  <c:v>1379</c:v>
                </c:pt>
                <c:pt idx="180">
                  <c:v>1380</c:v>
                </c:pt>
                <c:pt idx="181">
                  <c:v>1381</c:v>
                </c:pt>
                <c:pt idx="182">
                  <c:v>1382</c:v>
                </c:pt>
                <c:pt idx="183">
                  <c:v>1383</c:v>
                </c:pt>
                <c:pt idx="184">
                  <c:v>1384</c:v>
                </c:pt>
                <c:pt idx="185">
                  <c:v>1385</c:v>
                </c:pt>
                <c:pt idx="186">
                  <c:v>1386</c:v>
                </c:pt>
                <c:pt idx="187">
                  <c:v>1387</c:v>
                </c:pt>
                <c:pt idx="188">
                  <c:v>1388</c:v>
                </c:pt>
                <c:pt idx="189">
                  <c:v>1389</c:v>
                </c:pt>
                <c:pt idx="190">
                  <c:v>1390</c:v>
                </c:pt>
                <c:pt idx="191">
                  <c:v>1391</c:v>
                </c:pt>
                <c:pt idx="192">
                  <c:v>1392</c:v>
                </c:pt>
                <c:pt idx="193">
                  <c:v>1393</c:v>
                </c:pt>
                <c:pt idx="194">
                  <c:v>1394</c:v>
                </c:pt>
                <c:pt idx="195">
                  <c:v>1395</c:v>
                </c:pt>
                <c:pt idx="196">
                  <c:v>1396</c:v>
                </c:pt>
                <c:pt idx="197">
                  <c:v>1397</c:v>
                </c:pt>
                <c:pt idx="198">
                  <c:v>1398</c:v>
                </c:pt>
                <c:pt idx="199">
                  <c:v>1399</c:v>
                </c:pt>
                <c:pt idx="200">
                  <c:v>1400</c:v>
                </c:pt>
                <c:pt idx="201">
                  <c:v>1401</c:v>
                </c:pt>
                <c:pt idx="202">
                  <c:v>1402</c:v>
                </c:pt>
                <c:pt idx="203">
                  <c:v>1403</c:v>
                </c:pt>
                <c:pt idx="204">
                  <c:v>1404</c:v>
                </c:pt>
                <c:pt idx="205">
                  <c:v>1405</c:v>
                </c:pt>
                <c:pt idx="206">
                  <c:v>1406</c:v>
                </c:pt>
                <c:pt idx="207">
                  <c:v>1407</c:v>
                </c:pt>
                <c:pt idx="208">
                  <c:v>1408</c:v>
                </c:pt>
                <c:pt idx="209">
                  <c:v>1409</c:v>
                </c:pt>
                <c:pt idx="210">
                  <c:v>1410</c:v>
                </c:pt>
                <c:pt idx="211">
                  <c:v>1411</c:v>
                </c:pt>
                <c:pt idx="212">
                  <c:v>1412</c:v>
                </c:pt>
                <c:pt idx="213">
                  <c:v>1413</c:v>
                </c:pt>
                <c:pt idx="214">
                  <c:v>1414</c:v>
                </c:pt>
                <c:pt idx="215">
                  <c:v>1415</c:v>
                </c:pt>
                <c:pt idx="216">
                  <c:v>1416</c:v>
                </c:pt>
                <c:pt idx="217">
                  <c:v>1417</c:v>
                </c:pt>
                <c:pt idx="218">
                  <c:v>1418</c:v>
                </c:pt>
                <c:pt idx="219">
                  <c:v>1419</c:v>
                </c:pt>
                <c:pt idx="220">
                  <c:v>1420</c:v>
                </c:pt>
                <c:pt idx="221">
                  <c:v>1421</c:v>
                </c:pt>
                <c:pt idx="222">
                  <c:v>1422</c:v>
                </c:pt>
                <c:pt idx="223">
                  <c:v>1423</c:v>
                </c:pt>
                <c:pt idx="224">
                  <c:v>1424</c:v>
                </c:pt>
                <c:pt idx="225">
                  <c:v>1425</c:v>
                </c:pt>
                <c:pt idx="226">
                  <c:v>1426</c:v>
                </c:pt>
                <c:pt idx="227">
                  <c:v>1427</c:v>
                </c:pt>
                <c:pt idx="228">
                  <c:v>1428</c:v>
                </c:pt>
                <c:pt idx="229">
                  <c:v>1429</c:v>
                </c:pt>
                <c:pt idx="230">
                  <c:v>1430</c:v>
                </c:pt>
                <c:pt idx="231">
                  <c:v>1431</c:v>
                </c:pt>
                <c:pt idx="232">
                  <c:v>1432</c:v>
                </c:pt>
                <c:pt idx="233">
                  <c:v>1433</c:v>
                </c:pt>
                <c:pt idx="234">
                  <c:v>1434</c:v>
                </c:pt>
                <c:pt idx="235">
                  <c:v>1435</c:v>
                </c:pt>
                <c:pt idx="236">
                  <c:v>1436</c:v>
                </c:pt>
                <c:pt idx="237">
                  <c:v>1437</c:v>
                </c:pt>
                <c:pt idx="238">
                  <c:v>1438</c:v>
                </c:pt>
                <c:pt idx="239">
                  <c:v>1439</c:v>
                </c:pt>
                <c:pt idx="240">
                  <c:v>1440</c:v>
                </c:pt>
                <c:pt idx="241">
                  <c:v>1441</c:v>
                </c:pt>
                <c:pt idx="242">
                  <c:v>1442</c:v>
                </c:pt>
                <c:pt idx="243">
                  <c:v>1443</c:v>
                </c:pt>
                <c:pt idx="244">
                  <c:v>1444</c:v>
                </c:pt>
                <c:pt idx="245">
                  <c:v>1445</c:v>
                </c:pt>
                <c:pt idx="246">
                  <c:v>1446</c:v>
                </c:pt>
                <c:pt idx="247">
                  <c:v>1447</c:v>
                </c:pt>
                <c:pt idx="248">
                  <c:v>1448</c:v>
                </c:pt>
                <c:pt idx="249">
                  <c:v>1449</c:v>
                </c:pt>
                <c:pt idx="250">
                  <c:v>1450</c:v>
                </c:pt>
                <c:pt idx="251">
                  <c:v>1451</c:v>
                </c:pt>
                <c:pt idx="252">
                  <c:v>1452</c:v>
                </c:pt>
                <c:pt idx="253">
                  <c:v>1453</c:v>
                </c:pt>
                <c:pt idx="254">
                  <c:v>1454</c:v>
                </c:pt>
                <c:pt idx="255">
                  <c:v>1455</c:v>
                </c:pt>
                <c:pt idx="256">
                  <c:v>1456</c:v>
                </c:pt>
                <c:pt idx="257">
                  <c:v>1457</c:v>
                </c:pt>
                <c:pt idx="258">
                  <c:v>1458</c:v>
                </c:pt>
                <c:pt idx="259">
                  <c:v>1459</c:v>
                </c:pt>
                <c:pt idx="260">
                  <c:v>1460</c:v>
                </c:pt>
                <c:pt idx="261">
                  <c:v>1461</c:v>
                </c:pt>
                <c:pt idx="262">
                  <c:v>1462</c:v>
                </c:pt>
                <c:pt idx="263">
                  <c:v>1463</c:v>
                </c:pt>
                <c:pt idx="264">
                  <c:v>1464</c:v>
                </c:pt>
                <c:pt idx="265">
                  <c:v>1465</c:v>
                </c:pt>
                <c:pt idx="266">
                  <c:v>1466</c:v>
                </c:pt>
                <c:pt idx="267">
                  <c:v>1467</c:v>
                </c:pt>
                <c:pt idx="268">
                  <c:v>1468</c:v>
                </c:pt>
                <c:pt idx="269">
                  <c:v>1469</c:v>
                </c:pt>
                <c:pt idx="270">
                  <c:v>1470</c:v>
                </c:pt>
                <c:pt idx="271">
                  <c:v>1471</c:v>
                </c:pt>
                <c:pt idx="272">
                  <c:v>1472</c:v>
                </c:pt>
                <c:pt idx="273">
                  <c:v>1473</c:v>
                </c:pt>
                <c:pt idx="274">
                  <c:v>1474</c:v>
                </c:pt>
                <c:pt idx="275">
                  <c:v>1475</c:v>
                </c:pt>
                <c:pt idx="276">
                  <c:v>1476</c:v>
                </c:pt>
                <c:pt idx="277">
                  <c:v>1477</c:v>
                </c:pt>
                <c:pt idx="278">
                  <c:v>1478</c:v>
                </c:pt>
                <c:pt idx="279">
                  <c:v>1479</c:v>
                </c:pt>
                <c:pt idx="280">
                  <c:v>1480</c:v>
                </c:pt>
                <c:pt idx="281">
                  <c:v>1481</c:v>
                </c:pt>
                <c:pt idx="282">
                  <c:v>1482</c:v>
                </c:pt>
                <c:pt idx="283">
                  <c:v>1483</c:v>
                </c:pt>
                <c:pt idx="284">
                  <c:v>1484</c:v>
                </c:pt>
                <c:pt idx="285">
                  <c:v>1485</c:v>
                </c:pt>
                <c:pt idx="286">
                  <c:v>1486</c:v>
                </c:pt>
                <c:pt idx="287">
                  <c:v>1487</c:v>
                </c:pt>
                <c:pt idx="288">
                  <c:v>1488</c:v>
                </c:pt>
                <c:pt idx="289">
                  <c:v>1489</c:v>
                </c:pt>
                <c:pt idx="290">
                  <c:v>1490</c:v>
                </c:pt>
                <c:pt idx="291">
                  <c:v>1491</c:v>
                </c:pt>
                <c:pt idx="292">
                  <c:v>1492</c:v>
                </c:pt>
                <c:pt idx="293">
                  <c:v>1493</c:v>
                </c:pt>
                <c:pt idx="294">
                  <c:v>1494</c:v>
                </c:pt>
                <c:pt idx="295">
                  <c:v>1495</c:v>
                </c:pt>
                <c:pt idx="296">
                  <c:v>1496</c:v>
                </c:pt>
                <c:pt idx="297">
                  <c:v>1497</c:v>
                </c:pt>
                <c:pt idx="298">
                  <c:v>1498</c:v>
                </c:pt>
                <c:pt idx="299">
                  <c:v>1499</c:v>
                </c:pt>
                <c:pt idx="300">
                  <c:v>1500</c:v>
                </c:pt>
                <c:pt idx="301">
                  <c:v>1501</c:v>
                </c:pt>
                <c:pt idx="302">
                  <c:v>1502</c:v>
                </c:pt>
                <c:pt idx="303">
                  <c:v>1503</c:v>
                </c:pt>
                <c:pt idx="304">
                  <c:v>1504</c:v>
                </c:pt>
                <c:pt idx="305">
                  <c:v>1505</c:v>
                </c:pt>
                <c:pt idx="306">
                  <c:v>1506</c:v>
                </c:pt>
                <c:pt idx="307">
                  <c:v>1507</c:v>
                </c:pt>
                <c:pt idx="308">
                  <c:v>1508</c:v>
                </c:pt>
                <c:pt idx="309">
                  <c:v>1509</c:v>
                </c:pt>
                <c:pt idx="310">
                  <c:v>1510</c:v>
                </c:pt>
                <c:pt idx="311">
                  <c:v>1511</c:v>
                </c:pt>
                <c:pt idx="312">
                  <c:v>1512</c:v>
                </c:pt>
                <c:pt idx="313">
                  <c:v>1513</c:v>
                </c:pt>
                <c:pt idx="314">
                  <c:v>1514</c:v>
                </c:pt>
                <c:pt idx="315">
                  <c:v>1515</c:v>
                </c:pt>
                <c:pt idx="316">
                  <c:v>1516</c:v>
                </c:pt>
                <c:pt idx="317">
                  <c:v>1517</c:v>
                </c:pt>
                <c:pt idx="318">
                  <c:v>1518</c:v>
                </c:pt>
                <c:pt idx="319">
                  <c:v>1519</c:v>
                </c:pt>
                <c:pt idx="320">
                  <c:v>1520</c:v>
                </c:pt>
                <c:pt idx="321">
                  <c:v>1521</c:v>
                </c:pt>
                <c:pt idx="322">
                  <c:v>1522</c:v>
                </c:pt>
                <c:pt idx="323">
                  <c:v>1523</c:v>
                </c:pt>
                <c:pt idx="324">
                  <c:v>1524</c:v>
                </c:pt>
                <c:pt idx="325">
                  <c:v>1525</c:v>
                </c:pt>
                <c:pt idx="326">
                  <c:v>1526</c:v>
                </c:pt>
                <c:pt idx="327">
                  <c:v>1527</c:v>
                </c:pt>
                <c:pt idx="328">
                  <c:v>1528</c:v>
                </c:pt>
                <c:pt idx="329">
                  <c:v>1529</c:v>
                </c:pt>
                <c:pt idx="330">
                  <c:v>1530</c:v>
                </c:pt>
                <c:pt idx="331">
                  <c:v>1531</c:v>
                </c:pt>
                <c:pt idx="332">
                  <c:v>1532</c:v>
                </c:pt>
                <c:pt idx="333">
                  <c:v>1533</c:v>
                </c:pt>
                <c:pt idx="334">
                  <c:v>1534</c:v>
                </c:pt>
                <c:pt idx="335">
                  <c:v>1535</c:v>
                </c:pt>
                <c:pt idx="336">
                  <c:v>1536</c:v>
                </c:pt>
                <c:pt idx="337">
                  <c:v>1537</c:v>
                </c:pt>
                <c:pt idx="338">
                  <c:v>1538</c:v>
                </c:pt>
                <c:pt idx="339">
                  <c:v>1539</c:v>
                </c:pt>
                <c:pt idx="340">
                  <c:v>1540</c:v>
                </c:pt>
                <c:pt idx="341">
                  <c:v>1541</c:v>
                </c:pt>
                <c:pt idx="342">
                  <c:v>1542</c:v>
                </c:pt>
                <c:pt idx="343">
                  <c:v>1543</c:v>
                </c:pt>
                <c:pt idx="344">
                  <c:v>1544</c:v>
                </c:pt>
                <c:pt idx="345">
                  <c:v>1545</c:v>
                </c:pt>
                <c:pt idx="346">
                  <c:v>1546</c:v>
                </c:pt>
                <c:pt idx="347">
                  <c:v>1547</c:v>
                </c:pt>
                <c:pt idx="348">
                  <c:v>1548</c:v>
                </c:pt>
                <c:pt idx="349">
                  <c:v>1549</c:v>
                </c:pt>
                <c:pt idx="350">
                  <c:v>1550</c:v>
                </c:pt>
                <c:pt idx="351">
                  <c:v>1551</c:v>
                </c:pt>
                <c:pt idx="352">
                  <c:v>1552</c:v>
                </c:pt>
                <c:pt idx="353">
                  <c:v>1553</c:v>
                </c:pt>
                <c:pt idx="354">
                  <c:v>1554</c:v>
                </c:pt>
                <c:pt idx="355">
                  <c:v>1555</c:v>
                </c:pt>
                <c:pt idx="356">
                  <c:v>1556</c:v>
                </c:pt>
                <c:pt idx="357">
                  <c:v>1557</c:v>
                </c:pt>
                <c:pt idx="358">
                  <c:v>1558</c:v>
                </c:pt>
                <c:pt idx="359">
                  <c:v>1559</c:v>
                </c:pt>
                <c:pt idx="360">
                  <c:v>1560</c:v>
                </c:pt>
                <c:pt idx="361">
                  <c:v>1561</c:v>
                </c:pt>
                <c:pt idx="362">
                  <c:v>1562</c:v>
                </c:pt>
                <c:pt idx="363">
                  <c:v>1563</c:v>
                </c:pt>
                <c:pt idx="364">
                  <c:v>1564</c:v>
                </c:pt>
                <c:pt idx="365">
                  <c:v>1565</c:v>
                </c:pt>
                <c:pt idx="366">
                  <c:v>1566</c:v>
                </c:pt>
                <c:pt idx="367">
                  <c:v>1567</c:v>
                </c:pt>
                <c:pt idx="368">
                  <c:v>1568</c:v>
                </c:pt>
                <c:pt idx="369">
                  <c:v>1569</c:v>
                </c:pt>
                <c:pt idx="370">
                  <c:v>1570</c:v>
                </c:pt>
                <c:pt idx="371">
                  <c:v>1571</c:v>
                </c:pt>
                <c:pt idx="372">
                  <c:v>1572</c:v>
                </c:pt>
                <c:pt idx="373">
                  <c:v>1573</c:v>
                </c:pt>
                <c:pt idx="374">
                  <c:v>1574</c:v>
                </c:pt>
                <c:pt idx="375">
                  <c:v>1575</c:v>
                </c:pt>
                <c:pt idx="376">
                  <c:v>1576</c:v>
                </c:pt>
                <c:pt idx="377">
                  <c:v>1577</c:v>
                </c:pt>
                <c:pt idx="378">
                  <c:v>1578</c:v>
                </c:pt>
                <c:pt idx="379">
                  <c:v>1579</c:v>
                </c:pt>
                <c:pt idx="380">
                  <c:v>1580</c:v>
                </c:pt>
                <c:pt idx="381">
                  <c:v>1581</c:v>
                </c:pt>
                <c:pt idx="382">
                  <c:v>1582</c:v>
                </c:pt>
                <c:pt idx="383">
                  <c:v>1583</c:v>
                </c:pt>
                <c:pt idx="384">
                  <c:v>1584</c:v>
                </c:pt>
                <c:pt idx="385">
                  <c:v>1585</c:v>
                </c:pt>
                <c:pt idx="386">
                  <c:v>1586</c:v>
                </c:pt>
                <c:pt idx="387">
                  <c:v>1587</c:v>
                </c:pt>
                <c:pt idx="388">
                  <c:v>1588</c:v>
                </c:pt>
                <c:pt idx="389">
                  <c:v>1589</c:v>
                </c:pt>
                <c:pt idx="390">
                  <c:v>1590</c:v>
                </c:pt>
                <c:pt idx="391">
                  <c:v>1591</c:v>
                </c:pt>
                <c:pt idx="392">
                  <c:v>1592</c:v>
                </c:pt>
                <c:pt idx="393">
                  <c:v>1593</c:v>
                </c:pt>
                <c:pt idx="394">
                  <c:v>1594</c:v>
                </c:pt>
                <c:pt idx="395">
                  <c:v>1595</c:v>
                </c:pt>
                <c:pt idx="396">
                  <c:v>1596</c:v>
                </c:pt>
                <c:pt idx="397">
                  <c:v>1597</c:v>
                </c:pt>
                <c:pt idx="398">
                  <c:v>1598</c:v>
                </c:pt>
                <c:pt idx="399">
                  <c:v>1599</c:v>
                </c:pt>
                <c:pt idx="400">
                  <c:v>1600</c:v>
                </c:pt>
              </c:numCache>
            </c:numRef>
          </c:cat>
          <c:val>
            <c:numRef>
              <c:f>'4. Net Premium and Payoff'!$D$19:$D$419</c:f>
              <c:numCache>
                <c:formatCode>_(* #,##0.00_);_(* \(#,##0.00\);_(* "-"??_);_(@_)</c:formatCode>
                <c:ptCount val="401"/>
                <c:pt idx="0">
                  <c:v>30.699999999999989</c:v>
                </c:pt>
                <c:pt idx="1">
                  <c:v>30.699999999999989</c:v>
                </c:pt>
                <c:pt idx="2">
                  <c:v>30.699999999999989</c:v>
                </c:pt>
                <c:pt idx="3">
                  <c:v>30.699999999999989</c:v>
                </c:pt>
                <c:pt idx="4">
                  <c:v>30.699999999999989</c:v>
                </c:pt>
                <c:pt idx="5">
                  <c:v>30.699999999999989</c:v>
                </c:pt>
                <c:pt idx="6">
                  <c:v>30.699999999999989</c:v>
                </c:pt>
                <c:pt idx="7">
                  <c:v>30.699999999999989</c:v>
                </c:pt>
                <c:pt idx="8">
                  <c:v>30.699999999999989</c:v>
                </c:pt>
                <c:pt idx="9">
                  <c:v>30.699999999999989</c:v>
                </c:pt>
                <c:pt idx="10">
                  <c:v>30.699999999999989</c:v>
                </c:pt>
                <c:pt idx="11">
                  <c:v>30.699999999999989</c:v>
                </c:pt>
                <c:pt idx="12">
                  <c:v>30.699999999999989</c:v>
                </c:pt>
                <c:pt idx="13">
                  <c:v>30.699999999999989</c:v>
                </c:pt>
                <c:pt idx="14">
                  <c:v>30.699999999999989</c:v>
                </c:pt>
                <c:pt idx="15">
                  <c:v>30.699999999999989</c:v>
                </c:pt>
                <c:pt idx="16">
                  <c:v>30.699999999999989</c:v>
                </c:pt>
                <c:pt idx="17">
                  <c:v>30.699999999999989</c:v>
                </c:pt>
                <c:pt idx="18">
                  <c:v>30.699999999999989</c:v>
                </c:pt>
                <c:pt idx="19">
                  <c:v>30.699999999999989</c:v>
                </c:pt>
                <c:pt idx="20">
                  <c:v>30.699999999999989</c:v>
                </c:pt>
                <c:pt idx="21">
                  <c:v>30.699999999999989</c:v>
                </c:pt>
                <c:pt idx="22">
                  <c:v>30.699999999999989</c:v>
                </c:pt>
                <c:pt idx="23">
                  <c:v>30.699999999999989</c:v>
                </c:pt>
                <c:pt idx="24">
                  <c:v>30.699999999999989</c:v>
                </c:pt>
                <c:pt idx="25">
                  <c:v>30.699999999999989</c:v>
                </c:pt>
                <c:pt idx="26">
                  <c:v>30.699999999999989</c:v>
                </c:pt>
                <c:pt idx="27">
                  <c:v>30.699999999999989</c:v>
                </c:pt>
                <c:pt idx="28">
                  <c:v>30.699999999999989</c:v>
                </c:pt>
                <c:pt idx="29">
                  <c:v>30.699999999999989</c:v>
                </c:pt>
                <c:pt idx="30">
                  <c:v>30.699999999999989</c:v>
                </c:pt>
                <c:pt idx="31">
                  <c:v>30.699999999999989</c:v>
                </c:pt>
                <c:pt idx="32">
                  <c:v>30.699999999999989</c:v>
                </c:pt>
                <c:pt idx="33">
                  <c:v>30.699999999999989</c:v>
                </c:pt>
                <c:pt idx="34">
                  <c:v>30.699999999999989</c:v>
                </c:pt>
                <c:pt idx="35">
                  <c:v>30.699999999999989</c:v>
                </c:pt>
                <c:pt idx="36">
                  <c:v>30.699999999999989</c:v>
                </c:pt>
                <c:pt idx="37">
                  <c:v>30.699999999999989</c:v>
                </c:pt>
                <c:pt idx="38">
                  <c:v>30.699999999999989</c:v>
                </c:pt>
                <c:pt idx="39">
                  <c:v>30.699999999999989</c:v>
                </c:pt>
                <c:pt idx="40">
                  <c:v>30.699999999999989</c:v>
                </c:pt>
                <c:pt idx="41">
                  <c:v>30.699999999999989</c:v>
                </c:pt>
                <c:pt idx="42">
                  <c:v>30.699999999999989</c:v>
                </c:pt>
                <c:pt idx="43">
                  <c:v>30.699999999999989</c:v>
                </c:pt>
                <c:pt idx="44">
                  <c:v>30.699999999999989</c:v>
                </c:pt>
                <c:pt idx="45">
                  <c:v>30.699999999999989</c:v>
                </c:pt>
                <c:pt idx="46">
                  <c:v>30.699999999999989</c:v>
                </c:pt>
                <c:pt idx="47">
                  <c:v>30.699999999999989</c:v>
                </c:pt>
                <c:pt idx="48">
                  <c:v>30.699999999999989</c:v>
                </c:pt>
                <c:pt idx="49">
                  <c:v>30.699999999999989</c:v>
                </c:pt>
                <c:pt idx="50">
                  <c:v>30.699999999999989</c:v>
                </c:pt>
                <c:pt idx="51">
                  <c:v>30.699999999999989</c:v>
                </c:pt>
                <c:pt idx="52">
                  <c:v>30.699999999999989</c:v>
                </c:pt>
                <c:pt idx="53">
                  <c:v>30.699999999999989</c:v>
                </c:pt>
                <c:pt idx="54">
                  <c:v>30.699999999999989</c:v>
                </c:pt>
                <c:pt idx="55">
                  <c:v>30.699999999999989</c:v>
                </c:pt>
                <c:pt idx="56">
                  <c:v>30.699999999999989</c:v>
                </c:pt>
                <c:pt idx="57">
                  <c:v>30.699999999999989</c:v>
                </c:pt>
                <c:pt idx="58">
                  <c:v>30.699999999999989</c:v>
                </c:pt>
                <c:pt idx="59">
                  <c:v>30.699999999999989</c:v>
                </c:pt>
                <c:pt idx="60">
                  <c:v>30.699999999999989</c:v>
                </c:pt>
                <c:pt idx="61">
                  <c:v>30.699999999999989</c:v>
                </c:pt>
                <c:pt idx="62">
                  <c:v>30.699999999999989</c:v>
                </c:pt>
                <c:pt idx="63">
                  <c:v>30.699999999999989</c:v>
                </c:pt>
                <c:pt idx="64">
                  <c:v>30.699999999999989</c:v>
                </c:pt>
                <c:pt idx="65">
                  <c:v>30.699999999999989</c:v>
                </c:pt>
                <c:pt idx="66">
                  <c:v>30.699999999999989</c:v>
                </c:pt>
                <c:pt idx="67">
                  <c:v>30.699999999999989</c:v>
                </c:pt>
                <c:pt idx="68">
                  <c:v>30.699999999999989</c:v>
                </c:pt>
                <c:pt idx="69">
                  <c:v>30.699999999999989</c:v>
                </c:pt>
                <c:pt idx="70">
                  <c:v>30.699999999999989</c:v>
                </c:pt>
                <c:pt idx="71">
                  <c:v>30.699999999999989</c:v>
                </c:pt>
                <c:pt idx="72">
                  <c:v>30.699999999999989</c:v>
                </c:pt>
                <c:pt idx="73">
                  <c:v>30.699999999999989</c:v>
                </c:pt>
                <c:pt idx="74">
                  <c:v>30.699999999999989</c:v>
                </c:pt>
                <c:pt idx="75">
                  <c:v>30.699999999999989</c:v>
                </c:pt>
                <c:pt idx="76">
                  <c:v>30.699999999999989</c:v>
                </c:pt>
                <c:pt idx="77">
                  <c:v>30.699999999999989</c:v>
                </c:pt>
                <c:pt idx="78">
                  <c:v>30.699999999999989</c:v>
                </c:pt>
                <c:pt idx="79">
                  <c:v>30.700000000000003</c:v>
                </c:pt>
                <c:pt idx="80">
                  <c:v>30.700000000000003</c:v>
                </c:pt>
                <c:pt idx="81">
                  <c:v>30.700000000000003</c:v>
                </c:pt>
                <c:pt idx="82">
                  <c:v>30.700000000000003</c:v>
                </c:pt>
                <c:pt idx="83">
                  <c:v>30.700000000000003</c:v>
                </c:pt>
                <c:pt idx="84">
                  <c:v>30.700000000000003</c:v>
                </c:pt>
                <c:pt idx="85">
                  <c:v>30.700000000000003</c:v>
                </c:pt>
                <c:pt idx="86">
                  <c:v>30.700000000000003</c:v>
                </c:pt>
                <c:pt idx="87">
                  <c:v>30.700000000000003</c:v>
                </c:pt>
                <c:pt idx="88">
                  <c:v>30.700000000000003</c:v>
                </c:pt>
                <c:pt idx="89">
                  <c:v>30.700000000000003</c:v>
                </c:pt>
                <c:pt idx="90">
                  <c:v>30.700000000000003</c:v>
                </c:pt>
                <c:pt idx="91">
                  <c:v>30.700000000000003</c:v>
                </c:pt>
                <c:pt idx="92">
                  <c:v>30.700000000000003</c:v>
                </c:pt>
                <c:pt idx="93">
                  <c:v>30.700000000000003</c:v>
                </c:pt>
                <c:pt idx="94">
                  <c:v>30.700000000000003</c:v>
                </c:pt>
                <c:pt idx="95">
                  <c:v>30.700000000000003</c:v>
                </c:pt>
                <c:pt idx="96">
                  <c:v>30.700000000000003</c:v>
                </c:pt>
                <c:pt idx="97">
                  <c:v>30.700000000000003</c:v>
                </c:pt>
                <c:pt idx="98">
                  <c:v>30.700000000000003</c:v>
                </c:pt>
                <c:pt idx="99">
                  <c:v>30.700000000000003</c:v>
                </c:pt>
                <c:pt idx="100">
                  <c:v>30.700000000000003</c:v>
                </c:pt>
                <c:pt idx="101">
                  <c:v>30.700000000000003</c:v>
                </c:pt>
                <c:pt idx="102">
                  <c:v>30.700000000000003</c:v>
                </c:pt>
                <c:pt idx="103">
                  <c:v>30.700000000000003</c:v>
                </c:pt>
                <c:pt idx="104">
                  <c:v>30.700000000000003</c:v>
                </c:pt>
                <c:pt idx="105">
                  <c:v>30.700000000000003</c:v>
                </c:pt>
                <c:pt idx="106">
                  <c:v>30.700000000000003</c:v>
                </c:pt>
                <c:pt idx="107">
                  <c:v>30.700000000000003</c:v>
                </c:pt>
                <c:pt idx="108">
                  <c:v>30.700000000000003</c:v>
                </c:pt>
                <c:pt idx="109">
                  <c:v>30.700000000000003</c:v>
                </c:pt>
                <c:pt idx="110">
                  <c:v>30.700000000000003</c:v>
                </c:pt>
                <c:pt idx="111">
                  <c:v>30.700000000000003</c:v>
                </c:pt>
                <c:pt idx="112">
                  <c:v>30.700000000000003</c:v>
                </c:pt>
                <c:pt idx="113">
                  <c:v>30.700000000000003</c:v>
                </c:pt>
                <c:pt idx="114">
                  <c:v>30.700000000000003</c:v>
                </c:pt>
                <c:pt idx="115">
                  <c:v>30.700000000000003</c:v>
                </c:pt>
                <c:pt idx="116">
                  <c:v>30.700000000000003</c:v>
                </c:pt>
                <c:pt idx="117">
                  <c:v>30.700000000000003</c:v>
                </c:pt>
                <c:pt idx="118">
                  <c:v>30.700000000000003</c:v>
                </c:pt>
                <c:pt idx="119">
                  <c:v>30.700000000000003</c:v>
                </c:pt>
                <c:pt idx="120">
                  <c:v>30.700000000000003</c:v>
                </c:pt>
                <c:pt idx="121">
                  <c:v>30.700000000000003</c:v>
                </c:pt>
                <c:pt idx="122">
                  <c:v>30.700000000000003</c:v>
                </c:pt>
                <c:pt idx="123">
                  <c:v>30.700000000000003</c:v>
                </c:pt>
                <c:pt idx="124">
                  <c:v>30.700000000000003</c:v>
                </c:pt>
                <c:pt idx="125">
                  <c:v>30.700000000000003</c:v>
                </c:pt>
                <c:pt idx="126">
                  <c:v>30.700000000000003</c:v>
                </c:pt>
                <c:pt idx="127">
                  <c:v>30.700000000000003</c:v>
                </c:pt>
                <c:pt idx="128">
                  <c:v>30.700000000000003</c:v>
                </c:pt>
                <c:pt idx="129">
                  <c:v>30.700000000000003</c:v>
                </c:pt>
                <c:pt idx="130">
                  <c:v>30.700000000000003</c:v>
                </c:pt>
                <c:pt idx="131">
                  <c:v>30.700000000000003</c:v>
                </c:pt>
                <c:pt idx="132">
                  <c:v>30.700000000000003</c:v>
                </c:pt>
                <c:pt idx="133">
                  <c:v>30.700000000000003</c:v>
                </c:pt>
                <c:pt idx="134">
                  <c:v>30.700000000000003</c:v>
                </c:pt>
                <c:pt idx="135">
                  <c:v>30.700000000000003</c:v>
                </c:pt>
                <c:pt idx="136">
                  <c:v>30.700000000000003</c:v>
                </c:pt>
                <c:pt idx="137">
                  <c:v>30.700000000000003</c:v>
                </c:pt>
                <c:pt idx="138">
                  <c:v>30.700000000000003</c:v>
                </c:pt>
                <c:pt idx="139">
                  <c:v>30.700000000000003</c:v>
                </c:pt>
                <c:pt idx="140">
                  <c:v>30.700000000000003</c:v>
                </c:pt>
                <c:pt idx="141">
                  <c:v>30.700000000000003</c:v>
                </c:pt>
                <c:pt idx="142">
                  <c:v>30.700000000000003</c:v>
                </c:pt>
                <c:pt idx="143">
                  <c:v>30.700000000000003</c:v>
                </c:pt>
                <c:pt idx="144">
                  <c:v>30.700000000000003</c:v>
                </c:pt>
                <c:pt idx="145">
                  <c:v>30.700000000000003</c:v>
                </c:pt>
                <c:pt idx="146">
                  <c:v>30.700000000000003</c:v>
                </c:pt>
                <c:pt idx="147">
                  <c:v>30.700000000000003</c:v>
                </c:pt>
                <c:pt idx="148">
                  <c:v>30.700000000000003</c:v>
                </c:pt>
                <c:pt idx="149">
                  <c:v>30.700000000000003</c:v>
                </c:pt>
                <c:pt idx="150">
                  <c:v>30.700000000000003</c:v>
                </c:pt>
                <c:pt idx="151">
                  <c:v>30.700000000000003</c:v>
                </c:pt>
                <c:pt idx="152">
                  <c:v>30.700000000000003</c:v>
                </c:pt>
                <c:pt idx="153">
                  <c:v>30.700000000000003</c:v>
                </c:pt>
                <c:pt idx="154">
                  <c:v>30.700000000000003</c:v>
                </c:pt>
                <c:pt idx="155">
                  <c:v>30.700000000000003</c:v>
                </c:pt>
                <c:pt idx="156">
                  <c:v>30.700000000000003</c:v>
                </c:pt>
                <c:pt idx="157">
                  <c:v>30.700000000000003</c:v>
                </c:pt>
                <c:pt idx="158">
                  <c:v>30.700000000000003</c:v>
                </c:pt>
                <c:pt idx="159">
                  <c:v>30.700000000000003</c:v>
                </c:pt>
                <c:pt idx="160">
                  <c:v>30.700000000000003</c:v>
                </c:pt>
                <c:pt idx="161">
                  <c:v>30.700000000000003</c:v>
                </c:pt>
                <c:pt idx="162">
                  <c:v>30.700000000000003</c:v>
                </c:pt>
                <c:pt idx="163">
                  <c:v>30.700000000000003</c:v>
                </c:pt>
                <c:pt idx="164">
                  <c:v>30.700000000000003</c:v>
                </c:pt>
                <c:pt idx="165">
                  <c:v>30.700000000000003</c:v>
                </c:pt>
                <c:pt idx="166">
                  <c:v>30.700000000000003</c:v>
                </c:pt>
                <c:pt idx="167">
                  <c:v>30.700000000000003</c:v>
                </c:pt>
                <c:pt idx="168">
                  <c:v>30.700000000000003</c:v>
                </c:pt>
                <c:pt idx="169">
                  <c:v>30.700000000000003</c:v>
                </c:pt>
                <c:pt idx="170">
                  <c:v>30.700000000000003</c:v>
                </c:pt>
                <c:pt idx="171">
                  <c:v>30.700000000000003</c:v>
                </c:pt>
                <c:pt idx="172">
                  <c:v>30.700000000000003</c:v>
                </c:pt>
                <c:pt idx="173">
                  <c:v>30.700000000000003</c:v>
                </c:pt>
                <c:pt idx="174">
                  <c:v>30.700000000000003</c:v>
                </c:pt>
                <c:pt idx="175">
                  <c:v>30.700000000000003</c:v>
                </c:pt>
                <c:pt idx="176">
                  <c:v>30.700000000000003</c:v>
                </c:pt>
                <c:pt idx="177">
                  <c:v>30.700000000000003</c:v>
                </c:pt>
                <c:pt idx="178">
                  <c:v>30.700000000000003</c:v>
                </c:pt>
                <c:pt idx="179">
                  <c:v>30.700000000000003</c:v>
                </c:pt>
                <c:pt idx="180">
                  <c:v>30.700000000000003</c:v>
                </c:pt>
                <c:pt idx="181">
                  <c:v>29.700000000000003</c:v>
                </c:pt>
                <c:pt idx="182">
                  <c:v>28.700000000000003</c:v>
                </c:pt>
                <c:pt idx="183">
                  <c:v>27.700000000000003</c:v>
                </c:pt>
                <c:pt idx="184">
                  <c:v>26.700000000000003</c:v>
                </c:pt>
                <c:pt idx="185">
                  <c:v>25.700000000000003</c:v>
                </c:pt>
                <c:pt idx="186">
                  <c:v>24.700000000000003</c:v>
                </c:pt>
                <c:pt idx="187">
                  <c:v>23.700000000000003</c:v>
                </c:pt>
                <c:pt idx="188">
                  <c:v>22.700000000000003</c:v>
                </c:pt>
                <c:pt idx="189">
                  <c:v>21.700000000000003</c:v>
                </c:pt>
                <c:pt idx="190">
                  <c:v>20.700000000000003</c:v>
                </c:pt>
                <c:pt idx="191">
                  <c:v>19.700000000000003</c:v>
                </c:pt>
                <c:pt idx="192">
                  <c:v>18.700000000000003</c:v>
                </c:pt>
                <c:pt idx="193">
                  <c:v>17.700000000000003</c:v>
                </c:pt>
                <c:pt idx="194">
                  <c:v>16.700000000000003</c:v>
                </c:pt>
                <c:pt idx="195">
                  <c:v>15.700000000000003</c:v>
                </c:pt>
                <c:pt idx="196">
                  <c:v>14.700000000000003</c:v>
                </c:pt>
                <c:pt idx="197">
                  <c:v>13.700000000000003</c:v>
                </c:pt>
                <c:pt idx="198">
                  <c:v>12.700000000000003</c:v>
                </c:pt>
                <c:pt idx="199">
                  <c:v>11.700000000000003</c:v>
                </c:pt>
                <c:pt idx="200">
                  <c:v>10.700000000000003</c:v>
                </c:pt>
                <c:pt idx="201">
                  <c:v>9.7000000000000028</c:v>
                </c:pt>
                <c:pt idx="202">
                  <c:v>8.7000000000000028</c:v>
                </c:pt>
                <c:pt idx="203">
                  <c:v>7.7000000000000028</c:v>
                </c:pt>
                <c:pt idx="204">
                  <c:v>6.7000000000000028</c:v>
                </c:pt>
                <c:pt idx="205">
                  <c:v>5.7000000000000028</c:v>
                </c:pt>
                <c:pt idx="206">
                  <c:v>4.7000000000000028</c:v>
                </c:pt>
                <c:pt idx="207">
                  <c:v>3.7000000000000028</c:v>
                </c:pt>
                <c:pt idx="208">
                  <c:v>2.7000000000000028</c:v>
                </c:pt>
                <c:pt idx="209">
                  <c:v>1.7000000000000028</c:v>
                </c:pt>
                <c:pt idx="210">
                  <c:v>0.70000000000000284</c:v>
                </c:pt>
                <c:pt idx="211">
                  <c:v>-0.29999999999999716</c:v>
                </c:pt>
                <c:pt idx="212">
                  <c:v>-1.2999999999999972</c:v>
                </c:pt>
                <c:pt idx="213">
                  <c:v>-2.2999999999999972</c:v>
                </c:pt>
                <c:pt idx="214">
                  <c:v>-3.2999999999999972</c:v>
                </c:pt>
                <c:pt idx="215">
                  <c:v>-4.2999999999999972</c:v>
                </c:pt>
                <c:pt idx="216">
                  <c:v>-5.2999999999999972</c:v>
                </c:pt>
                <c:pt idx="217">
                  <c:v>-6.2999999999999972</c:v>
                </c:pt>
                <c:pt idx="218">
                  <c:v>-7.2999999999999972</c:v>
                </c:pt>
                <c:pt idx="219">
                  <c:v>-8.2999999999999972</c:v>
                </c:pt>
                <c:pt idx="220">
                  <c:v>-9.2999999999999972</c:v>
                </c:pt>
                <c:pt idx="221">
                  <c:v>-10.299999999999997</c:v>
                </c:pt>
                <c:pt idx="222">
                  <c:v>-11.299999999999997</c:v>
                </c:pt>
                <c:pt idx="223">
                  <c:v>-12.299999999999997</c:v>
                </c:pt>
                <c:pt idx="224">
                  <c:v>-13.299999999999997</c:v>
                </c:pt>
                <c:pt idx="225">
                  <c:v>-14.299999999999997</c:v>
                </c:pt>
                <c:pt idx="226">
                  <c:v>-15.299999999999997</c:v>
                </c:pt>
                <c:pt idx="227">
                  <c:v>-16.299999999999997</c:v>
                </c:pt>
                <c:pt idx="228">
                  <c:v>-17.299999999999997</c:v>
                </c:pt>
                <c:pt idx="229">
                  <c:v>-18.299999999999997</c:v>
                </c:pt>
                <c:pt idx="230">
                  <c:v>-19.299999999999997</c:v>
                </c:pt>
                <c:pt idx="231">
                  <c:v>-20.299999999999997</c:v>
                </c:pt>
                <c:pt idx="232">
                  <c:v>-21.299999999999997</c:v>
                </c:pt>
                <c:pt idx="233">
                  <c:v>-22.299999999999997</c:v>
                </c:pt>
                <c:pt idx="234">
                  <c:v>-23.299999999999997</c:v>
                </c:pt>
                <c:pt idx="235">
                  <c:v>-24.299999999999997</c:v>
                </c:pt>
                <c:pt idx="236">
                  <c:v>-25.299999999999997</c:v>
                </c:pt>
                <c:pt idx="237">
                  <c:v>-26.299999999999997</c:v>
                </c:pt>
                <c:pt idx="238">
                  <c:v>-27.299999999999997</c:v>
                </c:pt>
                <c:pt idx="239">
                  <c:v>-28.299999999999997</c:v>
                </c:pt>
                <c:pt idx="240">
                  <c:v>-29.299999999999997</c:v>
                </c:pt>
                <c:pt idx="241">
                  <c:v>-29.299999999999997</c:v>
                </c:pt>
                <c:pt idx="242">
                  <c:v>-29.299999999999997</c:v>
                </c:pt>
                <c:pt idx="243">
                  <c:v>-29.299999999999997</c:v>
                </c:pt>
                <c:pt idx="244">
                  <c:v>-29.299999999999997</c:v>
                </c:pt>
                <c:pt idx="245">
                  <c:v>-29.299999999999997</c:v>
                </c:pt>
                <c:pt idx="246">
                  <c:v>-29.299999999999997</c:v>
                </c:pt>
                <c:pt idx="247">
                  <c:v>-29.299999999999997</c:v>
                </c:pt>
                <c:pt idx="248">
                  <c:v>-29.299999999999997</c:v>
                </c:pt>
                <c:pt idx="249">
                  <c:v>-29.299999999999997</c:v>
                </c:pt>
                <c:pt idx="250">
                  <c:v>-29.299999999999997</c:v>
                </c:pt>
                <c:pt idx="251">
                  <c:v>-29.299999999999997</c:v>
                </c:pt>
                <c:pt idx="252">
                  <c:v>-29.299999999999997</c:v>
                </c:pt>
                <c:pt idx="253">
                  <c:v>-29.299999999999997</c:v>
                </c:pt>
                <c:pt idx="254">
                  <c:v>-29.299999999999997</c:v>
                </c:pt>
                <c:pt idx="255">
                  <c:v>-29.299999999999997</c:v>
                </c:pt>
                <c:pt idx="256">
                  <c:v>-29.299999999999997</c:v>
                </c:pt>
                <c:pt idx="257">
                  <c:v>-29.299999999999997</c:v>
                </c:pt>
                <c:pt idx="258">
                  <c:v>-29.299999999999997</c:v>
                </c:pt>
                <c:pt idx="259">
                  <c:v>-29.299999999999997</c:v>
                </c:pt>
                <c:pt idx="260">
                  <c:v>-29.299999999999997</c:v>
                </c:pt>
                <c:pt idx="261">
                  <c:v>-29.299999999999997</c:v>
                </c:pt>
                <c:pt idx="262">
                  <c:v>-29.299999999999997</c:v>
                </c:pt>
                <c:pt idx="263">
                  <c:v>-29.299999999999997</c:v>
                </c:pt>
                <c:pt idx="264">
                  <c:v>-29.299999999999997</c:v>
                </c:pt>
                <c:pt idx="265">
                  <c:v>-29.299999999999997</c:v>
                </c:pt>
                <c:pt idx="266">
                  <c:v>-29.299999999999997</c:v>
                </c:pt>
                <c:pt idx="267">
                  <c:v>-29.299999999999997</c:v>
                </c:pt>
                <c:pt idx="268">
                  <c:v>-29.299999999999997</c:v>
                </c:pt>
                <c:pt idx="269">
                  <c:v>-29.299999999999997</c:v>
                </c:pt>
                <c:pt idx="270">
                  <c:v>-29.299999999999997</c:v>
                </c:pt>
                <c:pt idx="271">
                  <c:v>-29.299999999999997</c:v>
                </c:pt>
                <c:pt idx="272">
                  <c:v>-29.299999999999997</c:v>
                </c:pt>
                <c:pt idx="273">
                  <c:v>-29.299999999999997</c:v>
                </c:pt>
                <c:pt idx="274">
                  <c:v>-29.299999999999997</c:v>
                </c:pt>
                <c:pt idx="275">
                  <c:v>-29.299999999999997</c:v>
                </c:pt>
                <c:pt idx="276">
                  <c:v>-29.299999999999997</c:v>
                </c:pt>
                <c:pt idx="277">
                  <c:v>-29.299999999999997</c:v>
                </c:pt>
                <c:pt idx="278">
                  <c:v>-29.299999999999997</c:v>
                </c:pt>
                <c:pt idx="279">
                  <c:v>-29.299999999999997</c:v>
                </c:pt>
                <c:pt idx="280">
                  <c:v>-29.299999999999997</c:v>
                </c:pt>
                <c:pt idx="281">
                  <c:v>-29.299999999999997</c:v>
                </c:pt>
                <c:pt idx="282">
                  <c:v>-29.299999999999997</c:v>
                </c:pt>
                <c:pt idx="283">
                  <c:v>-29.299999999999997</c:v>
                </c:pt>
                <c:pt idx="284">
                  <c:v>-29.299999999999997</c:v>
                </c:pt>
                <c:pt idx="285">
                  <c:v>-29.299999999999997</c:v>
                </c:pt>
                <c:pt idx="286">
                  <c:v>-29.299999999999997</c:v>
                </c:pt>
                <c:pt idx="287">
                  <c:v>-29.299999999999997</c:v>
                </c:pt>
                <c:pt idx="288">
                  <c:v>-29.299999999999997</c:v>
                </c:pt>
                <c:pt idx="289">
                  <c:v>-29.299999999999997</c:v>
                </c:pt>
                <c:pt idx="290">
                  <c:v>-29.299999999999997</c:v>
                </c:pt>
                <c:pt idx="291">
                  <c:v>-29.299999999999997</c:v>
                </c:pt>
                <c:pt idx="292">
                  <c:v>-29.299999999999997</c:v>
                </c:pt>
                <c:pt idx="293">
                  <c:v>-29.299999999999997</c:v>
                </c:pt>
                <c:pt idx="294">
                  <c:v>-29.299999999999997</c:v>
                </c:pt>
                <c:pt idx="295">
                  <c:v>-29.299999999999997</c:v>
                </c:pt>
                <c:pt idx="296">
                  <c:v>-29.299999999999997</c:v>
                </c:pt>
                <c:pt idx="297">
                  <c:v>-29.299999999999997</c:v>
                </c:pt>
                <c:pt idx="298">
                  <c:v>-29.299999999999997</c:v>
                </c:pt>
                <c:pt idx="299">
                  <c:v>-29.299999999999997</c:v>
                </c:pt>
                <c:pt idx="300">
                  <c:v>-29.299999999999997</c:v>
                </c:pt>
                <c:pt idx="301">
                  <c:v>-29.299999999999997</c:v>
                </c:pt>
                <c:pt idx="302">
                  <c:v>-29.299999999999997</c:v>
                </c:pt>
                <c:pt idx="303">
                  <c:v>-29.299999999999997</c:v>
                </c:pt>
                <c:pt idx="304">
                  <c:v>-29.299999999999997</c:v>
                </c:pt>
                <c:pt idx="305">
                  <c:v>-29.299999999999997</c:v>
                </c:pt>
                <c:pt idx="306">
                  <c:v>-29.299999999999997</c:v>
                </c:pt>
                <c:pt idx="307">
                  <c:v>-29.299999999999997</c:v>
                </c:pt>
                <c:pt idx="308">
                  <c:v>-29.299999999999997</c:v>
                </c:pt>
                <c:pt idx="309">
                  <c:v>-29.299999999999997</c:v>
                </c:pt>
                <c:pt idx="310">
                  <c:v>-29.299999999999997</c:v>
                </c:pt>
                <c:pt idx="311">
                  <c:v>-29.299999999999997</c:v>
                </c:pt>
                <c:pt idx="312">
                  <c:v>-29.299999999999997</c:v>
                </c:pt>
                <c:pt idx="313">
                  <c:v>-29.299999999999997</c:v>
                </c:pt>
                <c:pt idx="314">
                  <c:v>-29.299999999999997</c:v>
                </c:pt>
                <c:pt idx="315">
                  <c:v>-29.299999999999997</c:v>
                </c:pt>
                <c:pt idx="316">
                  <c:v>-29.299999999999997</c:v>
                </c:pt>
                <c:pt idx="317">
                  <c:v>-29.299999999999997</c:v>
                </c:pt>
                <c:pt idx="318">
                  <c:v>-29.299999999999997</c:v>
                </c:pt>
                <c:pt idx="319">
                  <c:v>-29.299999999999997</c:v>
                </c:pt>
                <c:pt idx="320">
                  <c:v>-29.299999999999997</c:v>
                </c:pt>
                <c:pt idx="321">
                  <c:v>-29.299999999999997</c:v>
                </c:pt>
                <c:pt idx="322">
                  <c:v>-29.299999999999997</c:v>
                </c:pt>
                <c:pt idx="323">
                  <c:v>-29.299999999999997</c:v>
                </c:pt>
                <c:pt idx="324">
                  <c:v>-29.299999999999997</c:v>
                </c:pt>
                <c:pt idx="325">
                  <c:v>-29.299999999999997</c:v>
                </c:pt>
                <c:pt idx="326">
                  <c:v>-29.299999999999997</c:v>
                </c:pt>
                <c:pt idx="327">
                  <c:v>-29.299999999999997</c:v>
                </c:pt>
                <c:pt idx="328">
                  <c:v>-29.299999999999997</c:v>
                </c:pt>
                <c:pt idx="329">
                  <c:v>-29.299999999999997</c:v>
                </c:pt>
                <c:pt idx="330">
                  <c:v>-29.299999999999997</c:v>
                </c:pt>
                <c:pt idx="331">
                  <c:v>-29.299999999999997</c:v>
                </c:pt>
                <c:pt idx="332">
                  <c:v>-29.299999999999997</c:v>
                </c:pt>
                <c:pt idx="333">
                  <c:v>-29.299999999999997</c:v>
                </c:pt>
                <c:pt idx="334">
                  <c:v>-29.299999999999997</c:v>
                </c:pt>
                <c:pt idx="335">
                  <c:v>-29.299999999999997</c:v>
                </c:pt>
                <c:pt idx="336">
                  <c:v>-29.299999999999997</c:v>
                </c:pt>
                <c:pt idx="337">
                  <c:v>-29.299999999999997</c:v>
                </c:pt>
                <c:pt idx="338">
                  <c:v>-29.299999999999997</c:v>
                </c:pt>
                <c:pt idx="339">
                  <c:v>-29.299999999999997</c:v>
                </c:pt>
                <c:pt idx="340">
                  <c:v>-29.299999999999997</c:v>
                </c:pt>
                <c:pt idx="341">
                  <c:v>-29.299999999999997</c:v>
                </c:pt>
                <c:pt idx="342">
                  <c:v>-29.299999999999997</c:v>
                </c:pt>
                <c:pt idx="343">
                  <c:v>-29.299999999999997</c:v>
                </c:pt>
                <c:pt idx="344">
                  <c:v>-29.299999999999997</c:v>
                </c:pt>
                <c:pt idx="345">
                  <c:v>-29.299999999999997</c:v>
                </c:pt>
                <c:pt idx="346">
                  <c:v>-29.299999999999997</c:v>
                </c:pt>
                <c:pt idx="347">
                  <c:v>-29.299999999999997</c:v>
                </c:pt>
                <c:pt idx="348">
                  <c:v>-29.299999999999997</c:v>
                </c:pt>
                <c:pt idx="349">
                  <c:v>-29.299999999999997</c:v>
                </c:pt>
                <c:pt idx="350">
                  <c:v>-29.299999999999997</c:v>
                </c:pt>
                <c:pt idx="351">
                  <c:v>-29.299999999999997</c:v>
                </c:pt>
                <c:pt idx="352">
                  <c:v>-29.299999999999997</c:v>
                </c:pt>
                <c:pt idx="353">
                  <c:v>-29.299999999999997</c:v>
                </c:pt>
                <c:pt idx="354">
                  <c:v>-29.299999999999997</c:v>
                </c:pt>
                <c:pt idx="355">
                  <c:v>-29.299999999999997</c:v>
                </c:pt>
                <c:pt idx="356">
                  <c:v>-29.299999999999997</c:v>
                </c:pt>
                <c:pt idx="357">
                  <c:v>-29.299999999999997</c:v>
                </c:pt>
                <c:pt idx="358">
                  <c:v>-29.299999999999997</c:v>
                </c:pt>
                <c:pt idx="359">
                  <c:v>-29.299999999999997</c:v>
                </c:pt>
                <c:pt idx="360">
                  <c:v>-29.299999999999997</c:v>
                </c:pt>
                <c:pt idx="361">
                  <c:v>-29.299999999999997</c:v>
                </c:pt>
                <c:pt idx="362">
                  <c:v>-29.299999999999997</c:v>
                </c:pt>
                <c:pt idx="363">
                  <c:v>-29.299999999999997</c:v>
                </c:pt>
                <c:pt idx="364">
                  <c:v>-29.299999999999997</c:v>
                </c:pt>
                <c:pt idx="365">
                  <c:v>-29.299999999999997</c:v>
                </c:pt>
                <c:pt idx="366">
                  <c:v>-29.299999999999997</c:v>
                </c:pt>
                <c:pt idx="367">
                  <c:v>-29.299999999999997</c:v>
                </c:pt>
                <c:pt idx="368">
                  <c:v>-29.299999999999997</c:v>
                </c:pt>
                <c:pt idx="369">
                  <c:v>-29.299999999999997</c:v>
                </c:pt>
                <c:pt idx="370">
                  <c:v>-29.299999999999997</c:v>
                </c:pt>
                <c:pt idx="371">
                  <c:v>-29.299999999999997</c:v>
                </c:pt>
                <c:pt idx="372">
                  <c:v>-29.299999999999997</c:v>
                </c:pt>
                <c:pt idx="373">
                  <c:v>-29.299999999999997</c:v>
                </c:pt>
                <c:pt idx="374">
                  <c:v>-29.299999999999997</c:v>
                </c:pt>
                <c:pt idx="375">
                  <c:v>-29.299999999999997</c:v>
                </c:pt>
                <c:pt idx="376">
                  <c:v>-29.299999999999997</c:v>
                </c:pt>
                <c:pt idx="377">
                  <c:v>-29.299999999999997</c:v>
                </c:pt>
                <c:pt idx="378">
                  <c:v>-29.299999999999997</c:v>
                </c:pt>
                <c:pt idx="379">
                  <c:v>-29.299999999999997</c:v>
                </c:pt>
                <c:pt idx="380">
                  <c:v>-29.299999999999997</c:v>
                </c:pt>
                <c:pt idx="381">
                  <c:v>-29.299999999999997</c:v>
                </c:pt>
                <c:pt idx="382">
                  <c:v>-29.299999999999997</c:v>
                </c:pt>
                <c:pt idx="383">
                  <c:v>-29.299999999999997</c:v>
                </c:pt>
                <c:pt idx="384">
                  <c:v>-29.299999999999997</c:v>
                </c:pt>
                <c:pt idx="385">
                  <c:v>-29.299999999999997</c:v>
                </c:pt>
                <c:pt idx="386">
                  <c:v>-29.299999999999997</c:v>
                </c:pt>
                <c:pt idx="387">
                  <c:v>-29.299999999999997</c:v>
                </c:pt>
                <c:pt idx="388">
                  <c:v>-29.299999999999997</c:v>
                </c:pt>
                <c:pt idx="389">
                  <c:v>-29.299999999999997</c:v>
                </c:pt>
                <c:pt idx="390">
                  <c:v>-29.299999999999997</c:v>
                </c:pt>
                <c:pt idx="391">
                  <c:v>-29.299999999999997</c:v>
                </c:pt>
                <c:pt idx="392">
                  <c:v>-29.299999999999997</c:v>
                </c:pt>
                <c:pt idx="393">
                  <c:v>-29.299999999999997</c:v>
                </c:pt>
                <c:pt idx="394">
                  <c:v>-29.299999999999997</c:v>
                </c:pt>
                <c:pt idx="395">
                  <c:v>-29.299999999999997</c:v>
                </c:pt>
                <c:pt idx="396">
                  <c:v>-29.299999999999997</c:v>
                </c:pt>
                <c:pt idx="397">
                  <c:v>-29.299999999999997</c:v>
                </c:pt>
                <c:pt idx="398">
                  <c:v>-29.299999999999997</c:v>
                </c:pt>
                <c:pt idx="399">
                  <c:v>-29.299999999999997</c:v>
                </c:pt>
                <c:pt idx="400">
                  <c:v>-29.299999999999997</c:v>
                </c:pt>
              </c:numCache>
            </c:numRef>
          </c:val>
          <c:smooth val="0"/>
          <c:extLst>
            <c:ext xmlns:c16="http://schemas.microsoft.com/office/drawing/2014/chart" uri="{C3380CC4-5D6E-409C-BE32-E72D297353CC}">
              <c16:uniqueId val="{00000002-0A1F-45BB-A899-DD89038BF145}"/>
            </c:ext>
          </c:extLst>
        </c:ser>
        <c:dLbls>
          <c:showLegendKey val="0"/>
          <c:showVal val="0"/>
          <c:showCatName val="0"/>
          <c:showSerName val="0"/>
          <c:showPercent val="0"/>
          <c:showBubbleSize val="0"/>
        </c:dLbls>
        <c:smooth val="0"/>
        <c:axId val="508520256"/>
        <c:axId val="508510656"/>
      </c:lineChart>
      <c:catAx>
        <c:axId val="50852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10656"/>
        <c:crosses val="autoZero"/>
        <c:auto val="1"/>
        <c:lblAlgn val="ctr"/>
        <c:lblOffset val="100"/>
        <c:noMultiLvlLbl val="0"/>
      </c:catAx>
      <c:valAx>
        <c:axId val="5085106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20256"/>
        <c:crosses val="autoZero"/>
        <c:crossBetween val="between"/>
      </c:valAx>
      <c:spPr>
        <a:solidFill>
          <a:schemeClr val="bg1"/>
        </a:solidFill>
        <a:ln>
          <a:noFill/>
        </a:ln>
        <a:effectLst/>
      </c:spPr>
    </c:plotArea>
    <c:legend>
      <c:legendPos val="b"/>
      <c:layout>
        <c:manualLayout>
          <c:xMode val="edge"/>
          <c:yMode val="edge"/>
          <c:x val="0.26226450009549324"/>
          <c:y val="0.94072304905815185"/>
          <c:w val="0.55179873794592638"/>
          <c:h val="5.1848004138371838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6" Type="http://schemas.openxmlformats.org/officeDocument/2006/relationships/customXml" Target="../ink/ink15.xml"/><Relationship Id="rId21" Type="http://schemas.openxmlformats.org/officeDocument/2006/relationships/image" Target="../media/image17.png"/><Relationship Id="rId42" Type="http://schemas.openxmlformats.org/officeDocument/2006/relationships/customXml" Target="../ink/ink23.xml"/><Relationship Id="rId47" Type="http://schemas.openxmlformats.org/officeDocument/2006/relationships/image" Target="../media/image30.png"/><Relationship Id="rId63" Type="http://schemas.openxmlformats.org/officeDocument/2006/relationships/image" Target="../media/image38.png"/><Relationship Id="rId68" Type="http://schemas.openxmlformats.org/officeDocument/2006/relationships/customXml" Target="../ink/ink36.xml"/><Relationship Id="rId7" Type="http://schemas.openxmlformats.org/officeDocument/2006/relationships/image" Target="../media/image12.png"/><Relationship Id="rId71" Type="http://schemas.openxmlformats.org/officeDocument/2006/relationships/customXml" Target="../ink/ink38.xml"/><Relationship Id="rId2" Type="http://schemas.openxmlformats.org/officeDocument/2006/relationships/customXml" Target="../ink/ink1.xml"/><Relationship Id="rId16" Type="http://schemas.openxmlformats.org/officeDocument/2006/relationships/image" Target="../media/image15.png"/><Relationship Id="rId29" Type="http://schemas.openxmlformats.org/officeDocument/2006/relationships/image" Target="../media/image21.png"/><Relationship Id="rId11" Type="http://schemas.openxmlformats.org/officeDocument/2006/relationships/customXml" Target="../ink/ink7.xml"/><Relationship Id="rId24" Type="http://schemas.openxmlformats.org/officeDocument/2006/relationships/customXml" Target="../ink/ink14.xml"/><Relationship Id="rId32" Type="http://schemas.openxmlformats.org/officeDocument/2006/relationships/customXml" Target="../ink/ink18.xml"/><Relationship Id="rId37" Type="http://schemas.openxmlformats.org/officeDocument/2006/relationships/image" Target="../media/image25.png"/><Relationship Id="rId40" Type="http://schemas.openxmlformats.org/officeDocument/2006/relationships/customXml" Target="../ink/ink22.xml"/><Relationship Id="rId45" Type="http://schemas.openxmlformats.org/officeDocument/2006/relationships/image" Target="../media/image29.png"/><Relationship Id="rId53" Type="http://schemas.openxmlformats.org/officeDocument/2006/relationships/image" Target="../media/image33.png"/><Relationship Id="rId58" Type="http://schemas.openxmlformats.org/officeDocument/2006/relationships/customXml" Target="../ink/ink31.xml"/><Relationship Id="rId66" Type="http://schemas.openxmlformats.org/officeDocument/2006/relationships/customXml" Target="../ink/ink35.xml"/><Relationship Id="rId5" Type="http://schemas.openxmlformats.org/officeDocument/2006/relationships/image" Target="../media/image11.png"/><Relationship Id="rId61" Type="http://schemas.openxmlformats.org/officeDocument/2006/relationships/image" Target="../media/image37.png"/><Relationship Id="rId19" Type="http://schemas.openxmlformats.org/officeDocument/2006/relationships/customXml" Target="../ink/ink11.xml"/><Relationship Id="rId14" Type="http://schemas.openxmlformats.org/officeDocument/2006/relationships/image" Target="../media/image14.png"/><Relationship Id="rId22" Type="http://schemas.openxmlformats.org/officeDocument/2006/relationships/customXml" Target="../ink/ink13.xml"/><Relationship Id="rId27" Type="http://schemas.openxmlformats.org/officeDocument/2006/relationships/image" Target="../media/image20.png"/><Relationship Id="rId30" Type="http://schemas.openxmlformats.org/officeDocument/2006/relationships/customXml" Target="../ink/ink17.xml"/><Relationship Id="rId35" Type="http://schemas.openxmlformats.org/officeDocument/2006/relationships/image" Target="../media/image24.png"/><Relationship Id="rId43" Type="http://schemas.openxmlformats.org/officeDocument/2006/relationships/image" Target="../media/image28.png"/><Relationship Id="rId48" Type="http://schemas.openxmlformats.org/officeDocument/2006/relationships/customXml" Target="../ink/ink26.xml"/><Relationship Id="rId56" Type="http://schemas.openxmlformats.org/officeDocument/2006/relationships/customXml" Target="../ink/ink30.xml"/><Relationship Id="rId64" Type="http://schemas.openxmlformats.org/officeDocument/2006/relationships/customXml" Target="../ink/ink34.xml"/><Relationship Id="rId69" Type="http://schemas.openxmlformats.org/officeDocument/2006/relationships/image" Target="../media/image41.png"/><Relationship Id="rId8" Type="http://schemas.openxmlformats.org/officeDocument/2006/relationships/customXml" Target="../ink/ink4.xml"/><Relationship Id="rId51" Type="http://schemas.openxmlformats.org/officeDocument/2006/relationships/image" Target="../media/image32.png"/><Relationship Id="rId72" Type="http://schemas.openxmlformats.org/officeDocument/2006/relationships/image" Target="../media/image42.png"/><Relationship Id="rId3" Type="http://schemas.openxmlformats.org/officeDocument/2006/relationships/image" Target="../media/image10.png"/><Relationship Id="rId12" Type="http://schemas.openxmlformats.org/officeDocument/2006/relationships/image" Target="../media/image13.png"/><Relationship Id="rId17" Type="http://schemas.openxmlformats.org/officeDocument/2006/relationships/customXml" Target="../ink/ink10.xml"/><Relationship Id="rId25" Type="http://schemas.openxmlformats.org/officeDocument/2006/relationships/image" Target="../media/image19.png"/><Relationship Id="rId33" Type="http://schemas.openxmlformats.org/officeDocument/2006/relationships/image" Target="../media/image23.png"/><Relationship Id="rId38" Type="http://schemas.openxmlformats.org/officeDocument/2006/relationships/customXml" Target="../ink/ink21.xml"/><Relationship Id="rId46" Type="http://schemas.openxmlformats.org/officeDocument/2006/relationships/customXml" Target="../ink/ink25.xml"/><Relationship Id="rId59" Type="http://schemas.openxmlformats.org/officeDocument/2006/relationships/image" Target="../media/image36.png"/><Relationship Id="rId67" Type="http://schemas.openxmlformats.org/officeDocument/2006/relationships/image" Target="../media/image40.png"/><Relationship Id="rId20" Type="http://schemas.openxmlformats.org/officeDocument/2006/relationships/customXml" Target="../ink/ink12.xml"/><Relationship Id="rId41" Type="http://schemas.openxmlformats.org/officeDocument/2006/relationships/image" Target="../media/image27.png"/><Relationship Id="rId54" Type="http://schemas.openxmlformats.org/officeDocument/2006/relationships/customXml" Target="../ink/ink29.xml"/><Relationship Id="rId62" Type="http://schemas.openxmlformats.org/officeDocument/2006/relationships/customXml" Target="../ink/ink33.xml"/><Relationship Id="rId70" Type="http://schemas.openxmlformats.org/officeDocument/2006/relationships/customXml" Target="../ink/ink37.xml"/><Relationship Id="rId1" Type="http://schemas.openxmlformats.org/officeDocument/2006/relationships/chart" Target="../charts/chart1.xml"/><Relationship Id="rId6" Type="http://schemas.openxmlformats.org/officeDocument/2006/relationships/customXml" Target="../ink/ink3.xml"/><Relationship Id="rId15" Type="http://schemas.openxmlformats.org/officeDocument/2006/relationships/customXml" Target="../ink/ink9.xml"/><Relationship Id="rId23" Type="http://schemas.openxmlformats.org/officeDocument/2006/relationships/image" Target="../media/image18.png"/><Relationship Id="rId28" Type="http://schemas.openxmlformats.org/officeDocument/2006/relationships/customXml" Target="../ink/ink16.xml"/><Relationship Id="rId36" Type="http://schemas.openxmlformats.org/officeDocument/2006/relationships/customXml" Target="../ink/ink20.xml"/><Relationship Id="rId49" Type="http://schemas.openxmlformats.org/officeDocument/2006/relationships/image" Target="../media/image31.png"/><Relationship Id="rId57" Type="http://schemas.openxmlformats.org/officeDocument/2006/relationships/image" Target="../media/image35.png"/><Relationship Id="rId10" Type="http://schemas.openxmlformats.org/officeDocument/2006/relationships/customXml" Target="../ink/ink6.xml"/><Relationship Id="rId31" Type="http://schemas.openxmlformats.org/officeDocument/2006/relationships/image" Target="../media/image22.png"/><Relationship Id="rId44" Type="http://schemas.openxmlformats.org/officeDocument/2006/relationships/customXml" Target="../ink/ink24.xml"/><Relationship Id="rId52" Type="http://schemas.openxmlformats.org/officeDocument/2006/relationships/customXml" Target="../ink/ink28.xml"/><Relationship Id="rId60" Type="http://schemas.openxmlformats.org/officeDocument/2006/relationships/customXml" Target="../ink/ink32.xml"/><Relationship Id="rId65" Type="http://schemas.openxmlformats.org/officeDocument/2006/relationships/image" Target="../media/image39.png"/><Relationship Id="rId4" Type="http://schemas.openxmlformats.org/officeDocument/2006/relationships/customXml" Target="../ink/ink2.xml"/><Relationship Id="rId9" Type="http://schemas.openxmlformats.org/officeDocument/2006/relationships/customXml" Target="../ink/ink5.xml"/><Relationship Id="rId13" Type="http://schemas.openxmlformats.org/officeDocument/2006/relationships/customXml" Target="../ink/ink8.xml"/><Relationship Id="rId18" Type="http://schemas.openxmlformats.org/officeDocument/2006/relationships/image" Target="../media/image16.png"/><Relationship Id="rId39" Type="http://schemas.openxmlformats.org/officeDocument/2006/relationships/image" Target="../media/image26.png"/><Relationship Id="rId34" Type="http://schemas.openxmlformats.org/officeDocument/2006/relationships/customXml" Target="../ink/ink19.xml"/><Relationship Id="rId50" Type="http://schemas.openxmlformats.org/officeDocument/2006/relationships/customXml" Target="../ink/ink27.xml"/><Relationship Id="rId55"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14</xdr:row>
      <xdr:rowOff>0</xdr:rowOff>
    </xdr:from>
    <xdr:to>
      <xdr:col>16</xdr:col>
      <xdr:colOff>304800</xdr:colOff>
      <xdr:row>15</xdr:row>
      <xdr:rowOff>120650</xdr:rowOff>
    </xdr:to>
    <xdr:sp macro="" textlink="">
      <xdr:nvSpPr>
        <xdr:cNvPr id="7169" name="AutoShape 1">
          <a:extLst>
            <a:ext uri="{FF2B5EF4-FFF2-40B4-BE49-F238E27FC236}">
              <a16:creationId xmlns:a16="http://schemas.microsoft.com/office/drawing/2014/main" id="{8A1B1BB1-73AB-6C2D-5933-065AFA1BF9FE}"/>
            </a:ext>
          </a:extLst>
        </xdr:cNvPr>
        <xdr:cNvSpPr>
          <a:spLocks noChangeAspect="1" noChangeArrowheads="1"/>
        </xdr:cNvSpPr>
      </xdr:nvSpPr>
      <xdr:spPr bwMode="auto">
        <a:xfrm>
          <a:off x="18307050" y="231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150372</xdr:colOff>
      <xdr:row>1</xdr:row>
      <xdr:rowOff>78483</xdr:rowOff>
    </xdr:from>
    <xdr:to>
      <xdr:col>13</xdr:col>
      <xdr:colOff>159821</xdr:colOff>
      <xdr:row>13</xdr:row>
      <xdr:rowOff>25483</xdr:rowOff>
    </xdr:to>
    <xdr:pic>
      <xdr:nvPicPr>
        <xdr:cNvPr id="11" name="Picture 10">
          <a:extLst>
            <a:ext uri="{FF2B5EF4-FFF2-40B4-BE49-F238E27FC236}">
              <a16:creationId xmlns:a16="http://schemas.microsoft.com/office/drawing/2014/main" id="{231AD3F5-4F5B-38FE-7A0B-9142DF077EBA}"/>
            </a:ext>
          </a:extLst>
        </xdr:cNvPr>
        <xdr:cNvPicPr>
          <a:picLocks noChangeAspect="1"/>
        </xdr:cNvPicPr>
      </xdr:nvPicPr>
      <xdr:blipFill>
        <a:blip xmlns:r="http://schemas.openxmlformats.org/officeDocument/2006/relationships" r:embed="rId1"/>
        <a:stretch>
          <a:fillRect/>
        </a:stretch>
      </xdr:blipFill>
      <xdr:spPr>
        <a:xfrm>
          <a:off x="8211774" y="395983"/>
          <a:ext cx="2851462" cy="1898463"/>
        </a:xfrm>
        <a:prstGeom prst="rect">
          <a:avLst/>
        </a:prstGeom>
      </xdr:spPr>
    </xdr:pic>
    <xdr:clientData/>
  </xdr:twoCellAnchor>
  <xdr:twoCellAnchor editAs="oneCell">
    <xdr:from>
      <xdr:col>14</xdr:col>
      <xdr:colOff>207727</xdr:colOff>
      <xdr:row>1</xdr:row>
      <xdr:rowOff>115779</xdr:rowOff>
    </xdr:from>
    <xdr:to>
      <xdr:col>14</xdr:col>
      <xdr:colOff>3047118</xdr:colOff>
      <xdr:row>13</xdr:row>
      <xdr:rowOff>9815</xdr:rowOff>
    </xdr:to>
    <xdr:pic>
      <xdr:nvPicPr>
        <xdr:cNvPr id="12" name="Picture 11">
          <a:extLst>
            <a:ext uri="{FF2B5EF4-FFF2-40B4-BE49-F238E27FC236}">
              <a16:creationId xmlns:a16="http://schemas.microsoft.com/office/drawing/2014/main" id="{5843F8A9-3859-E46E-7B3E-A1BDEADCFD1C}"/>
            </a:ext>
          </a:extLst>
        </xdr:cNvPr>
        <xdr:cNvPicPr>
          <a:picLocks noChangeAspect="1"/>
        </xdr:cNvPicPr>
      </xdr:nvPicPr>
      <xdr:blipFill>
        <a:blip xmlns:r="http://schemas.openxmlformats.org/officeDocument/2006/relationships" r:embed="rId2"/>
        <a:stretch>
          <a:fillRect/>
        </a:stretch>
      </xdr:blipFill>
      <xdr:spPr>
        <a:xfrm>
          <a:off x="13357519" y="433279"/>
          <a:ext cx="2839391" cy="1851953"/>
        </a:xfrm>
        <a:prstGeom prst="rect">
          <a:avLst/>
        </a:prstGeom>
      </xdr:spPr>
    </xdr:pic>
    <xdr:clientData/>
  </xdr:twoCellAnchor>
  <xdr:twoCellAnchor>
    <xdr:from>
      <xdr:col>14</xdr:col>
      <xdr:colOff>555625</xdr:colOff>
      <xdr:row>5</xdr:row>
      <xdr:rowOff>145521</xdr:rowOff>
    </xdr:from>
    <xdr:to>
      <xdr:col>14</xdr:col>
      <xdr:colOff>1186215</xdr:colOff>
      <xdr:row>6</xdr:row>
      <xdr:rowOff>158750</xdr:rowOff>
    </xdr:to>
    <xdr:sp macro="" textlink="">
      <xdr:nvSpPr>
        <xdr:cNvPr id="13" name="Rectangle 12">
          <a:extLst>
            <a:ext uri="{FF2B5EF4-FFF2-40B4-BE49-F238E27FC236}">
              <a16:creationId xmlns:a16="http://schemas.microsoft.com/office/drawing/2014/main" id="{141EE19A-B91D-8292-88D4-5D2BD7F7004F}"/>
            </a:ext>
          </a:extLst>
        </xdr:cNvPr>
        <xdr:cNvSpPr/>
      </xdr:nvSpPr>
      <xdr:spPr>
        <a:xfrm>
          <a:off x="13705417" y="1115660"/>
          <a:ext cx="630590" cy="17638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2039696</xdr:colOff>
      <xdr:row>5</xdr:row>
      <xdr:rowOff>97014</xdr:rowOff>
    </xdr:from>
    <xdr:to>
      <xdr:col>14</xdr:col>
      <xdr:colOff>2321117</xdr:colOff>
      <xdr:row>7</xdr:row>
      <xdr:rowOff>10423</xdr:rowOff>
    </xdr:to>
    <xdr:sp macro="" textlink="">
      <xdr:nvSpPr>
        <xdr:cNvPr id="14" name="Rectangle 13">
          <a:extLst>
            <a:ext uri="{FF2B5EF4-FFF2-40B4-BE49-F238E27FC236}">
              <a16:creationId xmlns:a16="http://schemas.microsoft.com/office/drawing/2014/main" id="{7470F639-0208-1352-2940-7060832F50DF}"/>
            </a:ext>
          </a:extLst>
        </xdr:cNvPr>
        <xdr:cNvSpPr/>
      </xdr:nvSpPr>
      <xdr:spPr>
        <a:xfrm>
          <a:off x="15189488" y="1067153"/>
          <a:ext cx="281421" cy="23972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507118</xdr:colOff>
      <xdr:row>5</xdr:row>
      <xdr:rowOff>112307</xdr:rowOff>
    </xdr:from>
    <xdr:to>
      <xdr:col>10</xdr:col>
      <xdr:colOff>471091</xdr:colOff>
      <xdr:row>6</xdr:row>
      <xdr:rowOff>147116</xdr:rowOff>
    </xdr:to>
    <xdr:sp macro="" textlink="">
      <xdr:nvSpPr>
        <xdr:cNvPr id="16" name="Rectangle 15">
          <a:extLst>
            <a:ext uri="{FF2B5EF4-FFF2-40B4-BE49-F238E27FC236}">
              <a16:creationId xmlns:a16="http://schemas.microsoft.com/office/drawing/2014/main" id="{320D033D-6748-C10F-19F6-0C53561DBCD3}"/>
            </a:ext>
          </a:extLst>
        </xdr:cNvPr>
        <xdr:cNvSpPr/>
      </xdr:nvSpPr>
      <xdr:spPr>
        <a:xfrm>
          <a:off x="8550451" y="1082446"/>
          <a:ext cx="572515" cy="19796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129171</xdr:colOff>
      <xdr:row>5</xdr:row>
      <xdr:rowOff>88050</xdr:rowOff>
    </xdr:from>
    <xdr:to>
      <xdr:col>12</xdr:col>
      <xdr:colOff>367296</xdr:colOff>
      <xdr:row>7</xdr:row>
      <xdr:rowOff>23567</xdr:rowOff>
    </xdr:to>
    <xdr:sp macro="" textlink="">
      <xdr:nvSpPr>
        <xdr:cNvPr id="17" name="Rectangle 16">
          <a:extLst>
            <a:ext uri="{FF2B5EF4-FFF2-40B4-BE49-F238E27FC236}">
              <a16:creationId xmlns:a16="http://schemas.microsoft.com/office/drawing/2014/main" id="{838B93AD-A8FE-79DE-A6F8-CBE22EA64104}"/>
            </a:ext>
          </a:extLst>
        </xdr:cNvPr>
        <xdr:cNvSpPr/>
      </xdr:nvSpPr>
      <xdr:spPr>
        <a:xfrm>
          <a:off x="9998129" y="1058189"/>
          <a:ext cx="238125" cy="26183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649431</xdr:colOff>
      <xdr:row>24</xdr:row>
      <xdr:rowOff>158750</xdr:rowOff>
    </xdr:from>
    <xdr:to>
      <xdr:col>14</xdr:col>
      <xdr:colOff>4495512</xdr:colOff>
      <xdr:row>41</xdr:row>
      <xdr:rowOff>140554</xdr:rowOff>
    </xdr:to>
    <xdr:pic>
      <xdr:nvPicPr>
        <xdr:cNvPr id="19" name="Picture 18">
          <a:extLst>
            <a:ext uri="{FF2B5EF4-FFF2-40B4-BE49-F238E27FC236}">
              <a16:creationId xmlns:a16="http://schemas.microsoft.com/office/drawing/2014/main" id="{7D6ACD33-1409-4779-84EB-2D6ACCD9D198}"/>
            </a:ext>
          </a:extLst>
        </xdr:cNvPr>
        <xdr:cNvPicPr>
          <a:picLocks noChangeAspect="1"/>
        </xdr:cNvPicPr>
      </xdr:nvPicPr>
      <xdr:blipFill>
        <a:blip xmlns:r="http://schemas.openxmlformats.org/officeDocument/2006/relationships" r:embed="rId3"/>
        <a:stretch>
          <a:fillRect/>
        </a:stretch>
      </xdr:blipFill>
      <xdr:spPr>
        <a:xfrm>
          <a:off x="9893011" y="4185227"/>
          <a:ext cx="7122103" cy="3041350"/>
        </a:xfrm>
        <a:prstGeom prst="rect">
          <a:avLst/>
        </a:prstGeom>
      </xdr:spPr>
    </xdr:pic>
    <xdr:clientData/>
  </xdr:twoCellAnchor>
  <xdr:twoCellAnchor editAs="oneCell">
    <xdr:from>
      <xdr:col>9</xdr:col>
      <xdr:colOff>183595</xdr:colOff>
      <xdr:row>14</xdr:row>
      <xdr:rowOff>43130</xdr:rowOff>
    </xdr:from>
    <xdr:to>
      <xdr:col>11</xdr:col>
      <xdr:colOff>539814</xdr:colOff>
      <xdr:row>22</xdr:row>
      <xdr:rowOff>67173</xdr:rowOff>
    </xdr:to>
    <xdr:pic>
      <xdr:nvPicPr>
        <xdr:cNvPr id="4" name="Picture 3">
          <a:extLst>
            <a:ext uri="{FF2B5EF4-FFF2-40B4-BE49-F238E27FC236}">
              <a16:creationId xmlns:a16="http://schemas.microsoft.com/office/drawing/2014/main" id="{BD9D80B1-5A9B-4EC7-A435-D3CF66E454A5}"/>
            </a:ext>
          </a:extLst>
        </xdr:cNvPr>
        <xdr:cNvPicPr>
          <a:picLocks noChangeAspect="1"/>
        </xdr:cNvPicPr>
      </xdr:nvPicPr>
      <xdr:blipFill>
        <a:blip xmlns:r="http://schemas.openxmlformats.org/officeDocument/2006/relationships" r:embed="rId4"/>
        <a:stretch>
          <a:fillRect/>
        </a:stretch>
      </xdr:blipFill>
      <xdr:spPr>
        <a:xfrm>
          <a:off x="8226928" y="2481706"/>
          <a:ext cx="1573303" cy="1351370"/>
        </a:xfrm>
        <a:prstGeom prst="rect">
          <a:avLst/>
        </a:prstGeom>
      </xdr:spPr>
    </xdr:pic>
    <xdr:clientData/>
  </xdr:twoCellAnchor>
  <xdr:twoCellAnchor editAs="oneCell">
    <xdr:from>
      <xdr:col>14</xdr:col>
      <xdr:colOff>225592</xdr:colOff>
      <xdr:row>13</xdr:row>
      <xdr:rowOff>133684</xdr:rowOff>
    </xdr:from>
    <xdr:to>
      <xdr:col>14</xdr:col>
      <xdr:colOff>1955132</xdr:colOff>
      <xdr:row>22</xdr:row>
      <xdr:rowOff>106317</xdr:rowOff>
    </xdr:to>
    <xdr:pic>
      <xdr:nvPicPr>
        <xdr:cNvPr id="5" name="Picture 4">
          <a:extLst>
            <a:ext uri="{FF2B5EF4-FFF2-40B4-BE49-F238E27FC236}">
              <a16:creationId xmlns:a16="http://schemas.microsoft.com/office/drawing/2014/main" id="{4670B7B0-30A9-4330-8AF6-A3999D90B6C1}"/>
            </a:ext>
          </a:extLst>
        </xdr:cNvPr>
        <xdr:cNvPicPr>
          <a:picLocks noChangeAspect="1"/>
        </xdr:cNvPicPr>
      </xdr:nvPicPr>
      <xdr:blipFill>
        <a:blip xmlns:r="http://schemas.openxmlformats.org/officeDocument/2006/relationships" r:embed="rId5"/>
        <a:stretch>
          <a:fillRect/>
        </a:stretch>
      </xdr:blipFill>
      <xdr:spPr>
        <a:xfrm>
          <a:off x="13368421" y="2456447"/>
          <a:ext cx="1729540" cy="1493291"/>
        </a:xfrm>
        <a:prstGeom prst="rect">
          <a:avLst/>
        </a:prstGeom>
      </xdr:spPr>
    </xdr:pic>
    <xdr:clientData/>
  </xdr:twoCellAnchor>
  <xdr:twoCellAnchor>
    <xdr:from>
      <xdr:col>9</xdr:col>
      <xdr:colOff>250658</xdr:colOff>
      <xdr:row>20</xdr:row>
      <xdr:rowOff>125328</xdr:rowOff>
    </xdr:from>
    <xdr:to>
      <xdr:col>11</xdr:col>
      <xdr:colOff>417763</xdr:colOff>
      <xdr:row>21</xdr:row>
      <xdr:rowOff>142039</xdr:rowOff>
    </xdr:to>
    <xdr:sp macro="" textlink="">
      <xdr:nvSpPr>
        <xdr:cNvPr id="6" name="Rectangle 5">
          <a:extLst>
            <a:ext uri="{FF2B5EF4-FFF2-40B4-BE49-F238E27FC236}">
              <a16:creationId xmlns:a16="http://schemas.microsoft.com/office/drawing/2014/main" id="{5129C5B7-85CB-2C17-F36B-6F6BF13D7762}"/>
            </a:ext>
          </a:extLst>
        </xdr:cNvPr>
        <xdr:cNvSpPr/>
      </xdr:nvSpPr>
      <xdr:spPr>
        <a:xfrm>
          <a:off x="8288421" y="3634539"/>
          <a:ext cx="1386974" cy="18381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217237</xdr:colOff>
      <xdr:row>20</xdr:row>
      <xdr:rowOff>66842</xdr:rowOff>
    </xdr:from>
    <xdr:to>
      <xdr:col>14</xdr:col>
      <xdr:colOff>1921710</xdr:colOff>
      <xdr:row>22</xdr:row>
      <xdr:rowOff>25066</xdr:rowOff>
    </xdr:to>
    <xdr:sp macro="" textlink="">
      <xdr:nvSpPr>
        <xdr:cNvPr id="7" name="Rectangle 6">
          <a:extLst>
            <a:ext uri="{FF2B5EF4-FFF2-40B4-BE49-F238E27FC236}">
              <a16:creationId xmlns:a16="http://schemas.microsoft.com/office/drawing/2014/main" id="{EA13DF53-298A-880D-8820-AA9D54670F50}"/>
            </a:ext>
          </a:extLst>
        </xdr:cNvPr>
        <xdr:cNvSpPr/>
      </xdr:nvSpPr>
      <xdr:spPr>
        <a:xfrm>
          <a:off x="13360066" y="3576053"/>
          <a:ext cx="1704473" cy="29243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4</xdr:col>
      <xdr:colOff>304800</xdr:colOff>
      <xdr:row>6</xdr:row>
      <xdr:rowOff>140494</xdr:rowOff>
    </xdr:to>
    <xdr:sp macro="" textlink="">
      <xdr:nvSpPr>
        <xdr:cNvPr id="2" name="AutoShape 1">
          <a:extLst>
            <a:ext uri="{FF2B5EF4-FFF2-40B4-BE49-F238E27FC236}">
              <a16:creationId xmlns:a16="http://schemas.microsoft.com/office/drawing/2014/main" id="{9D0522BF-B328-434A-88A8-86943B831F1A}"/>
            </a:ext>
          </a:extLst>
        </xdr:cNvPr>
        <xdr:cNvSpPr>
          <a:spLocks noChangeAspect="1" noChangeArrowheads="1"/>
        </xdr:cNvSpPr>
      </xdr:nvSpPr>
      <xdr:spPr bwMode="auto">
        <a:xfrm>
          <a:off x="3263900" y="8255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165072</xdr:colOff>
      <xdr:row>1</xdr:row>
      <xdr:rowOff>127543</xdr:rowOff>
    </xdr:from>
    <xdr:to>
      <xdr:col>14</xdr:col>
      <xdr:colOff>3158147</xdr:colOff>
      <xdr:row>15</xdr:row>
      <xdr:rowOff>11076</xdr:rowOff>
    </xdr:to>
    <xdr:pic>
      <xdr:nvPicPr>
        <xdr:cNvPr id="3" name="Picture 2">
          <a:extLst>
            <a:ext uri="{FF2B5EF4-FFF2-40B4-BE49-F238E27FC236}">
              <a16:creationId xmlns:a16="http://schemas.microsoft.com/office/drawing/2014/main" id="{D2A2A5A1-40ED-4E65-A4CB-C3B46C8D1A60}"/>
            </a:ext>
          </a:extLst>
        </xdr:cNvPr>
        <xdr:cNvPicPr>
          <a:picLocks noChangeAspect="1"/>
        </xdr:cNvPicPr>
      </xdr:nvPicPr>
      <xdr:blipFill>
        <a:blip xmlns:r="http://schemas.openxmlformats.org/officeDocument/2006/relationships" r:embed="rId1"/>
        <a:stretch>
          <a:fillRect/>
        </a:stretch>
      </xdr:blipFill>
      <xdr:spPr>
        <a:xfrm>
          <a:off x="12662020" y="445043"/>
          <a:ext cx="2993075" cy="2209405"/>
        </a:xfrm>
        <a:prstGeom prst="rect">
          <a:avLst/>
        </a:prstGeom>
      </xdr:spPr>
    </xdr:pic>
    <xdr:clientData/>
  </xdr:twoCellAnchor>
  <xdr:twoCellAnchor>
    <xdr:from>
      <xdr:col>14</xdr:col>
      <xdr:colOff>2125744</xdr:colOff>
      <xdr:row>6</xdr:row>
      <xdr:rowOff>105525</xdr:rowOff>
    </xdr:from>
    <xdr:to>
      <xdr:col>14</xdr:col>
      <xdr:colOff>2357254</xdr:colOff>
      <xdr:row>8</xdr:row>
      <xdr:rowOff>45226</xdr:rowOff>
    </xdr:to>
    <xdr:sp macro="" textlink="">
      <xdr:nvSpPr>
        <xdr:cNvPr id="5" name="Rectangle 4">
          <a:extLst>
            <a:ext uri="{FF2B5EF4-FFF2-40B4-BE49-F238E27FC236}">
              <a16:creationId xmlns:a16="http://schemas.microsoft.com/office/drawing/2014/main" id="{6F62BBD3-06E2-4DC6-98B2-D690FD5DCEDE}"/>
            </a:ext>
          </a:extLst>
        </xdr:cNvPr>
        <xdr:cNvSpPr/>
      </xdr:nvSpPr>
      <xdr:spPr>
        <a:xfrm>
          <a:off x="14622692" y="1253694"/>
          <a:ext cx="231510" cy="27196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519473</xdr:colOff>
      <xdr:row>6</xdr:row>
      <xdr:rowOff>110758</xdr:rowOff>
    </xdr:from>
    <xdr:to>
      <xdr:col>14</xdr:col>
      <xdr:colOff>1162934</xdr:colOff>
      <xdr:row>7</xdr:row>
      <xdr:rowOff>162442</xdr:rowOff>
    </xdr:to>
    <xdr:sp macro="" textlink="">
      <xdr:nvSpPr>
        <xdr:cNvPr id="6" name="Rectangle 5">
          <a:extLst>
            <a:ext uri="{FF2B5EF4-FFF2-40B4-BE49-F238E27FC236}">
              <a16:creationId xmlns:a16="http://schemas.microsoft.com/office/drawing/2014/main" id="{218EC0B8-BA53-4183-A017-978CA90548CF}"/>
            </a:ext>
          </a:extLst>
        </xdr:cNvPr>
        <xdr:cNvSpPr/>
      </xdr:nvSpPr>
      <xdr:spPr>
        <a:xfrm flipH="1">
          <a:off x="13016421" y="1258927"/>
          <a:ext cx="643461" cy="2178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187669</xdr:colOff>
      <xdr:row>2</xdr:row>
      <xdr:rowOff>72761</xdr:rowOff>
    </xdr:from>
    <xdr:to>
      <xdr:col>13</xdr:col>
      <xdr:colOff>334394</xdr:colOff>
      <xdr:row>15</xdr:row>
      <xdr:rowOff>22406</xdr:rowOff>
    </xdr:to>
    <xdr:pic>
      <xdr:nvPicPr>
        <xdr:cNvPr id="7" name="Picture 6">
          <a:extLst>
            <a:ext uri="{FF2B5EF4-FFF2-40B4-BE49-F238E27FC236}">
              <a16:creationId xmlns:a16="http://schemas.microsoft.com/office/drawing/2014/main" id="{7D9EA11F-B45D-4BD1-8D45-73C97BCEC5CE}"/>
            </a:ext>
          </a:extLst>
        </xdr:cNvPr>
        <xdr:cNvPicPr>
          <a:picLocks noChangeAspect="1"/>
        </xdr:cNvPicPr>
      </xdr:nvPicPr>
      <xdr:blipFill>
        <a:blip xmlns:r="http://schemas.openxmlformats.org/officeDocument/2006/relationships" r:embed="rId2"/>
        <a:stretch>
          <a:fillRect/>
        </a:stretch>
      </xdr:blipFill>
      <xdr:spPr>
        <a:xfrm>
          <a:off x="7578774" y="556395"/>
          <a:ext cx="2978382" cy="2109383"/>
        </a:xfrm>
        <a:prstGeom prst="rect">
          <a:avLst/>
        </a:prstGeom>
      </xdr:spPr>
    </xdr:pic>
    <xdr:clientData/>
  </xdr:twoCellAnchor>
  <xdr:twoCellAnchor>
    <xdr:from>
      <xdr:col>9</xdr:col>
      <xdr:colOff>559162</xdr:colOff>
      <xdr:row>7</xdr:row>
      <xdr:rowOff>18460</xdr:rowOff>
    </xdr:from>
    <xdr:to>
      <xdr:col>10</xdr:col>
      <xdr:colOff>568546</xdr:colOff>
      <xdr:row>8</xdr:row>
      <xdr:rowOff>70146</xdr:rowOff>
    </xdr:to>
    <xdr:sp macro="" textlink="">
      <xdr:nvSpPr>
        <xdr:cNvPr id="8" name="Rectangle 7">
          <a:extLst>
            <a:ext uri="{FF2B5EF4-FFF2-40B4-BE49-F238E27FC236}">
              <a16:creationId xmlns:a16="http://schemas.microsoft.com/office/drawing/2014/main" id="{19E5399A-AC47-49FB-981A-A2D226BB1138}"/>
            </a:ext>
          </a:extLst>
        </xdr:cNvPr>
        <xdr:cNvSpPr/>
      </xdr:nvSpPr>
      <xdr:spPr>
        <a:xfrm>
          <a:off x="7950267" y="1332762"/>
          <a:ext cx="618541" cy="2178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287349</xdr:colOff>
      <xdr:row>6</xdr:row>
      <xdr:rowOff>152445</xdr:rowOff>
    </xdr:from>
    <xdr:to>
      <xdr:col>12</xdr:col>
      <xdr:colOff>525474</xdr:colOff>
      <xdr:row>8</xdr:row>
      <xdr:rowOff>51685</xdr:rowOff>
    </xdr:to>
    <xdr:sp macro="" textlink="">
      <xdr:nvSpPr>
        <xdr:cNvPr id="9" name="Rectangle 8">
          <a:extLst>
            <a:ext uri="{FF2B5EF4-FFF2-40B4-BE49-F238E27FC236}">
              <a16:creationId xmlns:a16="http://schemas.microsoft.com/office/drawing/2014/main" id="{201193EE-CD1D-4B47-A4AC-36C4599A9CC4}"/>
            </a:ext>
          </a:extLst>
        </xdr:cNvPr>
        <xdr:cNvSpPr/>
      </xdr:nvSpPr>
      <xdr:spPr>
        <a:xfrm>
          <a:off x="9505925" y="1300614"/>
          <a:ext cx="238125" cy="2315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649431</xdr:colOff>
      <xdr:row>24</xdr:row>
      <xdr:rowOff>158750</xdr:rowOff>
    </xdr:from>
    <xdr:to>
      <xdr:col>14</xdr:col>
      <xdr:colOff>4495512</xdr:colOff>
      <xdr:row>41</xdr:row>
      <xdr:rowOff>140554</xdr:rowOff>
    </xdr:to>
    <xdr:pic>
      <xdr:nvPicPr>
        <xdr:cNvPr id="13" name="Picture 12">
          <a:extLst>
            <a:ext uri="{FF2B5EF4-FFF2-40B4-BE49-F238E27FC236}">
              <a16:creationId xmlns:a16="http://schemas.microsoft.com/office/drawing/2014/main" id="{FB49948E-4A79-4C7E-8B3E-0DD0D13E9E34}"/>
            </a:ext>
          </a:extLst>
        </xdr:cNvPr>
        <xdr:cNvPicPr>
          <a:picLocks noChangeAspect="1"/>
        </xdr:cNvPicPr>
      </xdr:nvPicPr>
      <xdr:blipFill>
        <a:blip xmlns:r="http://schemas.openxmlformats.org/officeDocument/2006/relationships" r:embed="rId3"/>
        <a:stretch>
          <a:fillRect/>
        </a:stretch>
      </xdr:blipFill>
      <xdr:spPr>
        <a:xfrm>
          <a:off x="9914081" y="4159250"/>
          <a:ext cx="7122681" cy="3029804"/>
        </a:xfrm>
        <a:prstGeom prst="rect">
          <a:avLst/>
        </a:prstGeom>
      </xdr:spPr>
    </xdr:pic>
    <xdr:clientData/>
  </xdr:twoCellAnchor>
  <xdr:oneCellAnchor>
    <xdr:from>
      <xdr:col>9</xdr:col>
      <xdr:colOff>210436</xdr:colOff>
      <xdr:row>15</xdr:row>
      <xdr:rowOff>59070</xdr:rowOff>
    </xdr:from>
    <xdr:ext cx="1488815" cy="1196163"/>
    <xdr:pic>
      <xdr:nvPicPr>
        <xdr:cNvPr id="14" name="Picture 13">
          <a:extLst>
            <a:ext uri="{FF2B5EF4-FFF2-40B4-BE49-F238E27FC236}">
              <a16:creationId xmlns:a16="http://schemas.microsoft.com/office/drawing/2014/main" id="{D61727BD-580C-4A13-B22B-2C91B54CE860}"/>
            </a:ext>
          </a:extLst>
        </xdr:cNvPr>
        <xdr:cNvPicPr>
          <a:picLocks noChangeAspect="1"/>
        </xdr:cNvPicPr>
      </xdr:nvPicPr>
      <xdr:blipFill>
        <a:blip xmlns:r="http://schemas.openxmlformats.org/officeDocument/2006/relationships" r:embed="rId4"/>
        <a:stretch>
          <a:fillRect/>
        </a:stretch>
      </xdr:blipFill>
      <xdr:spPr>
        <a:xfrm>
          <a:off x="7601541" y="2702442"/>
          <a:ext cx="1488815" cy="1196163"/>
        </a:xfrm>
        <a:prstGeom prst="rect">
          <a:avLst/>
        </a:prstGeom>
      </xdr:spPr>
    </xdr:pic>
    <xdr:clientData/>
  </xdr:oneCellAnchor>
  <xdr:oneCellAnchor>
    <xdr:from>
      <xdr:col>14</xdr:col>
      <xdr:colOff>228895</xdr:colOff>
      <xdr:row>15</xdr:row>
      <xdr:rowOff>81222</xdr:rowOff>
    </xdr:from>
    <xdr:ext cx="1406599" cy="1111431"/>
    <xdr:pic>
      <xdr:nvPicPr>
        <xdr:cNvPr id="15" name="Picture 14">
          <a:extLst>
            <a:ext uri="{FF2B5EF4-FFF2-40B4-BE49-F238E27FC236}">
              <a16:creationId xmlns:a16="http://schemas.microsoft.com/office/drawing/2014/main" id="{B01BA035-5460-49C8-A776-5102B4D6DF15}"/>
            </a:ext>
          </a:extLst>
        </xdr:cNvPr>
        <xdr:cNvPicPr>
          <a:picLocks noChangeAspect="1"/>
        </xdr:cNvPicPr>
      </xdr:nvPicPr>
      <xdr:blipFill>
        <a:blip xmlns:r="http://schemas.openxmlformats.org/officeDocument/2006/relationships" r:embed="rId5"/>
        <a:stretch>
          <a:fillRect/>
        </a:stretch>
      </xdr:blipFill>
      <xdr:spPr>
        <a:xfrm>
          <a:off x="12725843" y="2724594"/>
          <a:ext cx="1406599" cy="1111431"/>
        </a:xfrm>
        <a:prstGeom prst="rect">
          <a:avLst/>
        </a:prstGeom>
      </xdr:spPr>
    </xdr:pic>
    <xdr:clientData/>
  </xdr:oneCellAnchor>
  <xdr:twoCellAnchor>
    <xdr:from>
      <xdr:col>9</xdr:col>
      <xdr:colOff>233564</xdr:colOff>
      <xdr:row>21</xdr:row>
      <xdr:rowOff>26830</xdr:rowOff>
    </xdr:from>
    <xdr:to>
      <xdr:col>11</xdr:col>
      <xdr:colOff>401437</xdr:colOff>
      <xdr:row>22</xdr:row>
      <xdr:rowOff>29195</xdr:rowOff>
    </xdr:to>
    <xdr:sp macro="" textlink="">
      <xdr:nvSpPr>
        <xdr:cNvPr id="16" name="Rectangle 15">
          <a:extLst>
            <a:ext uri="{FF2B5EF4-FFF2-40B4-BE49-F238E27FC236}">
              <a16:creationId xmlns:a16="http://schemas.microsoft.com/office/drawing/2014/main" id="{94ECF22C-68A2-4F4C-5796-AD1EA335FCBA}"/>
            </a:ext>
          </a:extLst>
        </xdr:cNvPr>
        <xdr:cNvSpPr/>
      </xdr:nvSpPr>
      <xdr:spPr>
        <a:xfrm>
          <a:off x="7603141" y="3568520"/>
          <a:ext cx="1384211" cy="1633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204368</xdr:colOff>
      <xdr:row>21</xdr:row>
      <xdr:rowOff>35774</xdr:rowOff>
    </xdr:from>
    <xdr:to>
      <xdr:col>14</xdr:col>
      <xdr:colOff>1583850</xdr:colOff>
      <xdr:row>21</xdr:row>
      <xdr:rowOff>153275</xdr:rowOff>
    </xdr:to>
    <xdr:sp macro="" textlink="">
      <xdr:nvSpPr>
        <xdr:cNvPr id="17" name="Rectangle 16">
          <a:extLst>
            <a:ext uri="{FF2B5EF4-FFF2-40B4-BE49-F238E27FC236}">
              <a16:creationId xmlns:a16="http://schemas.microsoft.com/office/drawing/2014/main" id="{D9EDBBC8-8C3A-074B-39B5-B7C4563F2393}"/>
            </a:ext>
          </a:extLst>
        </xdr:cNvPr>
        <xdr:cNvSpPr/>
      </xdr:nvSpPr>
      <xdr:spPr>
        <a:xfrm>
          <a:off x="12671833" y="3577464"/>
          <a:ext cx="1379482" cy="11750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365606</xdr:colOff>
      <xdr:row>16</xdr:row>
      <xdr:rowOff>19242</xdr:rowOff>
    </xdr:from>
    <xdr:to>
      <xdr:col>24</xdr:col>
      <xdr:colOff>254000</xdr:colOff>
      <xdr:row>76</xdr:row>
      <xdr:rowOff>116416</xdr:rowOff>
    </xdr:to>
    <xdr:graphicFrame macro="">
      <xdr:nvGraphicFramePr>
        <xdr:cNvPr id="6" name="Chart 5">
          <a:extLst>
            <a:ext uri="{FF2B5EF4-FFF2-40B4-BE49-F238E27FC236}">
              <a16:creationId xmlns:a16="http://schemas.microsoft.com/office/drawing/2014/main" id="{C0DAC833-5B8A-4190-9116-D4B4C63F8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393727</xdr:colOff>
      <xdr:row>46</xdr:row>
      <xdr:rowOff>80270</xdr:rowOff>
    </xdr:from>
    <xdr:to>
      <xdr:col>12</xdr:col>
      <xdr:colOff>353737</xdr:colOff>
      <xdr:row>46</xdr:row>
      <xdr:rowOff>80630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0" name="Ink 9">
              <a:extLst>
                <a:ext uri="{FF2B5EF4-FFF2-40B4-BE49-F238E27FC236}">
                  <a16:creationId xmlns:a16="http://schemas.microsoft.com/office/drawing/2014/main" id="{9EB96C1F-6BB4-AD89-4563-EC90BD35BDD7}"/>
                </a:ext>
              </a:extLst>
            </xdr14:cNvPr>
            <xdr14:cNvContentPartPr/>
          </xdr14:nvContentPartPr>
          <xdr14:nvPr macro=""/>
          <xdr14:xfrm>
            <a:off x="6422208" y="8013751"/>
            <a:ext cx="5554440" cy="360"/>
          </xdr14:xfrm>
        </xdr:contentPart>
      </mc:Choice>
      <mc:Fallback xmlns="">
        <xdr:pic>
          <xdr:nvPicPr>
            <xdr:cNvPr id="10" name="Ink 9">
              <a:extLst>
                <a:ext uri="{FF2B5EF4-FFF2-40B4-BE49-F238E27FC236}">
                  <a16:creationId xmlns:a16="http://schemas.microsoft.com/office/drawing/2014/main" id="{9EB96C1F-6BB4-AD89-4563-EC90BD35BDD7}"/>
                </a:ext>
              </a:extLst>
            </xdr:cNvPr>
            <xdr:cNvPicPr/>
          </xdr:nvPicPr>
          <xdr:blipFill>
            <a:blip xmlns:r="http://schemas.openxmlformats.org/officeDocument/2006/relationships" r:embed="rId3"/>
            <a:stretch>
              <a:fillRect/>
            </a:stretch>
          </xdr:blipFill>
          <xdr:spPr>
            <a:xfrm>
              <a:off x="6368208" y="7905751"/>
              <a:ext cx="5662080" cy="216000"/>
            </a:xfrm>
            <a:prstGeom prst="rect">
              <a:avLst/>
            </a:prstGeom>
          </xdr:spPr>
        </xdr:pic>
      </mc:Fallback>
    </mc:AlternateContent>
    <xdr:clientData/>
  </xdr:twoCellAnchor>
  <xdr:twoCellAnchor editAs="oneCell">
    <xdr:from>
      <xdr:col>12</xdr:col>
      <xdr:colOff>457777</xdr:colOff>
      <xdr:row>46</xdr:row>
      <xdr:rowOff>64070</xdr:rowOff>
    </xdr:from>
    <xdr:to>
      <xdr:col>12</xdr:col>
      <xdr:colOff>458137</xdr:colOff>
      <xdr:row>46</xdr:row>
      <xdr:rowOff>64430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1" name="Ink 10">
              <a:extLst>
                <a:ext uri="{FF2B5EF4-FFF2-40B4-BE49-F238E27FC236}">
                  <a16:creationId xmlns:a16="http://schemas.microsoft.com/office/drawing/2014/main" id="{4300C25F-DFAB-0DF3-1044-9D0187B0E3EF}"/>
                </a:ext>
              </a:extLst>
            </xdr14:cNvPr>
            <xdr14:cNvContentPartPr/>
          </xdr14:nvContentPartPr>
          <xdr14:nvPr macro=""/>
          <xdr14:xfrm>
            <a:off x="12080688" y="7997551"/>
            <a:ext cx="360" cy="360"/>
          </xdr14:xfrm>
        </xdr:contentPart>
      </mc:Choice>
      <mc:Fallback xmlns="">
        <xdr:pic>
          <xdr:nvPicPr>
            <xdr:cNvPr id="11" name="Ink 10">
              <a:extLst>
                <a:ext uri="{FF2B5EF4-FFF2-40B4-BE49-F238E27FC236}">
                  <a16:creationId xmlns:a16="http://schemas.microsoft.com/office/drawing/2014/main" id="{4300C25F-DFAB-0DF3-1044-9D0187B0E3EF}"/>
                </a:ext>
              </a:extLst>
            </xdr:cNvPr>
            <xdr:cNvPicPr/>
          </xdr:nvPicPr>
          <xdr:blipFill>
            <a:blip xmlns:r="http://schemas.openxmlformats.org/officeDocument/2006/relationships" r:embed="rId5"/>
            <a:stretch>
              <a:fillRect/>
            </a:stretch>
          </xdr:blipFill>
          <xdr:spPr>
            <a:xfrm>
              <a:off x="12026688" y="7889551"/>
              <a:ext cx="108000" cy="216000"/>
            </a:xfrm>
            <a:prstGeom prst="rect">
              <a:avLst/>
            </a:prstGeom>
          </xdr:spPr>
        </xdr:pic>
      </mc:Fallback>
    </mc:AlternateContent>
    <xdr:clientData/>
  </xdr:twoCellAnchor>
  <xdr:twoCellAnchor editAs="oneCell">
    <xdr:from>
      <xdr:col>5</xdr:col>
      <xdr:colOff>393727</xdr:colOff>
      <xdr:row>47</xdr:row>
      <xdr:rowOff>120273</xdr:rowOff>
    </xdr:from>
    <xdr:to>
      <xdr:col>13</xdr:col>
      <xdr:colOff>185291</xdr:colOff>
      <xdr:row>47</xdr:row>
      <xdr:rowOff>120993</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3" name="Ink 12">
              <a:extLst>
                <a:ext uri="{FF2B5EF4-FFF2-40B4-BE49-F238E27FC236}">
                  <a16:creationId xmlns:a16="http://schemas.microsoft.com/office/drawing/2014/main" id="{01225E1B-C885-51F7-0334-B23C0889C537}"/>
                </a:ext>
              </a:extLst>
            </xdr14:cNvPr>
            <xdr14:cNvContentPartPr/>
          </xdr14:nvContentPartPr>
          <xdr14:nvPr macro=""/>
          <xdr14:xfrm>
            <a:off x="6422208" y="8222551"/>
            <a:ext cx="5996880" cy="720"/>
          </xdr14:xfrm>
        </xdr:contentPart>
      </mc:Choice>
      <mc:Fallback xmlns="">
        <xdr:pic>
          <xdr:nvPicPr>
            <xdr:cNvPr id="13" name="Ink 12">
              <a:extLst>
                <a:ext uri="{FF2B5EF4-FFF2-40B4-BE49-F238E27FC236}">
                  <a16:creationId xmlns:a16="http://schemas.microsoft.com/office/drawing/2014/main" id="{01225E1B-C885-51F7-0334-B23C0889C537}"/>
                </a:ext>
              </a:extLst>
            </xdr:cNvPr>
            <xdr:cNvPicPr/>
          </xdr:nvPicPr>
          <xdr:blipFill>
            <a:blip xmlns:r="http://schemas.openxmlformats.org/officeDocument/2006/relationships" r:embed="rId7"/>
            <a:stretch>
              <a:fillRect/>
            </a:stretch>
          </xdr:blipFill>
          <xdr:spPr>
            <a:xfrm>
              <a:off x="6368208" y="8006551"/>
              <a:ext cx="6104520" cy="432000"/>
            </a:xfrm>
            <a:prstGeom prst="rect">
              <a:avLst/>
            </a:prstGeom>
          </xdr:spPr>
        </xdr:pic>
      </mc:Fallback>
    </mc:AlternateContent>
    <xdr:clientData/>
  </xdr:twoCellAnchor>
  <xdr:twoCellAnchor editAs="oneCell">
    <xdr:from>
      <xdr:col>12</xdr:col>
      <xdr:colOff>514297</xdr:colOff>
      <xdr:row>46</xdr:row>
      <xdr:rowOff>128150</xdr:rowOff>
    </xdr:from>
    <xdr:to>
      <xdr:col>12</xdr:col>
      <xdr:colOff>514657</xdr:colOff>
      <xdr:row>46</xdr:row>
      <xdr:rowOff>128510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229DE540-7F8A-4833-5087-BDB44E63D4C7}"/>
                </a:ext>
              </a:extLst>
            </xdr14:cNvPr>
            <xdr14:cNvContentPartPr/>
          </xdr14:nvContentPartPr>
          <xdr14:nvPr macro=""/>
          <xdr14:xfrm>
            <a:off x="12137208" y="8061631"/>
            <a:ext cx="360" cy="360"/>
          </xdr14:xfrm>
        </xdr:contentPart>
      </mc:Choice>
      <mc:Fallback xmlns="">
        <xdr:pic>
          <xdr:nvPicPr>
            <xdr:cNvPr id="14" name="Ink 13">
              <a:extLst>
                <a:ext uri="{FF2B5EF4-FFF2-40B4-BE49-F238E27FC236}">
                  <a16:creationId xmlns:a16="http://schemas.microsoft.com/office/drawing/2014/main" id="{229DE540-7F8A-4833-5087-BDB44E63D4C7}"/>
                </a:ext>
              </a:extLst>
            </xdr:cNvPr>
            <xdr:cNvPicPr/>
          </xdr:nvPicPr>
          <xdr:blipFill>
            <a:blip xmlns:r="http://schemas.openxmlformats.org/officeDocument/2006/relationships" r:embed="rId5"/>
            <a:stretch>
              <a:fillRect/>
            </a:stretch>
          </xdr:blipFill>
          <xdr:spPr>
            <a:xfrm>
              <a:off x="12083208" y="7953991"/>
              <a:ext cx="108000" cy="216000"/>
            </a:xfrm>
            <a:prstGeom prst="rect">
              <a:avLst/>
            </a:prstGeom>
          </xdr:spPr>
        </xdr:pic>
      </mc:Fallback>
    </mc:AlternateContent>
    <xdr:clientData/>
  </xdr:twoCellAnchor>
  <xdr:twoCellAnchor editAs="oneCell">
    <xdr:from>
      <xdr:col>12</xdr:col>
      <xdr:colOff>570457</xdr:colOff>
      <xdr:row>46</xdr:row>
      <xdr:rowOff>152270</xdr:rowOff>
    </xdr:from>
    <xdr:to>
      <xdr:col>12</xdr:col>
      <xdr:colOff>570817</xdr:colOff>
      <xdr:row>46</xdr:row>
      <xdr:rowOff>152630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2268B14C-B5A1-18FB-212F-213F2663F60F}"/>
                </a:ext>
              </a:extLst>
            </xdr14:cNvPr>
            <xdr14:cNvContentPartPr/>
          </xdr14:nvContentPartPr>
          <xdr14:nvPr macro=""/>
          <xdr14:xfrm>
            <a:off x="12193368" y="8085751"/>
            <a:ext cx="360" cy="360"/>
          </xdr14:xfrm>
        </xdr:contentPart>
      </mc:Choice>
      <mc:Fallback xmlns="">
        <xdr:pic>
          <xdr:nvPicPr>
            <xdr:cNvPr id="15" name="Ink 14">
              <a:extLst>
                <a:ext uri="{FF2B5EF4-FFF2-40B4-BE49-F238E27FC236}">
                  <a16:creationId xmlns:a16="http://schemas.microsoft.com/office/drawing/2014/main" id="{2268B14C-B5A1-18FB-212F-213F2663F60F}"/>
                </a:ext>
              </a:extLst>
            </xdr:cNvPr>
            <xdr:cNvPicPr/>
          </xdr:nvPicPr>
          <xdr:blipFill>
            <a:blip xmlns:r="http://schemas.openxmlformats.org/officeDocument/2006/relationships" r:embed="rId5"/>
            <a:stretch>
              <a:fillRect/>
            </a:stretch>
          </xdr:blipFill>
          <xdr:spPr>
            <a:xfrm>
              <a:off x="12139368" y="7978111"/>
              <a:ext cx="108000" cy="216000"/>
            </a:xfrm>
            <a:prstGeom prst="rect">
              <a:avLst/>
            </a:prstGeom>
          </xdr:spPr>
        </xdr:pic>
      </mc:Fallback>
    </mc:AlternateContent>
    <xdr:clientData/>
  </xdr:twoCellAnchor>
  <xdr:twoCellAnchor editAs="oneCell">
    <xdr:from>
      <xdr:col>12</xdr:col>
      <xdr:colOff>610777</xdr:colOff>
      <xdr:row>47</xdr:row>
      <xdr:rowOff>32073</xdr:rowOff>
    </xdr:from>
    <xdr:to>
      <xdr:col>13</xdr:col>
      <xdr:colOff>5345</xdr:colOff>
      <xdr:row>47</xdr:row>
      <xdr:rowOff>32433</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6" name="Ink 15">
              <a:extLst>
                <a:ext uri="{FF2B5EF4-FFF2-40B4-BE49-F238E27FC236}">
                  <a16:creationId xmlns:a16="http://schemas.microsoft.com/office/drawing/2014/main" id="{04FA21B4-1C5A-1776-BAA6-A4A1603A715F}"/>
                </a:ext>
              </a:extLst>
            </xdr14:cNvPr>
            <xdr14:cNvContentPartPr/>
          </xdr14:nvContentPartPr>
          <xdr14:nvPr macro=""/>
          <xdr14:xfrm>
            <a:off x="12233688" y="8134351"/>
            <a:ext cx="360" cy="360"/>
          </xdr14:xfrm>
        </xdr:contentPart>
      </mc:Choice>
      <mc:Fallback xmlns="">
        <xdr:pic>
          <xdr:nvPicPr>
            <xdr:cNvPr id="16" name="Ink 15">
              <a:extLst>
                <a:ext uri="{FF2B5EF4-FFF2-40B4-BE49-F238E27FC236}">
                  <a16:creationId xmlns:a16="http://schemas.microsoft.com/office/drawing/2014/main" id="{04FA21B4-1C5A-1776-BAA6-A4A1603A715F}"/>
                </a:ext>
              </a:extLst>
            </xdr:cNvPr>
            <xdr:cNvPicPr/>
          </xdr:nvPicPr>
          <xdr:blipFill>
            <a:blip xmlns:r="http://schemas.openxmlformats.org/officeDocument/2006/relationships" r:embed="rId5"/>
            <a:stretch>
              <a:fillRect/>
            </a:stretch>
          </xdr:blipFill>
          <xdr:spPr>
            <a:xfrm>
              <a:off x="12180048" y="8026351"/>
              <a:ext cx="108000" cy="216000"/>
            </a:xfrm>
            <a:prstGeom prst="rect">
              <a:avLst/>
            </a:prstGeom>
          </xdr:spPr>
        </xdr:pic>
      </mc:Fallback>
    </mc:AlternateContent>
    <xdr:clientData/>
  </xdr:twoCellAnchor>
  <xdr:twoCellAnchor editAs="oneCell">
    <xdr:from>
      <xdr:col>12</xdr:col>
      <xdr:colOff>417817</xdr:colOff>
      <xdr:row>46</xdr:row>
      <xdr:rowOff>128150</xdr:rowOff>
    </xdr:from>
    <xdr:to>
      <xdr:col>12</xdr:col>
      <xdr:colOff>466417</xdr:colOff>
      <xdr:row>47</xdr:row>
      <xdr:rowOff>32433</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9" name="Ink 18">
              <a:extLst>
                <a:ext uri="{FF2B5EF4-FFF2-40B4-BE49-F238E27FC236}">
                  <a16:creationId xmlns:a16="http://schemas.microsoft.com/office/drawing/2014/main" id="{4B98211C-CBD4-FCBB-A261-9A1C39208B42}"/>
                </a:ext>
              </a:extLst>
            </xdr14:cNvPr>
            <xdr14:cNvContentPartPr/>
          </xdr14:nvContentPartPr>
          <xdr14:nvPr macro=""/>
          <xdr14:xfrm>
            <a:off x="12040728" y="8061631"/>
            <a:ext cx="48600" cy="73080"/>
          </xdr14:xfrm>
        </xdr:contentPart>
      </mc:Choice>
      <mc:Fallback xmlns="">
        <xdr:pic>
          <xdr:nvPicPr>
            <xdr:cNvPr id="19" name="Ink 18">
              <a:extLst>
                <a:ext uri="{FF2B5EF4-FFF2-40B4-BE49-F238E27FC236}">
                  <a16:creationId xmlns:a16="http://schemas.microsoft.com/office/drawing/2014/main" id="{4B98211C-CBD4-FCBB-A261-9A1C39208B42}"/>
                </a:ext>
              </a:extLst>
            </xdr:cNvPr>
            <xdr:cNvPicPr/>
          </xdr:nvPicPr>
          <xdr:blipFill>
            <a:blip xmlns:r="http://schemas.openxmlformats.org/officeDocument/2006/relationships" r:embed="rId12"/>
            <a:stretch>
              <a:fillRect/>
            </a:stretch>
          </xdr:blipFill>
          <xdr:spPr>
            <a:xfrm>
              <a:off x="11986728" y="7953458"/>
              <a:ext cx="156240" cy="289788"/>
            </a:xfrm>
            <a:prstGeom prst="rect">
              <a:avLst/>
            </a:prstGeom>
          </xdr:spPr>
        </xdr:pic>
      </mc:Fallback>
    </mc:AlternateContent>
    <xdr:clientData/>
  </xdr:twoCellAnchor>
  <xdr:twoCellAnchor editAs="oneCell">
    <xdr:from>
      <xdr:col>12</xdr:col>
      <xdr:colOff>490177</xdr:colOff>
      <xdr:row>46</xdr:row>
      <xdr:rowOff>128150</xdr:rowOff>
    </xdr:from>
    <xdr:to>
      <xdr:col>13</xdr:col>
      <xdr:colOff>112931</xdr:colOff>
      <xdr:row>47</xdr:row>
      <xdr:rowOff>113073</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38" name="Ink 37">
              <a:extLst>
                <a:ext uri="{FF2B5EF4-FFF2-40B4-BE49-F238E27FC236}">
                  <a16:creationId xmlns:a16="http://schemas.microsoft.com/office/drawing/2014/main" id="{1D208245-ABA5-4EA4-44D3-AF1DBF0C83E5}"/>
                </a:ext>
              </a:extLst>
            </xdr14:cNvPr>
            <xdr14:cNvContentPartPr/>
          </xdr14:nvContentPartPr>
          <xdr14:nvPr macro=""/>
          <xdr14:xfrm>
            <a:off x="12113088" y="8061631"/>
            <a:ext cx="233640" cy="153720"/>
          </xdr14:xfrm>
        </xdr:contentPart>
      </mc:Choice>
      <mc:Fallback xmlns="">
        <xdr:pic>
          <xdr:nvPicPr>
            <xdr:cNvPr id="38" name="Ink 37">
              <a:extLst>
                <a:ext uri="{FF2B5EF4-FFF2-40B4-BE49-F238E27FC236}">
                  <a16:creationId xmlns:a16="http://schemas.microsoft.com/office/drawing/2014/main" id="{1D208245-ABA5-4EA4-44D3-AF1DBF0C83E5}"/>
                </a:ext>
              </a:extLst>
            </xdr:cNvPr>
            <xdr:cNvPicPr/>
          </xdr:nvPicPr>
          <xdr:blipFill>
            <a:blip xmlns:r="http://schemas.openxmlformats.org/officeDocument/2006/relationships" r:embed="rId14"/>
            <a:stretch>
              <a:fillRect/>
            </a:stretch>
          </xdr:blipFill>
          <xdr:spPr>
            <a:xfrm>
              <a:off x="12059088" y="7953738"/>
              <a:ext cx="341280" cy="369866"/>
            </a:xfrm>
            <a:prstGeom prst="rect">
              <a:avLst/>
            </a:prstGeom>
          </xdr:spPr>
        </xdr:pic>
      </mc:Fallback>
    </mc:AlternateContent>
    <xdr:clientData/>
  </xdr:twoCellAnchor>
  <xdr:twoCellAnchor editAs="oneCell">
    <xdr:from>
      <xdr:col>12</xdr:col>
      <xdr:colOff>495217</xdr:colOff>
      <xdr:row>48</xdr:row>
      <xdr:rowOff>56235</xdr:rowOff>
    </xdr:from>
    <xdr:to>
      <xdr:col>12</xdr:col>
      <xdr:colOff>498817</xdr:colOff>
      <xdr:row>48</xdr:row>
      <xdr:rowOff>56595</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1" name="Ink 40">
              <a:extLst>
                <a:ext uri="{FF2B5EF4-FFF2-40B4-BE49-F238E27FC236}">
                  <a16:creationId xmlns:a16="http://schemas.microsoft.com/office/drawing/2014/main" id="{15479F1B-097B-EA25-AC89-940FA9EE6689}"/>
                </a:ext>
              </a:extLst>
            </xdr14:cNvPr>
            <xdr14:cNvContentPartPr/>
          </xdr14:nvContentPartPr>
          <xdr14:nvPr macro=""/>
          <xdr14:xfrm>
            <a:off x="12118128" y="8327311"/>
            <a:ext cx="3600" cy="360"/>
          </xdr14:xfrm>
        </xdr:contentPart>
      </mc:Choice>
      <mc:Fallback xmlns="">
        <xdr:pic>
          <xdr:nvPicPr>
            <xdr:cNvPr id="41" name="Ink 40">
              <a:extLst>
                <a:ext uri="{FF2B5EF4-FFF2-40B4-BE49-F238E27FC236}">
                  <a16:creationId xmlns:a16="http://schemas.microsoft.com/office/drawing/2014/main" id="{15479F1B-097B-EA25-AC89-940FA9EE6689}"/>
                </a:ext>
              </a:extLst>
            </xdr:cNvPr>
            <xdr:cNvPicPr/>
          </xdr:nvPicPr>
          <xdr:blipFill>
            <a:blip xmlns:r="http://schemas.openxmlformats.org/officeDocument/2006/relationships" r:embed="rId16"/>
            <a:stretch>
              <a:fillRect/>
            </a:stretch>
          </xdr:blipFill>
          <xdr:spPr>
            <a:xfrm>
              <a:off x="12064128" y="8219671"/>
              <a:ext cx="111240" cy="216000"/>
            </a:xfrm>
            <a:prstGeom prst="rect">
              <a:avLst/>
            </a:prstGeom>
          </xdr:spPr>
        </xdr:pic>
      </mc:Fallback>
    </mc:AlternateContent>
    <xdr:clientData/>
  </xdr:twoCellAnchor>
  <xdr:twoCellAnchor editAs="oneCell">
    <xdr:from>
      <xdr:col>12</xdr:col>
      <xdr:colOff>425737</xdr:colOff>
      <xdr:row>48</xdr:row>
      <xdr:rowOff>56235</xdr:rowOff>
    </xdr:from>
    <xdr:to>
      <xdr:col>13</xdr:col>
      <xdr:colOff>321371</xdr:colOff>
      <xdr:row>48</xdr:row>
      <xdr:rowOff>56595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43" name="Ink 42">
              <a:extLst>
                <a:ext uri="{FF2B5EF4-FFF2-40B4-BE49-F238E27FC236}">
                  <a16:creationId xmlns:a16="http://schemas.microsoft.com/office/drawing/2014/main" id="{479A88D5-2AA6-4F29-5CC9-C528A8AA431A}"/>
                </a:ext>
              </a:extLst>
            </xdr14:cNvPr>
            <xdr14:cNvContentPartPr/>
          </xdr14:nvContentPartPr>
          <xdr14:nvPr macro=""/>
          <xdr14:xfrm>
            <a:off x="12048648" y="8327311"/>
            <a:ext cx="506520" cy="360"/>
          </xdr14:xfrm>
        </xdr:contentPart>
      </mc:Choice>
      <mc:Fallback xmlns="">
        <xdr:pic>
          <xdr:nvPicPr>
            <xdr:cNvPr id="43" name="Ink 42">
              <a:extLst>
                <a:ext uri="{FF2B5EF4-FFF2-40B4-BE49-F238E27FC236}">
                  <a16:creationId xmlns:a16="http://schemas.microsoft.com/office/drawing/2014/main" id="{479A88D5-2AA6-4F29-5CC9-C528A8AA431A}"/>
                </a:ext>
              </a:extLst>
            </xdr:cNvPr>
            <xdr:cNvPicPr/>
          </xdr:nvPicPr>
          <xdr:blipFill>
            <a:blip xmlns:r="http://schemas.openxmlformats.org/officeDocument/2006/relationships" r:embed="rId18"/>
            <a:stretch>
              <a:fillRect/>
            </a:stretch>
          </xdr:blipFill>
          <xdr:spPr>
            <a:xfrm>
              <a:off x="11995008" y="8219671"/>
              <a:ext cx="614160" cy="216000"/>
            </a:xfrm>
            <a:prstGeom prst="rect">
              <a:avLst/>
            </a:prstGeom>
          </xdr:spPr>
        </xdr:pic>
      </mc:Fallback>
    </mc:AlternateContent>
    <xdr:clientData/>
  </xdr:twoCellAnchor>
  <xdr:twoCellAnchor editAs="oneCell">
    <xdr:from>
      <xdr:col>13</xdr:col>
      <xdr:colOff>265211</xdr:colOff>
      <xdr:row>47</xdr:row>
      <xdr:rowOff>168513</xdr:rowOff>
    </xdr:from>
    <xdr:to>
      <xdr:col>13</xdr:col>
      <xdr:colOff>265571</xdr:colOff>
      <xdr:row>48</xdr:row>
      <xdr:rowOff>75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44" name="Ink 43">
              <a:extLst>
                <a:ext uri="{FF2B5EF4-FFF2-40B4-BE49-F238E27FC236}">
                  <a16:creationId xmlns:a16="http://schemas.microsoft.com/office/drawing/2014/main" id="{B6652F51-53A7-3169-8EC2-FB1425084770}"/>
                </a:ext>
              </a:extLst>
            </xdr14:cNvPr>
            <xdr14:cNvContentPartPr/>
          </xdr14:nvContentPartPr>
          <xdr14:nvPr macro=""/>
          <xdr14:xfrm>
            <a:off x="12499008" y="8270791"/>
            <a:ext cx="360" cy="360"/>
          </xdr14:xfrm>
        </xdr:contentPart>
      </mc:Choice>
      <mc:Fallback xmlns="">
        <xdr:pic>
          <xdr:nvPicPr>
            <xdr:cNvPr id="44" name="Ink 43">
              <a:extLst>
                <a:ext uri="{FF2B5EF4-FFF2-40B4-BE49-F238E27FC236}">
                  <a16:creationId xmlns:a16="http://schemas.microsoft.com/office/drawing/2014/main" id="{B6652F51-53A7-3169-8EC2-FB1425084770}"/>
                </a:ext>
              </a:extLst>
            </xdr:cNvPr>
            <xdr:cNvPicPr/>
          </xdr:nvPicPr>
          <xdr:blipFill>
            <a:blip xmlns:r="http://schemas.openxmlformats.org/officeDocument/2006/relationships" r:embed="rId5"/>
            <a:stretch>
              <a:fillRect/>
            </a:stretch>
          </xdr:blipFill>
          <xdr:spPr>
            <a:xfrm>
              <a:off x="12445368" y="8163151"/>
              <a:ext cx="108000" cy="216000"/>
            </a:xfrm>
            <a:prstGeom prst="rect">
              <a:avLst/>
            </a:prstGeom>
          </xdr:spPr>
        </xdr:pic>
      </mc:Fallback>
    </mc:AlternateContent>
    <xdr:clientData/>
  </xdr:twoCellAnchor>
  <xdr:twoCellAnchor editAs="oneCell">
    <xdr:from>
      <xdr:col>13</xdr:col>
      <xdr:colOff>537731</xdr:colOff>
      <xdr:row>48</xdr:row>
      <xdr:rowOff>112395</xdr:rowOff>
    </xdr:from>
    <xdr:to>
      <xdr:col>14</xdr:col>
      <xdr:colOff>15404</xdr:colOff>
      <xdr:row>48</xdr:row>
      <xdr:rowOff>112755</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53" name="Ink 52">
              <a:extLst>
                <a:ext uri="{FF2B5EF4-FFF2-40B4-BE49-F238E27FC236}">
                  <a16:creationId xmlns:a16="http://schemas.microsoft.com/office/drawing/2014/main" id="{436F7A73-5C5E-B1F3-EF1A-1F7436AA0C2C}"/>
                </a:ext>
              </a:extLst>
            </xdr14:cNvPr>
            <xdr14:cNvContentPartPr/>
          </xdr14:nvContentPartPr>
          <xdr14:nvPr macro=""/>
          <xdr14:xfrm>
            <a:off x="12771528" y="8383471"/>
            <a:ext cx="88560" cy="360"/>
          </xdr14:xfrm>
        </xdr:contentPart>
      </mc:Choice>
      <mc:Fallback xmlns="">
        <xdr:pic>
          <xdr:nvPicPr>
            <xdr:cNvPr id="53" name="Ink 52">
              <a:extLst>
                <a:ext uri="{FF2B5EF4-FFF2-40B4-BE49-F238E27FC236}">
                  <a16:creationId xmlns:a16="http://schemas.microsoft.com/office/drawing/2014/main" id="{436F7A73-5C5E-B1F3-EF1A-1F7436AA0C2C}"/>
                </a:ext>
              </a:extLst>
            </xdr:cNvPr>
            <xdr:cNvPicPr/>
          </xdr:nvPicPr>
          <xdr:blipFill>
            <a:blip xmlns:r="http://schemas.openxmlformats.org/officeDocument/2006/relationships" r:embed="rId21"/>
            <a:stretch>
              <a:fillRect/>
            </a:stretch>
          </xdr:blipFill>
          <xdr:spPr>
            <a:xfrm>
              <a:off x="12753528" y="8347471"/>
              <a:ext cx="124200" cy="72000"/>
            </a:xfrm>
            <a:prstGeom prst="rect">
              <a:avLst/>
            </a:prstGeom>
          </xdr:spPr>
        </xdr:pic>
      </mc:Fallback>
    </mc:AlternateContent>
    <xdr:clientData/>
  </xdr:twoCellAnchor>
  <xdr:twoCellAnchor>
    <xdr:from>
      <xdr:col>6</xdr:col>
      <xdr:colOff>530506</xdr:colOff>
      <xdr:row>44</xdr:row>
      <xdr:rowOff>24114</xdr:rowOff>
    </xdr:from>
    <xdr:to>
      <xdr:col>6</xdr:col>
      <xdr:colOff>546582</xdr:colOff>
      <xdr:row>47</xdr:row>
      <xdr:rowOff>80380</xdr:rowOff>
    </xdr:to>
    <xdr:cxnSp macro="">
      <xdr:nvCxnSpPr>
        <xdr:cNvPr id="55" name="Straight Arrow Connector 54">
          <a:extLst>
            <a:ext uri="{FF2B5EF4-FFF2-40B4-BE49-F238E27FC236}">
              <a16:creationId xmlns:a16="http://schemas.microsoft.com/office/drawing/2014/main" id="{9A013185-5D1E-390A-ADFC-0B826E5C91B7}"/>
            </a:ext>
          </a:extLst>
        </xdr:cNvPr>
        <xdr:cNvCxnSpPr/>
      </xdr:nvCxnSpPr>
      <xdr:spPr>
        <a:xfrm flipH="1">
          <a:off x="7169873" y="7620000"/>
          <a:ext cx="16076" cy="56265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13</xdr:col>
      <xdr:colOff>377891</xdr:colOff>
      <xdr:row>48</xdr:row>
      <xdr:rowOff>88275</xdr:rowOff>
    </xdr:from>
    <xdr:to>
      <xdr:col>13</xdr:col>
      <xdr:colOff>522611</xdr:colOff>
      <xdr:row>48</xdr:row>
      <xdr:rowOff>96915</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60" name="Ink 59">
              <a:extLst>
                <a:ext uri="{FF2B5EF4-FFF2-40B4-BE49-F238E27FC236}">
                  <a16:creationId xmlns:a16="http://schemas.microsoft.com/office/drawing/2014/main" id="{E839C14C-E2AA-3ECC-3CE8-0E51A77D42C9}"/>
                </a:ext>
              </a:extLst>
            </xdr14:cNvPr>
            <xdr14:cNvContentPartPr/>
          </xdr14:nvContentPartPr>
          <xdr14:nvPr macro=""/>
          <xdr14:xfrm>
            <a:off x="12611688" y="8359351"/>
            <a:ext cx="144720" cy="8640"/>
          </xdr14:xfrm>
        </xdr:contentPart>
      </mc:Choice>
      <mc:Fallback xmlns="">
        <xdr:pic>
          <xdr:nvPicPr>
            <xdr:cNvPr id="60" name="Ink 59">
              <a:extLst>
                <a:ext uri="{FF2B5EF4-FFF2-40B4-BE49-F238E27FC236}">
                  <a16:creationId xmlns:a16="http://schemas.microsoft.com/office/drawing/2014/main" id="{E839C14C-E2AA-3ECC-3CE8-0E51A77D42C9}"/>
                </a:ext>
              </a:extLst>
            </xdr:cNvPr>
            <xdr:cNvPicPr/>
          </xdr:nvPicPr>
          <xdr:blipFill>
            <a:blip xmlns:r="http://schemas.openxmlformats.org/officeDocument/2006/relationships" r:embed="rId23"/>
            <a:stretch>
              <a:fillRect/>
            </a:stretch>
          </xdr:blipFill>
          <xdr:spPr>
            <a:xfrm>
              <a:off x="12593688" y="8323351"/>
              <a:ext cx="180360" cy="80280"/>
            </a:xfrm>
            <a:prstGeom prst="rect">
              <a:avLst/>
            </a:prstGeom>
          </xdr:spPr>
        </xdr:pic>
      </mc:Fallback>
    </mc:AlternateContent>
    <xdr:clientData/>
  </xdr:twoCellAnchor>
  <xdr:twoCellAnchor editAs="oneCell">
    <xdr:from>
      <xdr:col>13</xdr:col>
      <xdr:colOff>337211</xdr:colOff>
      <xdr:row>47</xdr:row>
      <xdr:rowOff>144393</xdr:rowOff>
    </xdr:from>
    <xdr:to>
      <xdr:col>13</xdr:col>
      <xdr:colOff>522611</xdr:colOff>
      <xdr:row>48</xdr:row>
      <xdr:rowOff>96915</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65" name="Ink 64">
              <a:extLst>
                <a:ext uri="{FF2B5EF4-FFF2-40B4-BE49-F238E27FC236}">
                  <a16:creationId xmlns:a16="http://schemas.microsoft.com/office/drawing/2014/main" id="{14E5FC35-0316-D0C4-F9C7-D097FF77B020}"/>
                </a:ext>
              </a:extLst>
            </xdr14:cNvPr>
            <xdr14:cNvContentPartPr/>
          </xdr14:nvContentPartPr>
          <xdr14:nvPr macro=""/>
          <xdr14:xfrm>
            <a:off x="12571008" y="8246671"/>
            <a:ext cx="185400" cy="121320"/>
          </xdr14:xfrm>
        </xdr:contentPart>
      </mc:Choice>
      <mc:Fallback xmlns="">
        <xdr:pic>
          <xdr:nvPicPr>
            <xdr:cNvPr id="65" name="Ink 64">
              <a:extLst>
                <a:ext uri="{FF2B5EF4-FFF2-40B4-BE49-F238E27FC236}">
                  <a16:creationId xmlns:a16="http://schemas.microsoft.com/office/drawing/2014/main" id="{14E5FC35-0316-D0C4-F9C7-D097FF77B020}"/>
                </a:ext>
              </a:extLst>
            </xdr:cNvPr>
            <xdr:cNvPicPr/>
          </xdr:nvPicPr>
          <xdr:blipFill>
            <a:blip xmlns:r="http://schemas.openxmlformats.org/officeDocument/2006/relationships" r:embed="rId25"/>
            <a:stretch>
              <a:fillRect/>
            </a:stretch>
          </xdr:blipFill>
          <xdr:spPr>
            <a:xfrm>
              <a:off x="12553368" y="8210925"/>
              <a:ext cx="221040" cy="193173"/>
            </a:xfrm>
            <a:prstGeom prst="rect">
              <a:avLst/>
            </a:prstGeom>
          </xdr:spPr>
        </xdr:pic>
      </mc:Fallback>
    </mc:AlternateContent>
    <xdr:clientData/>
  </xdr:twoCellAnchor>
  <xdr:twoCellAnchor editAs="oneCell">
    <xdr:from>
      <xdr:col>13</xdr:col>
      <xdr:colOff>136331</xdr:colOff>
      <xdr:row>47</xdr:row>
      <xdr:rowOff>33</xdr:rowOff>
    </xdr:from>
    <xdr:to>
      <xdr:col>13</xdr:col>
      <xdr:colOff>136691</xdr:colOff>
      <xdr:row>47</xdr:row>
      <xdr:rowOff>393</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66" name="Ink 65">
              <a:extLst>
                <a:ext uri="{FF2B5EF4-FFF2-40B4-BE49-F238E27FC236}">
                  <a16:creationId xmlns:a16="http://schemas.microsoft.com/office/drawing/2014/main" id="{94A99FEF-1795-BFBC-6297-B6272E779857}"/>
                </a:ext>
              </a:extLst>
            </xdr14:cNvPr>
            <xdr14:cNvContentPartPr/>
          </xdr14:nvContentPartPr>
          <xdr14:nvPr macro=""/>
          <xdr14:xfrm>
            <a:off x="12370128" y="8102311"/>
            <a:ext cx="360" cy="360"/>
          </xdr14:xfrm>
        </xdr:contentPart>
      </mc:Choice>
      <mc:Fallback xmlns="">
        <xdr:pic>
          <xdr:nvPicPr>
            <xdr:cNvPr id="66" name="Ink 65">
              <a:extLst>
                <a:ext uri="{FF2B5EF4-FFF2-40B4-BE49-F238E27FC236}">
                  <a16:creationId xmlns:a16="http://schemas.microsoft.com/office/drawing/2014/main" id="{94A99FEF-1795-BFBC-6297-B6272E779857}"/>
                </a:ext>
              </a:extLst>
            </xdr:cNvPr>
            <xdr:cNvPicPr/>
          </xdr:nvPicPr>
          <xdr:blipFill>
            <a:blip xmlns:r="http://schemas.openxmlformats.org/officeDocument/2006/relationships" r:embed="rId27"/>
            <a:stretch>
              <a:fillRect/>
            </a:stretch>
          </xdr:blipFill>
          <xdr:spPr>
            <a:xfrm>
              <a:off x="12352128" y="8066311"/>
              <a:ext cx="36000" cy="72000"/>
            </a:xfrm>
            <a:prstGeom prst="rect">
              <a:avLst/>
            </a:prstGeom>
          </xdr:spPr>
        </xdr:pic>
      </mc:Fallback>
    </mc:AlternateContent>
    <xdr:clientData/>
  </xdr:twoCellAnchor>
  <xdr:twoCellAnchor editAs="oneCell">
    <xdr:from>
      <xdr:col>12</xdr:col>
      <xdr:colOff>490177</xdr:colOff>
      <xdr:row>46</xdr:row>
      <xdr:rowOff>32030</xdr:rowOff>
    </xdr:from>
    <xdr:to>
      <xdr:col>12</xdr:col>
      <xdr:colOff>506377</xdr:colOff>
      <xdr:row>46</xdr:row>
      <xdr:rowOff>32390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69" name="Ink 68">
              <a:extLst>
                <a:ext uri="{FF2B5EF4-FFF2-40B4-BE49-F238E27FC236}">
                  <a16:creationId xmlns:a16="http://schemas.microsoft.com/office/drawing/2014/main" id="{7728A531-CD5B-177B-5565-FBE3D926FBC9}"/>
                </a:ext>
              </a:extLst>
            </xdr14:cNvPr>
            <xdr14:cNvContentPartPr/>
          </xdr14:nvContentPartPr>
          <xdr14:nvPr macro=""/>
          <xdr14:xfrm>
            <a:off x="12113088" y="7965511"/>
            <a:ext cx="16200" cy="360"/>
          </xdr14:xfrm>
        </xdr:contentPart>
      </mc:Choice>
      <mc:Fallback xmlns="">
        <xdr:pic>
          <xdr:nvPicPr>
            <xdr:cNvPr id="69" name="Ink 68">
              <a:extLst>
                <a:ext uri="{FF2B5EF4-FFF2-40B4-BE49-F238E27FC236}">
                  <a16:creationId xmlns:a16="http://schemas.microsoft.com/office/drawing/2014/main" id="{7728A531-CD5B-177B-5565-FBE3D926FBC9}"/>
                </a:ext>
              </a:extLst>
            </xdr:cNvPr>
            <xdr:cNvPicPr/>
          </xdr:nvPicPr>
          <xdr:blipFill>
            <a:blip xmlns:r="http://schemas.openxmlformats.org/officeDocument/2006/relationships" r:embed="rId29"/>
            <a:stretch>
              <a:fillRect/>
            </a:stretch>
          </xdr:blipFill>
          <xdr:spPr>
            <a:xfrm>
              <a:off x="12095088" y="7929871"/>
              <a:ext cx="51840" cy="72000"/>
            </a:xfrm>
            <a:prstGeom prst="rect">
              <a:avLst/>
            </a:prstGeom>
          </xdr:spPr>
        </xdr:pic>
      </mc:Fallback>
    </mc:AlternateContent>
    <xdr:clientData/>
  </xdr:twoCellAnchor>
  <xdr:twoCellAnchor editAs="oneCell">
    <xdr:from>
      <xdr:col>13</xdr:col>
      <xdr:colOff>457811</xdr:colOff>
      <xdr:row>48</xdr:row>
      <xdr:rowOff>56235</xdr:rowOff>
    </xdr:from>
    <xdr:to>
      <xdr:col>13</xdr:col>
      <xdr:colOff>507491</xdr:colOff>
      <xdr:row>48</xdr:row>
      <xdr:rowOff>96915</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72" name="Ink 71">
              <a:extLst>
                <a:ext uri="{FF2B5EF4-FFF2-40B4-BE49-F238E27FC236}">
                  <a16:creationId xmlns:a16="http://schemas.microsoft.com/office/drawing/2014/main" id="{0A8AE04A-329E-E7C0-A95D-FCBEBCA75DA7}"/>
                </a:ext>
              </a:extLst>
            </xdr14:cNvPr>
            <xdr14:cNvContentPartPr/>
          </xdr14:nvContentPartPr>
          <xdr14:nvPr macro=""/>
          <xdr14:xfrm>
            <a:off x="12691608" y="8327311"/>
            <a:ext cx="49680" cy="40680"/>
          </xdr14:xfrm>
        </xdr:contentPart>
      </mc:Choice>
      <mc:Fallback xmlns="">
        <xdr:pic>
          <xdr:nvPicPr>
            <xdr:cNvPr id="72" name="Ink 71">
              <a:extLst>
                <a:ext uri="{FF2B5EF4-FFF2-40B4-BE49-F238E27FC236}">
                  <a16:creationId xmlns:a16="http://schemas.microsoft.com/office/drawing/2014/main" id="{0A8AE04A-329E-E7C0-A95D-FCBEBCA75DA7}"/>
                </a:ext>
              </a:extLst>
            </xdr:cNvPr>
            <xdr:cNvPicPr/>
          </xdr:nvPicPr>
          <xdr:blipFill>
            <a:blip xmlns:r="http://schemas.openxmlformats.org/officeDocument/2006/relationships" r:embed="rId31"/>
            <a:stretch>
              <a:fillRect/>
            </a:stretch>
          </xdr:blipFill>
          <xdr:spPr>
            <a:xfrm>
              <a:off x="12673968" y="8291353"/>
              <a:ext cx="85320" cy="112960"/>
            </a:xfrm>
            <a:prstGeom prst="rect">
              <a:avLst/>
            </a:prstGeom>
          </xdr:spPr>
        </xdr:pic>
      </mc:Fallback>
    </mc:AlternateContent>
    <xdr:clientData/>
  </xdr:twoCellAnchor>
  <xdr:twoCellAnchor editAs="oneCell">
    <xdr:from>
      <xdr:col>12</xdr:col>
      <xdr:colOff>401617</xdr:colOff>
      <xdr:row>49</xdr:row>
      <xdr:rowOff>15958</xdr:rowOff>
    </xdr:from>
    <xdr:to>
      <xdr:col>14</xdr:col>
      <xdr:colOff>103604</xdr:colOff>
      <xdr:row>49</xdr:row>
      <xdr:rowOff>24598</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73" name="Ink 72">
              <a:extLst>
                <a:ext uri="{FF2B5EF4-FFF2-40B4-BE49-F238E27FC236}">
                  <a16:creationId xmlns:a16="http://schemas.microsoft.com/office/drawing/2014/main" id="{ADC0E19F-57B3-FDA6-1F8C-A2F7468E168E}"/>
                </a:ext>
              </a:extLst>
            </xdr14:cNvPr>
            <xdr14:cNvContentPartPr/>
          </xdr14:nvContentPartPr>
          <xdr14:nvPr macro=""/>
          <xdr14:xfrm>
            <a:off x="12024528" y="8455831"/>
            <a:ext cx="923760" cy="8640"/>
          </xdr14:xfrm>
        </xdr:contentPart>
      </mc:Choice>
      <mc:Fallback xmlns="">
        <xdr:pic>
          <xdr:nvPicPr>
            <xdr:cNvPr id="73" name="Ink 72">
              <a:extLst>
                <a:ext uri="{FF2B5EF4-FFF2-40B4-BE49-F238E27FC236}">
                  <a16:creationId xmlns:a16="http://schemas.microsoft.com/office/drawing/2014/main" id="{ADC0E19F-57B3-FDA6-1F8C-A2F7468E168E}"/>
                </a:ext>
              </a:extLst>
            </xdr:cNvPr>
            <xdr:cNvPicPr/>
          </xdr:nvPicPr>
          <xdr:blipFill>
            <a:blip xmlns:r="http://schemas.openxmlformats.org/officeDocument/2006/relationships" r:embed="rId33"/>
            <a:stretch>
              <a:fillRect/>
            </a:stretch>
          </xdr:blipFill>
          <xdr:spPr>
            <a:xfrm>
              <a:off x="12006888" y="8420191"/>
              <a:ext cx="959400" cy="80280"/>
            </a:xfrm>
            <a:prstGeom prst="rect">
              <a:avLst/>
            </a:prstGeom>
          </xdr:spPr>
        </xdr:pic>
      </mc:Fallback>
    </mc:AlternateContent>
    <xdr:clientData/>
  </xdr:twoCellAnchor>
  <xdr:twoCellAnchor editAs="oneCell">
    <xdr:from>
      <xdr:col>12</xdr:col>
      <xdr:colOff>377137</xdr:colOff>
      <xdr:row>49</xdr:row>
      <xdr:rowOff>31798</xdr:rowOff>
    </xdr:from>
    <xdr:to>
      <xdr:col>13</xdr:col>
      <xdr:colOff>201131</xdr:colOff>
      <xdr:row>49</xdr:row>
      <xdr:rowOff>32518</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75" name="Ink 74">
              <a:extLst>
                <a:ext uri="{FF2B5EF4-FFF2-40B4-BE49-F238E27FC236}">
                  <a16:creationId xmlns:a16="http://schemas.microsoft.com/office/drawing/2014/main" id="{F28789F2-EFAC-8FE6-E330-D9DB8C948F70}"/>
                </a:ext>
              </a:extLst>
            </xdr14:cNvPr>
            <xdr14:cNvContentPartPr/>
          </xdr14:nvContentPartPr>
          <xdr14:nvPr macro=""/>
          <xdr14:xfrm>
            <a:off x="12000048" y="8471671"/>
            <a:ext cx="434880" cy="720"/>
          </xdr14:xfrm>
        </xdr:contentPart>
      </mc:Choice>
      <mc:Fallback xmlns="">
        <xdr:pic>
          <xdr:nvPicPr>
            <xdr:cNvPr id="75" name="Ink 74">
              <a:extLst>
                <a:ext uri="{FF2B5EF4-FFF2-40B4-BE49-F238E27FC236}">
                  <a16:creationId xmlns:a16="http://schemas.microsoft.com/office/drawing/2014/main" id="{F28789F2-EFAC-8FE6-E330-D9DB8C948F70}"/>
                </a:ext>
              </a:extLst>
            </xdr:cNvPr>
            <xdr:cNvPicPr/>
          </xdr:nvPicPr>
          <xdr:blipFill>
            <a:blip xmlns:r="http://schemas.openxmlformats.org/officeDocument/2006/relationships" r:embed="rId35"/>
            <a:stretch>
              <a:fillRect/>
            </a:stretch>
          </xdr:blipFill>
          <xdr:spPr>
            <a:xfrm>
              <a:off x="11982408" y="8399671"/>
              <a:ext cx="470520" cy="144000"/>
            </a:xfrm>
            <a:prstGeom prst="rect">
              <a:avLst/>
            </a:prstGeom>
          </xdr:spPr>
        </xdr:pic>
      </mc:Fallback>
    </mc:AlternateContent>
    <xdr:clientData/>
  </xdr:twoCellAnchor>
  <xdr:twoCellAnchor editAs="oneCell">
    <xdr:from>
      <xdr:col>5</xdr:col>
      <xdr:colOff>402007</xdr:colOff>
      <xdr:row>48</xdr:row>
      <xdr:rowOff>104115</xdr:rowOff>
    </xdr:from>
    <xdr:to>
      <xdr:col>12</xdr:col>
      <xdr:colOff>386857</xdr:colOff>
      <xdr:row>48</xdr:row>
      <xdr:rowOff>104835</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79" name="Ink 78">
              <a:extLst>
                <a:ext uri="{FF2B5EF4-FFF2-40B4-BE49-F238E27FC236}">
                  <a16:creationId xmlns:a16="http://schemas.microsoft.com/office/drawing/2014/main" id="{A0AC4131-F22B-8AFC-B38C-A7CB395348BC}"/>
                </a:ext>
              </a:extLst>
            </xdr14:cNvPr>
            <xdr14:cNvContentPartPr/>
          </xdr14:nvContentPartPr>
          <xdr14:nvPr macro=""/>
          <xdr14:xfrm>
            <a:off x="6430488" y="8375191"/>
            <a:ext cx="5579280" cy="720"/>
          </xdr14:xfrm>
        </xdr:contentPart>
      </mc:Choice>
      <mc:Fallback xmlns="">
        <xdr:pic>
          <xdr:nvPicPr>
            <xdr:cNvPr id="79" name="Ink 78">
              <a:extLst>
                <a:ext uri="{FF2B5EF4-FFF2-40B4-BE49-F238E27FC236}">
                  <a16:creationId xmlns:a16="http://schemas.microsoft.com/office/drawing/2014/main" id="{A0AC4131-F22B-8AFC-B38C-A7CB395348BC}"/>
                </a:ext>
              </a:extLst>
            </xdr:cNvPr>
            <xdr:cNvPicPr/>
          </xdr:nvPicPr>
          <xdr:blipFill>
            <a:blip xmlns:r="http://schemas.openxmlformats.org/officeDocument/2006/relationships" r:embed="rId37"/>
            <a:stretch>
              <a:fillRect/>
            </a:stretch>
          </xdr:blipFill>
          <xdr:spPr>
            <a:xfrm>
              <a:off x="6376488" y="8159191"/>
              <a:ext cx="5686920" cy="432000"/>
            </a:xfrm>
            <a:prstGeom prst="rect">
              <a:avLst/>
            </a:prstGeom>
          </xdr:spPr>
        </xdr:pic>
      </mc:Fallback>
    </mc:AlternateContent>
    <xdr:clientData/>
  </xdr:twoCellAnchor>
  <xdr:twoCellAnchor editAs="oneCell">
    <xdr:from>
      <xdr:col>5</xdr:col>
      <xdr:colOff>353767</xdr:colOff>
      <xdr:row>48</xdr:row>
      <xdr:rowOff>79995</xdr:rowOff>
    </xdr:from>
    <xdr:to>
      <xdr:col>5</xdr:col>
      <xdr:colOff>354127</xdr:colOff>
      <xdr:row>49</xdr:row>
      <xdr:rowOff>9118</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82" name="Ink 81">
              <a:extLst>
                <a:ext uri="{FF2B5EF4-FFF2-40B4-BE49-F238E27FC236}">
                  <a16:creationId xmlns:a16="http://schemas.microsoft.com/office/drawing/2014/main" id="{BD4281B3-7C9A-6DCF-241D-D5AC50047F2E}"/>
                </a:ext>
              </a:extLst>
            </xdr14:cNvPr>
            <xdr14:cNvContentPartPr/>
          </xdr14:nvContentPartPr>
          <xdr14:nvPr macro=""/>
          <xdr14:xfrm>
            <a:off x="6382248" y="8351071"/>
            <a:ext cx="360" cy="97920"/>
          </xdr14:xfrm>
        </xdr:contentPart>
      </mc:Choice>
      <mc:Fallback xmlns="">
        <xdr:pic>
          <xdr:nvPicPr>
            <xdr:cNvPr id="82" name="Ink 81">
              <a:extLst>
                <a:ext uri="{FF2B5EF4-FFF2-40B4-BE49-F238E27FC236}">
                  <a16:creationId xmlns:a16="http://schemas.microsoft.com/office/drawing/2014/main" id="{BD4281B3-7C9A-6DCF-241D-D5AC50047F2E}"/>
                </a:ext>
              </a:extLst>
            </xdr:cNvPr>
            <xdr:cNvPicPr/>
          </xdr:nvPicPr>
          <xdr:blipFill>
            <a:blip xmlns:r="http://schemas.openxmlformats.org/officeDocument/2006/relationships" r:embed="rId39"/>
            <a:stretch>
              <a:fillRect/>
            </a:stretch>
          </xdr:blipFill>
          <xdr:spPr>
            <a:xfrm>
              <a:off x="6364248" y="8315431"/>
              <a:ext cx="36000" cy="169560"/>
            </a:xfrm>
            <a:prstGeom prst="rect">
              <a:avLst/>
            </a:prstGeom>
          </xdr:spPr>
        </xdr:pic>
      </mc:Fallback>
    </mc:AlternateContent>
    <xdr:clientData/>
  </xdr:twoCellAnchor>
  <xdr:twoCellAnchor editAs="oneCell">
    <xdr:from>
      <xdr:col>5</xdr:col>
      <xdr:colOff>369607</xdr:colOff>
      <xdr:row>49</xdr:row>
      <xdr:rowOff>15958</xdr:rowOff>
    </xdr:from>
    <xdr:to>
      <xdr:col>12</xdr:col>
      <xdr:colOff>352297</xdr:colOff>
      <xdr:row>49</xdr:row>
      <xdr:rowOff>64918</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83" name="Ink 82">
              <a:extLst>
                <a:ext uri="{FF2B5EF4-FFF2-40B4-BE49-F238E27FC236}">
                  <a16:creationId xmlns:a16="http://schemas.microsoft.com/office/drawing/2014/main" id="{9968AF78-C0FB-434C-680E-D8BA272DA4CB}"/>
                </a:ext>
              </a:extLst>
            </xdr14:cNvPr>
            <xdr14:cNvContentPartPr/>
          </xdr14:nvContentPartPr>
          <xdr14:nvPr macro=""/>
          <xdr14:xfrm>
            <a:off x="6398088" y="8455831"/>
            <a:ext cx="5577120" cy="48960"/>
          </xdr14:xfrm>
        </xdr:contentPart>
      </mc:Choice>
      <mc:Fallback xmlns="">
        <xdr:pic>
          <xdr:nvPicPr>
            <xdr:cNvPr id="83" name="Ink 82">
              <a:extLst>
                <a:ext uri="{FF2B5EF4-FFF2-40B4-BE49-F238E27FC236}">
                  <a16:creationId xmlns:a16="http://schemas.microsoft.com/office/drawing/2014/main" id="{9968AF78-C0FB-434C-680E-D8BA272DA4CB}"/>
                </a:ext>
              </a:extLst>
            </xdr:cNvPr>
            <xdr:cNvPicPr/>
          </xdr:nvPicPr>
          <xdr:blipFill>
            <a:blip xmlns:r="http://schemas.openxmlformats.org/officeDocument/2006/relationships" r:embed="rId41"/>
            <a:stretch>
              <a:fillRect/>
            </a:stretch>
          </xdr:blipFill>
          <xdr:spPr>
            <a:xfrm>
              <a:off x="6380088" y="8420191"/>
              <a:ext cx="5612760" cy="120600"/>
            </a:xfrm>
            <a:prstGeom prst="rect">
              <a:avLst/>
            </a:prstGeom>
          </xdr:spPr>
        </xdr:pic>
      </mc:Fallback>
    </mc:AlternateContent>
    <xdr:clientData/>
  </xdr:twoCellAnchor>
  <xdr:twoCellAnchor editAs="oneCell">
    <xdr:from>
      <xdr:col>5</xdr:col>
      <xdr:colOff>346207</xdr:colOff>
      <xdr:row>49</xdr:row>
      <xdr:rowOff>40078</xdr:rowOff>
    </xdr:from>
    <xdr:to>
      <xdr:col>6</xdr:col>
      <xdr:colOff>96761</xdr:colOff>
      <xdr:row>49</xdr:row>
      <xdr:rowOff>40438</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84" name="Ink 83">
              <a:extLst>
                <a:ext uri="{FF2B5EF4-FFF2-40B4-BE49-F238E27FC236}">
                  <a16:creationId xmlns:a16="http://schemas.microsoft.com/office/drawing/2014/main" id="{B051508F-68A1-7EBC-A170-9189A5E7CFA8}"/>
                </a:ext>
              </a:extLst>
            </xdr14:cNvPr>
            <xdr14:cNvContentPartPr/>
          </xdr14:nvContentPartPr>
          <xdr14:nvPr macro=""/>
          <xdr14:xfrm>
            <a:off x="6374688" y="8479951"/>
            <a:ext cx="361440" cy="360"/>
          </xdr14:xfrm>
        </xdr:contentPart>
      </mc:Choice>
      <mc:Fallback xmlns="">
        <xdr:pic>
          <xdr:nvPicPr>
            <xdr:cNvPr id="84" name="Ink 83">
              <a:extLst>
                <a:ext uri="{FF2B5EF4-FFF2-40B4-BE49-F238E27FC236}">
                  <a16:creationId xmlns:a16="http://schemas.microsoft.com/office/drawing/2014/main" id="{B051508F-68A1-7EBC-A170-9189A5E7CFA8}"/>
                </a:ext>
              </a:extLst>
            </xdr:cNvPr>
            <xdr:cNvPicPr/>
          </xdr:nvPicPr>
          <xdr:blipFill>
            <a:blip xmlns:r="http://schemas.openxmlformats.org/officeDocument/2006/relationships" r:embed="rId43"/>
            <a:stretch>
              <a:fillRect/>
            </a:stretch>
          </xdr:blipFill>
          <xdr:spPr>
            <a:xfrm>
              <a:off x="6357048" y="8444311"/>
              <a:ext cx="397080" cy="72000"/>
            </a:xfrm>
            <a:prstGeom prst="rect">
              <a:avLst/>
            </a:prstGeom>
          </xdr:spPr>
        </xdr:pic>
      </mc:Fallback>
    </mc:AlternateContent>
    <xdr:clientData/>
  </xdr:twoCellAnchor>
  <xdr:twoCellAnchor editAs="oneCell">
    <xdr:from>
      <xdr:col>15</xdr:col>
      <xdr:colOff>610518</xdr:colOff>
      <xdr:row>51</xdr:row>
      <xdr:rowOff>120188</xdr:rowOff>
    </xdr:from>
    <xdr:to>
      <xdr:col>24</xdr:col>
      <xdr:colOff>95664</xdr:colOff>
      <xdr:row>52</xdr:row>
      <xdr:rowOff>16190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85" name="Ink 84">
              <a:extLst>
                <a:ext uri="{FF2B5EF4-FFF2-40B4-BE49-F238E27FC236}">
                  <a16:creationId xmlns:a16="http://schemas.microsoft.com/office/drawing/2014/main" id="{23E1216C-8879-048B-5F43-46F8B14E8A04}"/>
                </a:ext>
              </a:extLst>
            </xdr14:cNvPr>
            <xdr14:cNvContentPartPr/>
          </xdr14:nvContentPartPr>
          <xdr14:nvPr macro=""/>
          <xdr14:xfrm>
            <a:off x="14066088" y="8897656"/>
            <a:ext cx="4983120" cy="64800"/>
          </xdr14:xfrm>
        </xdr:contentPart>
      </mc:Choice>
      <mc:Fallback xmlns="">
        <xdr:pic>
          <xdr:nvPicPr>
            <xdr:cNvPr id="85" name="Ink 84">
              <a:extLst>
                <a:ext uri="{FF2B5EF4-FFF2-40B4-BE49-F238E27FC236}">
                  <a16:creationId xmlns:a16="http://schemas.microsoft.com/office/drawing/2014/main" id="{23E1216C-8879-048B-5F43-46F8B14E8A04}"/>
                </a:ext>
              </a:extLst>
            </xdr:cNvPr>
            <xdr:cNvPicPr/>
          </xdr:nvPicPr>
          <xdr:blipFill>
            <a:blip xmlns:r="http://schemas.openxmlformats.org/officeDocument/2006/relationships" r:embed="rId45"/>
            <a:stretch>
              <a:fillRect/>
            </a:stretch>
          </xdr:blipFill>
          <xdr:spPr>
            <a:xfrm>
              <a:off x="13994448" y="8754016"/>
              <a:ext cx="5126760" cy="352440"/>
            </a:xfrm>
            <a:prstGeom prst="rect">
              <a:avLst/>
            </a:prstGeom>
          </xdr:spPr>
        </xdr:pic>
      </mc:Fallback>
    </mc:AlternateContent>
    <xdr:clientData/>
  </xdr:twoCellAnchor>
  <xdr:twoCellAnchor editAs="oneCell">
    <xdr:from>
      <xdr:col>15</xdr:col>
      <xdr:colOff>594678</xdr:colOff>
      <xdr:row>50</xdr:row>
      <xdr:rowOff>16105</xdr:rowOff>
    </xdr:from>
    <xdr:to>
      <xdr:col>24</xdr:col>
      <xdr:colOff>96744</xdr:colOff>
      <xdr:row>50</xdr:row>
      <xdr:rowOff>16825</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87" name="Ink 86">
              <a:extLst>
                <a:ext uri="{FF2B5EF4-FFF2-40B4-BE49-F238E27FC236}">
                  <a16:creationId xmlns:a16="http://schemas.microsoft.com/office/drawing/2014/main" id="{3E3E7329-19F8-8F11-1AD2-EB0FF060564F}"/>
                </a:ext>
              </a:extLst>
            </xdr14:cNvPr>
            <xdr14:cNvContentPartPr/>
          </xdr14:nvContentPartPr>
          <xdr14:nvPr macro=""/>
          <xdr14:xfrm>
            <a:off x="14050248" y="8624776"/>
            <a:ext cx="5000040" cy="720"/>
          </xdr14:xfrm>
        </xdr:contentPart>
      </mc:Choice>
      <mc:Fallback xmlns="">
        <xdr:pic>
          <xdr:nvPicPr>
            <xdr:cNvPr id="87" name="Ink 86">
              <a:extLst>
                <a:ext uri="{FF2B5EF4-FFF2-40B4-BE49-F238E27FC236}">
                  <a16:creationId xmlns:a16="http://schemas.microsoft.com/office/drawing/2014/main" id="{3E3E7329-19F8-8F11-1AD2-EB0FF060564F}"/>
                </a:ext>
              </a:extLst>
            </xdr:cNvPr>
            <xdr:cNvPicPr/>
          </xdr:nvPicPr>
          <xdr:blipFill>
            <a:blip xmlns:r="http://schemas.openxmlformats.org/officeDocument/2006/relationships" r:embed="rId47"/>
            <a:stretch>
              <a:fillRect/>
            </a:stretch>
          </xdr:blipFill>
          <xdr:spPr>
            <a:xfrm>
              <a:off x="13978248" y="8336776"/>
              <a:ext cx="5143680" cy="576000"/>
            </a:xfrm>
            <a:prstGeom prst="rect">
              <a:avLst/>
            </a:prstGeom>
          </xdr:spPr>
        </xdr:pic>
      </mc:Fallback>
    </mc:AlternateContent>
    <xdr:clientData/>
  </xdr:twoCellAnchor>
  <xdr:twoCellAnchor editAs="oneCell">
    <xdr:from>
      <xdr:col>16</xdr:col>
      <xdr:colOff>152272</xdr:colOff>
      <xdr:row>51</xdr:row>
      <xdr:rowOff>31988</xdr:rowOff>
    </xdr:from>
    <xdr:to>
      <xdr:col>24</xdr:col>
      <xdr:colOff>79465</xdr:colOff>
      <xdr:row>51</xdr:row>
      <xdr:rowOff>73388</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88" name="Ink 87">
              <a:extLst>
                <a:ext uri="{FF2B5EF4-FFF2-40B4-BE49-F238E27FC236}">
                  <a16:creationId xmlns:a16="http://schemas.microsoft.com/office/drawing/2014/main" id="{3E6FC4C3-6B3E-C96B-E237-C8913B0A31EF}"/>
                </a:ext>
              </a:extLst>
            </xdr14:cNvPr>
            <xdr14:cNvContentPartPr/>
          </xdr14:nvContentPartPr>
          <xdr14:nvPr macro=""/>
          <xdr14:xfrm>
            <a:off x="14218728" y="8809456"/>
            <a:ext cx="4814280" cy="41400"/>
          </xdr14:xfrm>
        </xdr:contentPart>
      </mc:Choice>
      <mc:Fallback xmlns="">
        <xdr:pic>
          <xdr:nvPicPr>
            <xdr:cNvPr id="88" name="Ink 87">
              <a:extLst>
                <a:ext uri="{FF2B5EF4-FFF2-40B4-BE49-F238E27FC236}">
                  <a16:creationId xmlns:a16="http://schemas.microsoft.com/office/drawing/2014/main" id="{3E6FC4C3-6B3E-C96B-E237-C8913B0A31EF}"/>
                </a:ext>
              </a:extLst>
            </xdr:cNvPr>
            <xdr:cNvPicPr/>
          </xdr:nvPicPr>
          <xdr:blipFill>
            <a:blip xmlns:r="http://schemas.openxmlformats.org/officeDocument/2006/relationships" r:embed="rId49"/>
            <a:stretch>
              <a:fillRect/>
            </a:stretch>
          </xdr:blipFill>
          <xdr:spPr>
            <a:xfrm>
              <a:off x="14147088" y="8665456"/>
              <a:ext cx="4957920" cy="329040"/>
            </a:xfrm>
            <a:prstGeom prst="rect">
              <a:avLst/>
            </a:prstGeom>
          </xdr:spPr>
        </xdr:pic>
      </mc:Fallback>
    </mc:AlternateContent>
    <xdr:clientData/>
  </xdr:twoCellAnchor>
  <xdr:twoCellAnchor editAs="oneCell">
    <xdr:from>
      <xdr:col>15</xdr:col>
      <xdr:colOff>610518</xdr:colOff>
      <xdr:row>49</xdr:row>
      <xdr:rowOff>127663</xdr:rowOff>
    </xdr:from>
    <xdr:to>
      <xdr:col>24</xdr:col>
      <xdr:colOff>79824</xdr:colOff>
      <xdr:row>49</xdr:row>
      <xdr:rowOff>161863</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89" name="Ink 88">
              <a:extLst>
                <a:ext uri="{FF2B5EF4-FFF2-40B4-BE49-F238E27FC236}">
                  <a16:creationId xmlns:a16="http://schemas.microsoft.com/office/drawing/2014/main" id="{7AD30505-1AAF-6751-B75A-8FD028AF9B06}"/>
                </a:ext>
              </a:extLst>
            </xdr14:cNvPr>
            <xdr14:cNvContentPartPr/>
          </xdr14:nvContentPartPr>
          <xdr14:nvPr macro=""/>
          <xdr14:xfrm>
            <a:off x="14066088" y="8567536"/>
            <a:ext cx="4967280" cy="34200"/>
          </xdr14:xfrm>
        </xdr:contentPart>
      </mc:Choice>
      <mc:Fallback xmlns="">
        <xdr:pic>
          <xdr:nvPicPr>
            <xdr:cNvPr id="89" name="Ink 88">
              <a:extLst>
                <a:ext uri="{FF2B5EF4-FFF2-40B4-BE49-F238E27FC236}">
                  <a16:creationId xmlns:a16="http://schemas.microsoft.com/office/drawing/2014/main" id="{7AD30505-1AAF-6751-B75A-8FD028AF9B06}"/>
                </a:ext>
              </a:extLst>
            </xdr:cNvPr>
            <xdr:cNvPicPr/>
          </xdr:nvPicPr>
          <xdr:blipFill>
            <a:blip xmlns:r="http://schemas.openxmlformats.org/officeDocument/2006/relationships" r:embed="rId51"/>
            <a:stretch>
              <a:fillRect/>
            </a:stretch>
          </xdr:blipFill>
          <xdr:spPr>
            <a:xfrm>
              <a:off x="13994448" y="8423896"/>
              <a:ext cx="5110920" cy="321840"/>
            </a:xfrm>
            <a:prstGeom prst="rect">
              <a:avLst/>
            </a:prstGeom>
          </xdr:spPr>
        </xdr:pic>
      </mc:Fallback>
    </mc:AlternateContent>
    <xdr:clientData/>
  </xdr:twoCellAnchor>
  <xdr:twoCellAnchor editAs="oneCell">
    <xdr:from>
      <xdr:col>14</xdr:col>
      <xdr:colOff>200804</xdr:colOff>
      <xdr:row>49</xdr:row>
      <xdr:rowOff>15703</xdr:rowOff>
    </xdr:from>
    <xdr:to>
      <xdr:col>14</xdr:col>
      <xdr:colOff>345884</xdr:colOff>
      <xdr:row>49</xdr:row>
      <xdr:rowOff>48463</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4" name="Ink 93">
              <a:extLst>
                <a:ext uri="{FF2B5EF4-FFF2-40B4-BE49-F238E27FC236}">
                  <a16:creationId xmlns:a16="http://schemas.microsoft.com/office/drawing/2014/main" id="{4EFAB2BF-4980-2C43-1A4F-0E758F42737D}"/>
                </a:ext>
              </a:extLst>
            </xdr14:cNvPr>
            <xdr14:cNvContentPartPr/>
          </xdr14:nvContentPartPr>
          <xdr14:nvPr macro=""/>
          <xdr14:xfrm>
            <a:off x="13045488" y="8455576"/>
            <a:ext cx="145080" cy="32760"/>
          </xdr14:xfrm>
        </xdr:contentPart>
      </mc:Choice>
      <mc:Fallback xmlns="">
        <xdr:pic>
          <xdr:nvPicPr>
            <xdr:cNvPr id="94" name="Ink 93">
              <a:extLst>
                <a:ext uri="{FF2B5EF4-FFF2-40B4-BE49-F238E27FC236}">
                  <a16:creationId xmlns:a16="http://schemas.microsoft.com/office/drawing/2014/main" id="{4EFAB2BF-4980-2C43-1A4F-0E758F42737D}"/>
                </a:ext>
              </a:extLst>
            </xdr:cNvPr>
            <xdr:cNvPicPr/>
          </xdr:nvPicPr>
          <xdr:blipFill>
            <a:blip xmlns:r="http://schemas.openxmlformats.org/officeDocument/2006/relationships" r:embed="rId53"/>
            <a:stretch>
              <a:fillRect/>
            </a:stretch>
          </xdr:blipFill>
          <xdr:spPr>
            <a:xfrm>
              <a:off x="13027533" y="8419936"/>
              <a:ext cx="180632" cy="104400"/>
            </a:xfrm>
            <a:prstGeom prst="rect">
              <a:avLst/>
            </a:prstGeom>
          </xdr:spPr>
        </xdr:pic>
      </mc:Fallback>
    </mc:AlternateContent>
    <xdr:clientData/>
  </xdr:twoCellAnchor>
  <xdr:twoCellAnchor editAs="oneCell">
    <xdr:from>
      <xdr:col>14</xdr:col>
      <xdr:colOff>377564</xdr:colOff>
      <xdr:row>49</xdr:row>
      <xdr:rowOff>48103</xdr:rowOff>
    </xdr:from>
    <xdr:to>
      <xdr:col>15</xdr:col>
      <xdr:colOff>595399</xdr:colOff>
      <xdr:row>49</xdr:row>
      <xdr:rowOff>48823</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6" name="Ink 95">
              <a:extLst>
                <a:ext uri="{FF2B5EF4-FFF2-40B4-BE49-F238E27FC236}">
                  <a16:creationId xmlns:a16="http://schemas.microsoft.com/office/drawing/2014/main" id="{CFA176EE-9CB7-0175-88C8-8458A6D074AD}"/>
                </a:ext>
              </a:extLst>
            </xdr14:cNvPr>
            <xdr14:cNvContentPartPr/>
          </xdr14:nvContentPartPr>
          <xdr14:nvPr macro=""/>
          <xdr14:xfrm>
            <a:off x="13222248" y="8487976"/>
            <a:ext cx="828720" cy="720"/>
          </xdr14:xfrm>
        </xdr:contentPart>
      </mc:Choice>
      <mc:Fallback xmlns="">
        <xdr:pic>
          <xdr:nvPicPr>
            <xdr:cNvPr id="96" name="Ink 95">
              <a:extLst>
                <a:ext uri="{FF2B5EF4-FFF2-40B4-BE49-F238E27FC236}">
                  <a16:creationId xmlns:a16="http://schemas.microsoft.com/office/drawing/2014/main" id="{CFA176EE-9CB7-0175-88C8-8458A6D074AD}"/>
                </a:ext>
              </a:extLst>
            </xdr:cNvPr>
            <xdr:cNvPicPr/>
          </xdr:nvPicPr>
          <xdr:blipFill>
            <a:blip xmlns:r="http://schemas.openxmlformats.org/officeDocument/2006/relationships" r:embed="rId55"/>
            <a:stretch>
              <a:fillRect/>
            </a:stretch>
          </xdr:blipFill>
          <xdr:spPr>
            <a:xfrm>
              <a:off x="13204248" y="8415976"/>
              <a:ext cx="864360" cy="144000"/>
            </a:xfrm>
            <a:prstGeom prst="rect">
              <a:avLst/>
            </a:prstGeom>
          </xdr:spPr>
        </xdr:pic>
      </mc:Fallback>
    </mc:AlternateContent>
    <xdr:clientData/>
  </xdr:twoCellAnchor>
  <xdr:twoCellAnchor editAs="oneCell">
    <xdr:from>
      <xdr:col>17</xdr:col>
      <xdr:colOff>184706</xdr:colOff>
      <xdr:row>49</xdr:row>
      <xdr:rowOff>39823</xdr:rowOff>
    </xdr:from>
    <xdr:to>
      <xdr:col>17</xdr:col>
      <xdr:colOff>426266</xdr:colOff>
      <xdr:row>49</xdr:row>
      <xdr:rowOff>40183</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7" name="Ink 96">
              <a:extLst>
                <a:ext uri="{FF2B5EF4-FFF2-40B4-BE49-F238E27FC236}">
                  <a16:creationId xmlns:a16="http://schemas.microsoft.com/office/drawing/2014/main" id="{640E9D89-A931-FF99-A69F-9455B78BB82B}"/>
                </a:ext>
              </a:extLst>
            </xdr14:cNvPr>
            <xdr14:cNvContentPartPr/>
          </xdr14:nvContentPartPr>
          <xdr14:nvPr macro=""/>
          <xdr14:xfrm>
            <a:off x="14862048" y="8479696"/>
            <a:ext cx="241560" cy="360"/>
          </xdr14:xfrm>
        </xdr:contentPart>
      </mc:Choice>
      <mc:Fallback xmlns="">
        <xdr:pic>
          <xdr:nvPicPr>
            <xdr:cNvPr id="97" name="Ink 96">
              <a:extLst>
                <a:ext uri="{FF2B5EF4-FFF2-40B4-BE49-F238E27FC236}">
                  <a16:creationId xmlns:a16="http://schemas.microsoft.com/office/drawing/2014/main" id="{640E9D89-A931-FF99-A69F-9455B78BB82B}"/>
                </a:ext>
              </a:extLst>
            </xdr:cNvPr>
            <xdr:cNvPicPr/>
          </xdr:nvPicPr>
          <xdr:blipFill>
            <a:blip xmlns:r="http://schemas.openxmlformats.org/officeDocument/2006/relationships" r:embed="rId57"/>
            <a:stretch>
              <a:fillRect/>
            </a:stretch>
          </xdr:blipFill>
          <xdr:spPr>
            <a:xfrm>
              <a:off x="14844048" y="8444056"/>
              <a:ext cx="277200" cy="72000"/>
            </a:xfrm>
            <a:prstGeom prst="rect">
              <a:avLst/>
            </a:prstGeom>
          </xdr:spPr>
        </xdr:pic>
      </mc:Fallback>
    </mc:AlternateContent>
    <xdr:clientData/>
  </xdr:twoCellAnchor>
  <xdr:twoCellAnchor editAs="oneCell">
    <xdr:from>
      <xdr:col>14</xdr:col>
      <xdr:colOff>417524</xdr:colOff>
      <xdr:row>49</xdr:row>
      <xdr:rowOff>63943</xdr:rowOff>
    </xdr:from>
    <xdr:to>
      <xdr:col>15</xdr:col>
      <xdr:colOff>562639</xdr:colOff>
      <xdr:row>49</xdr:row>
      <xdr:rowOff>112903</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 name="Ink 98">
              <a:extLst>
                <a:ext uri="{FF2B5EF4-FFF2-40B4-BE49-F238E27FC236}">
                  <a16:creationId xmlns:a16="http://schemas.microsoft.com/office/drawing/2014/main" id="{600EA059-49C3-92E3-FCE5-8690C59C2982}"/>
                </a:ext>
              </a:extLst>
            </xdr14:cNvPr>
            <xdr14:cNvContentPartPr/>
          </xdr14:nvContentPartPr>
          <xdr14:nvPr macro=""/>
          <xdr14:xfrm>
            <a:off x="13262208" y="8503816"/>
            <a:ext cx="756000" cy="48960"/>
          </xdr14:xfrm>
        </xdr:contentPart>
      </mc:Choice>
      <mc:Fallback xmlns="">
        <xdr:pic>
          <xdr:nvPicPr>
            <xdr:cNvPr id="99" name="Ink 98">
              <a:extLst>
                <a:ext uri="{FF2B5EF4-FFF2-40B4-BE49-F238E27FC236}">
                  <a16:creationId xmlns:a16="http://schemas.microsoft.com/office/drawing/2014/main" id="{600EA059-49C3-92E3-FCE5-8690C59C2982}"/>
                </a:ext>
              </a:extLst>
            </xdr:cNvPr>
            <xdr:cNvPicPr/>
          </xdr:nvPicPr>
          <xdr:blipFill>
            <a:blip xmlns:r="http://schemas.openxmlformats.org/officeDocument/2006/relationships" r:embed="rId59"/>
            <a:stretch>
              <a:fillRect/>
            </a:stretch>
          </xdr:blipFill>
          <xdr:spPr>
            <a:xfrm>
              <a:off x="13244208" y="8467816"/>
              <a:ext cx="791640" cy="120600"/>
            </a:xfrm>
            <a:prstGeom prst="rect">
              <a:avLst/>
            </a:prstGeom>
          </xdr:spPr>
        </xdr:pic>
      </mc:Fallback>
    </mc:AlternateContent>
    <xdr:clientData/>
  </xdr:twoCellAnchor>
  <xdr:twoCellAnchor editAs="oneCell">
    <xdr:from>
      <xdr:col>14</xdr:col>
      <xdr:colOff>393404</xdr:colOff>
      <xdr:row>49</xdr:row>
      <xdr:rowOff>87703</xdr:rowOff>
    </xdr:from>
    <xdr:to>
      <xdr:col>15</xdr:col>
      <xdr:colOff>543919</xdr:colOff>
      <xdr:row>50</xdr:row>
      <xdr:rowOff>25105</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0" name="Ink 99">
              <a:extLst>
                <a:ext uri="{FF2B5EF4-FFF2-40B4-BE49-F238E27FC236}">
                  <a16:creationId xmlns:a16="http://schemas.microsoft.com/office/drawing/2014/main" id="{374D7ED0-F4A1-BF54-FC3D-903ACE043C23}"/>
                </a:ext>
              </a:extLst>
            </xdr14:cNvPr>
            <xdr14:cNvContentPartPr/>
          </xdr14:nvContentPartPr>
          <xdr14:nvPr macro=""/>
          <xdr14:xfrm>
            <a:off x="13238088" y="8527576"/>
            <a:ext cx="761400" cy="106200"/>
          </xdr14:xfrm>
        </xdr:contentPart>
      </mc:Choice>
      <mc:Fallback xmlns="">
        <xdr:pic>
          <xdr:nvPicPr>
            <xdr:cNvPr id="100" name="Ink 99">
              <a:extLst>
                <a:ext uri="{FF2B5EF4-FFF2-40B4-BE49-F238E27FC236}">
                  <a16:creationId xmlns:a16="http://schemas.microsoft.com/office/drawing/2014/main" id="{374D7ED0-F4A1-BF54-FC3D-903ACE043C23}"/>
                </a:ext>
              </a:extLst>
            </xdr:cNvPr>
            <xdr:cNvPicPr/>
          </xdr:nvPicPr>
          <xdr:blipFill>
            <a:blip xmlns:r="http://schemas.openxmlformats.org/officeDocument/2006/relationships" r:embed="rId61"/>
            <a:stretch>
              <a:fillRect/>
            </a:stretch>
          </xdr:blipFill>
          <xdr:spPr>
            <a:xfrm>
              <a:off x="13220448" y="8491936"/>
              <a:ext cx="797040" cy="177840"/>
            </a:xfrm>
            <a:prstGeom prst="rect">
              <a:avLst/>
            </a:prstGeom>
          </xdr:spPr>
        </xdr:pic>
      </mc:Fallback>
    </mc:AlternateContent>
    <xdr:clientData/>
  </xdr:twoCellAnchor>
  <xdr:twoCellAnchor editAs="oneCell">
    <xdr:from>
      <xdr:col>14</xdr:col>
      <xdr:colOff>434084</xdr:colOff>
      <xdr:row>49</xdr:row>
      <xdr:rowOff>128383</xdr:rowOff>
    </xdr:from>
    <xdr:to>
      <xdr:col>15</xdr:col>
      <xdr:colOff>595759</xdr:colOff>
      <xdr:row>52</xdr:row>
      <xdr:rowOff>6830</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1" name="Ink 100">
              <a:extLst>
                <a:ext uri="{FF2B5EF4-FFF2-40B4-BE49-F238E27FC236}">
                  <a16:creationId xmlns:a16="http://schemas.microsoft.com/office/drawing/2014/main" id="{B0BC00C2-FD2E-274B-51A4-EE8C299DD78F}"/>
                </a:ext>
              </a:extLst>
            </xdr14:cNvPr>
            <xdr14:cNvContentPartPr/>
          </xdr14:nvContentPartPr>
          <xdr14:nvPr macro=""/>
          <xdr14:xfrm>
            <a:off x="13278768" y="8568256"/>
            <a:ext cx="772560" cy="384840"/>
          </xdr14:xfrm>
        </xdr:contentPart>
      </mc:Choice>
      <mc:Fallback xmlns="">
        <xdr:pic>
          <xdr:nvPicPr>
            <xdr:cNvPr id="101" name="Ink 100">
              <a:extLst>
                <a:ext uri="{FF2B5EF4-FFF2-40B4-BE49-F238E27FC236}">
                  <a16:creationId xmlns:a16="http://schemas.microsoft.com/office/drawing/2014/main" id="{B0BC00C2-FD2E-274B-51A4-EE8C299DD78F}"/>
                </a:ext>
              </a:extLst>
            </xdr:cNvPr>
            <xdr:cNvPicPr/>
          </xdr:nvPicPr>
          <xdr:blipFill>
            <a:blip xmlns:r="http://schemas.openxmlformats.org/officeDocument/2006/relationships" r:embed="rId63"/>
            <a:stretch>
              <a:fillRect/>
            </a:stretch>
          </xdr:blipFill>
          <xdr:spPr>
            <a:xfrm>
              <a:off x="13260768" y="8532256"/>
              <a:ext cx="808200" cy="456480"/>
            </a:xfrm>
            <a:prstGeom prst="rect">
              <a:avLst/>
            </a:prstGeom>
          </xdr:spPr>
        </xdr:pic>
      </mc:Fallback>
    </mc:AlternateContent>
    <xdr:clientData/>
  </xdr:twoCellAnchor>
  <xdr:twoCellAnchor editAs="oneCell">
    <xdr:from>
      <xdr:col>15</xdr:col>
      <xdr:colOff>248718</xdr:colOff>
      <xdr:row>50</xdr:row>
      <xdr:rowOff>71905</xdr:rowOff>
    </xdr:from>
    <xdr:to>
      <xdr:col>16</xdr:col>
      <xdr:colOff>40311</xdr:colOff>
      <xdr:row>51</xdr:row>
      <xdr:rowOff>96428</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3" name="Ink 102">
              <a:extLst>
                <a:ext uri="{FF2B5EF4-FFF2-40B4-BE49-F238E27FC236}">
                  <a16:creationId xmlns:a16="http://schemas.microsoft.com/office/drawing/2014/main" id="{5D9769EE-FF73-7917-2BF4-F62B0FF11190}"/>
                </a:ext>
              </a:extLst>
            </xdr14:cNvPr>
            <xdr14:cNvContentPartPr/>
          </xdr14:nvContentPartPr>
          <xdr14:nvPr macro=""/>
          <xdr14:xfrm>
            <a:off x="13704288" y="8680576"/>
            <a:ext cx="402480" cy="193320"/>
          </xdr14:xfrm>
        </xdr:contentPart>
      </mc:Choice>
      <mc:Fallback xmlns="">
        <xdr:pic>
          <xdr:nvPicPr>
            <xdr:cNvPr id="103" name="Ink 102">
              <a:extLst>
                <a:ext uri="{FF2B5EF4-FFF2-40B4-BE49-F238E27FC236}">
                  <a16:creationId xmlns:a16="http://schemas.microsoft.com/office/drawing/2014/main" id="{5D9769EE-FF73-7917-2BF4-F62B0FF11190}"/>
                </a:ext>
              </a:extLst>
            </xdr:cNvPr>
            <xdr:cNvPicPr/>
          </xdr:nvPicPr>
          <xdr:blipFill>
            <a:blip xmlns:r="http://schemas.openxmlformats.org/officeDocument/2006/relationships" r:embed="rId65"/>
            <a:stretch>
              <a:fillRect/>
            </a:stretch>
          </xdr:blipFill>
          <xdr:spPr>
            <a:xfrm>
              <a:off x="13686288" y="8644936"/>
              <a:ext cx="438120" cy="264960"/>
            </a:xfrm>
            <a:prstGeom prst="rect">
              <a:avLst/>
            </a:prstGeom>
          </xdr:spPr>
        </xdr:pic>
      </mc:Fallback>
    </mc:AlternateContent>
    <xdr:clientData/>
  </xdr:twoCellAnchor>
  <xdr:twoCellAnchor editAs="oneCell">
    <xdr:from>
      <xdr:col>15</xdr:col>
      <xdr:colOff>152598</xdr:colOff>
      <xdr:row>50</xdr:row>
      <xdr:rowOff>40225</xdr:rowOff>
    </xdr:from>
    <xdr:to>
      <xdr:col>16</xdr:col>
      <xdr:colOff>39591</xdr:colOff>
      <xdr:row>50</xdr:row>
      <xdr:rowOff>105025</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7" name="Ink 106">
              <a:extLst>
                <a:ext uri="{FF2B5EF4-FFF2-40B4-BE49-F238E27FC236}">
                  <a16:creationId xmlns:a16="http://schemas.microsoft.com/office/drawing/2014/main" id="{3A414890-4A0E-B777-3D0C-9258B6521DA4}"/>
                </a:ext>
              </a:extLst>
            </xdr14:cNvPr>
            <xdr14:cNvContentPartPr/>
          </xdr14:nvContentPartPr>
          <xdr14:nvPr macro=""/>
          <xdr14:xfrm>
            <a:off x="13608168" y="8648896"/>
            <a:ext cx="497880" cy="64800"/>
          </xdr14:xfrm>
        </xdr:contentPart>
      </mc:Choice>
      <mc:Fallback xmlns="">
        <xdr:pic>
          <xdr:nvPicPr>
            <xdr:cNvPr id="107" name="Ink 106">
              <a:extLst>
                <a:ext uri="{FF2B5EF4-FFF2-40B4-BE49-F238E27FC236}">
                  <a16:creationId xmlns:a16="http://schemas.microsoft.com/office/drawing/2014/main" id="{3A414890-4A0E-B777-3D0C-9258B6521DA4}"/>
                </a:ext>
              </a:extLst>
            </xdr:cNvPr>
            <xdr:cNvPicPr/>
          </xdr:nvPicPr>
          <xdr:blipFill>
            <a:blip xmlns:r="http://schemas.openxmlformats.org/officeDocument/2006/relationships" r:embed="rId67"/>
            <a:stretch>
              <a:fillRect/>
            </a:stretch>
          </xdr:blipFill>
          <xdr:spPr>
            <a:xfrm>
              <a:off x="13590515" y="8612896"/>
              <a:ext cx="533546" cy="136440"/>
            </a:xfrm>
            <a:prstGeom prst="rect">
              <a:avLst/>
            </a:prstGeom>
          </xdr:spPr>
        </xdr:pic>
      </mc:Fallback>
    </mc:AlternateContent>
    <xdr:clientData/>
  </xdr:twoCellAnchor>
  <xdr:twoCellAnchor editAs="oneCell">
    <xdr:from>
      <xdr:col>14</xdr:col>
      <xdr:colOff>562604</xdr:colOff>
      <xdr:row>50</xdr:row>
      <xdr:rowOff>31945</xdr:rowOff>
    </xdr:from>
    <xdr:to>
      <xdr:col>16</xdr:col>
      <xdr:colOff>61912</xdr:colOff>
      <xdr:row>52</xdr:row>
      <xdr:rowOff>96830</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12" name="Ink 111">
              <a:extLst>
                <a:ext uri="{FF2B5EF4-FFF2-40B4-BE49-F238E27FC236}">
                  <a16:creationId xmlns:a16="http://schemas.microsoft.com/office/drawing/2014/main" id="{E6F2088D-3E59-BC91-860B-A8C572C71ADA}"/>
                </a:ext>
              </a:extLst>
            </xdr14:cNvPr>
            <xdr14:cNvContentPartPr/>
          </xdr14:nvContentPartPr>
          <xdr14:nvPr macro=""/>
          <xdr14:xfrm>
            <a:off x="13407288" y="8640616"/>
            <a:ext cx="721080" cy="402480"/>
          </xdr14:xfrm>
        </xdr:contentPart>
      </mc:Choice>
      <mc:Fallback xmlns="">
        <xdr:pic>
          <xdr:nvPicPr>
            <xdr:cNvPr id="112" name="Ink 111">
              <a:extLst>
                <a:ext uri="{FF2B5EF4-FFF2-40B4-BE49-F238E27FC236}">
                  <a16:creationId xmlns:a16="http://schemas.microsoft.com/office/drawing/2014/main" id="{E6F2088D-3E59-BC91-860B-A8C572C71ADA}"/>
                </a:ext>
              </a:extLst>
            </xdr:cNvPr>
            <xdr:cNvPicPr/>
          </xdr:nvPicPr>
          <xdr:blipFill>
            <a:blip xmlns:r="http://schemas.openxmlformats.org/officeDocument/2006/relationships" r:embed="rId69"/>
            <a:stretch>
              <a:fillRect/>
            </a:stretch>
          </xdr:blipFill>
          <xdr:spPr>
            <a:xfrm>
              <a:off x="13389288" y="8604944"/>
              <a:ext cx="756720" cy="474184"/>
            </a:xfrm>
            <a:prstGeom prst="rect">
              <a:avLst/>
            </a:prstGeom>
          </xdr:spPr>
        </xdr:pic>
      </mc:Fallback>
    </mc:AlternateContent>
    <xdr:clientData/>
  </xdr:twoCellAnchor>
  <xdr:twoCellAnchor>
    <xdr:from>
      <xdr:col>16</xdr:col>
      <xdr:colOff>112531</xdr:colOff>
      <xdr:row>52</xdr:row>
      <xdr:rowOff>48228</xdr:rowOff>
    </xdr:from>
    <xdr:to>
      <xdr:col>16</xdr:col>
      <xdr:colOff>208987</xdr:colOff>
      <xdr:row>59</xdr:row>
      <xdr:rowOff>72342</xdr:rowOff>
    </xdr:to>
    <xdr:cxnSp macro="">
      <xdr:nvCxnSpPr>
        <xdr:cNvPr id="114" name="Straight Arrow Connector 113">
          <a:extLst>
            <a:ext uri="{FF2B5EF4-FFF2-40B4-BE49-F238E27FC236}">
              <a16:creationId xmlns:a16="http://schemas.microsoft.com/office/drawing/2014/main" id="{17316D40-B9FC-DACF-123D-C4E60A637ACC}"/>
            </a:ext>
          </a:extLst>
        </xdr:cNvPr>
        <xdr:cNvCxnSpPr/>
      </xdr:nvCxnSpPr>
      <xdr:spPr>
        <a:xfrm flipV="1">
          <a:off x="14178987" y="8994494"/>
          <a:ext cx="96456" cy="1205696"/>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594809</xdr:colOff>
      <xdr:row>59</xdr:row>
      <xdr:rowOff>160760</xdr:rowOff>
    </xdr:from>
    <xdr:to>
      <xdr:col>19</xdr:col>
      <xdr:colOff>317499</xdr:colOff>
      <xdr:row>65</xdr:row>
      <xdr:rowOff>43794</xdr:rowOff>
    </xdr:to>
    <xdr:sp macro="" textlink="">
      <xdr:nvSpPr>
        <xdr:cNvPr id="115" name="TextBox 114">
          <a:extLst>
            <a:ext uri="{FF2B5EF4-FFF2-40B4-BE49-F238E27FC236}">
              <a16:creationId xmlns:a16="http://schemas.microsoft.com/office/drawing/2014/main" id="{D4EC1549-7C59-420D-0F81-031C855E25DD}"/>
            </a:ext>
          </a:extLst>
        </xdr:cNvPr>
        <xdr:cNvSpPr txBox="1"/>
      </xdr:nvSpPr>
      <xdr:spPr>
        <a:xfrm>
          <a:off x="11970068" y="10025157"/>
          <a:ext cx="4627517" cy="868378"/>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0000"/>
              </a:solidFill>
              <a:latin typeface="Times New Roman" panose="02020603050405020304" pitchFamily="18" charset="0"/>
              <a:cs typeface="Times New Roman" panose="02020603050405020304" pitchFamily="18" charset="0"/>
            </a:rPr>
            <a:t>This is the loss zone, when the spot price goes above ₹1410.70, where the maximum loss that can be incurred is ₹29.30 (₹33.30 - ₹4).</a:t>
          </a:r>
        </a:p>
      </xdr:txBody>
    </xdr:sp>
    <xdr:clientData/>
  </xdr:twoCellAnchor>
  <xdr:twoCellAnchor editAs="oneCell">
    <xdr:from>
      <xdr:col>10</xdr:col>
      <xdr:colOff>470691</xdr:colOff>
      <xdr:row>47</xdr:row>
      <xdr:rowOff>131286</xdr:rowOff>
    </xdr:from>
    <xdr:to>
      <xdr:col>10</xdr:col>
      <xdr:colOff>471051</xdr:colOff>
      <xdr:row>47</xdr:row>
      <xdr:rowOff>131646</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18" name="Ink 117">
              <a:extLst>
                <a:ext uri="{FF2B5EF4-FFF2-40B4-BE49-F238E27FC236}">
                  <a16:creationId xmlns:a16="http://schemas.microsoft.com/office/drawing/2014/main" id="{999012E1-8C23-7B23-69F3-30C7AA1424E8}"/>
                </a:ext>
              </a:extLst>
            </xdr14:cNvPr>
            <xdr14:cNvContentPartPr/>
          </xdr14:nvContentPartPr>
          <xdr14:nvPr macro=""/>
          <xdr14:xfrm>
            <a:off x="10882501" y="8024993"/>
            <a:ext cx="360" cy="360"/>
          </xdr14:xfrm>
        </xdr:contentPart>
      </mc:Choice>
      <mc:Fallback xmlns="">
        <xdr:pic>
          <xdr:nvPicPr>
            <xdr:cNvPr id="118" name="Ink 117">
              <a:extLst>
                <a:ext uri="{FF2B5EF4-FFF2-40B4-BE49-F238E27FC236}">
                  <a16:creationId xmlns:a16="http://schemas.microsoft.com/office/drawing/2014/main" id="{999012E1-8C23-7B23-69F3-30C7AA1424E8}"/>
                </a:ext>
              </a:extLst>
            </xdr:cNvPr>
            <xdr:cNvPicPr/>
          </xdr:nvPicPr>
          <xdr:blipFill>
            <a:blip xmlns:r="http://schemas.openxmlformats.org/officeDocument/2006/relationships" r:embed="rId27"/>
            <a:stretch>
              <a:fillRect/>
            </a:stretch>
          </xdr:blipFill>
          <xdr:spPr>
            <a:xfrm>
              <a:off x="10864501" y="7988993"/>
              <a:ext cx="36000" cy="72000"/>
            </a:xfrm>
            <a:prstGeom prst="rect">
              <a:avLst/>
            </a:prstGeom>
          </xdr:spPr>
        </xdr:pic>
      </mc:Fallback>
    </mc:AlternateContent>
    <xdr:clientData/>
  </xdr:twoCellAnchor>
  <xdr:twoCellAnchor editAs="oneCell">
    <xdr:from>
      <xdr:col>12</xdr:col>
      <xdr:colOff>382804</xdr:colOff>
      <xdr:row>45</xdr:row>
      <xdr:rowOff>141854</xdr:rowOff>
    </xdr:from>
    <xdr:to>
      <xdr:col>12</xdr:col>
      <xdr:colOff>427084</xdr:colOff>
      <xdr:row>46</xdr:row>
      <xdr:rowOff>119830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21" name="Ink 120">
              <a:extLst>
                <a:ext uri="{FF2B5EF4-FFF2-40B4-BE49-F238E27FC236}">
                  <a16:creationId xmlns:a16="http://schemas.microsoft.com/office/drawing/2014/main" id="{0B463CA5-B517-8ED2-6B05-0672948B2DEE}"/>
                </a:ext>
              </a:extLst>
            </xdr14:cNvPr>
            <xdr14:cNvContentPartPr/>
          </xdr14:nvContentPartPr>
          <xdr14:nvPr macro=""/>
          <xdr14:xfrm>
            <a:off x="12020821" y="7707113"/>
            <a:ext cx="44280" cy="142200"/>
          </xdr14:xfrm>
        </xdr:contentPart>
      </mc:Choice>
      <mc:Fallback xmlns="">
        <xdr:pic>
          <xdr:nvPicPr>
            <xdr:cNvPr id="121" name="Ink 120">
              <a:extLst>
                <a:ext uri="{FF2B5EF4-FFF2-40B4-BE49-F238E27FC236}">
                  <a16:creationId xmlns:a16="http://schemas.microsoft.com/office/drawing/2014/main" id="{0B463CA5-B517-8ED2-6B05-0672948B2DEE}"/>
                </a:ext>
              </a:extLst>
            </xdr:cNvPr>
            <xdr:cNvPicPr/>
          </xdr:nvPicPr>
          <xdr:blipFill>
            <a:blip xmlns:r="http://schemas.openxmlformats.org/officeDocument/2006/relationships" r:embed="rId72"/>
            <a:stretch>
              <a:fillRect/>
            </a:stretch>
          </xdr:blipFill>
          <xdr:spPr>
            <a:xfrm>
              <a:off x="12002821" y="7671113"/>
              <a:ext cx="79920" cy="213840"/>
            </a:xfrm>
            <a:prstGeom prst="rect">
              <a:avLst/>
            </a:prstGeom>
          </xdr:spPr>
        </xdr:pic>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0.54578</cdr:x>
      <cdr:y>0.46035</cdr:y>
    </cdr:from>
    <cdr:to>
      <cdr:x>0.55117</cdr:x>
      <cdr:y>0.55075</cdr:y>
    </cdr:to>
    <cdr:cxnSp macro="">
      <cdr:nvCxnSpPr>
        <cdr:cNvPr id="3" name="Straight Arrow Connector 2">
          <a:extLst xmlns:a="http://schemas.openxmlformats.org/drawingml/2006/main">
            <a:ext uri="{FF2B5EF4-FFF2-40B4-BE49-F238E27FC236}">
              <a16:creationId xmlns:a16="http://schemas.microsoft.com/office/drawing/2014/main" id="{F36C8290-DA64-D999-9399-DB18D4BE6EFD}"/>
            </a:ext>
          </a:extLst>
        </cdr:cNvPr>
        <cdr:cNvCxnSpPr/>
      </cdr:nvCxnSpPr>
      <cdr:spPr>
        <a:xfrm xmlns:a="http://schemas.openxmlformats.org/drawingml/2006/main" flipH="1">
          <a:off x="7326736" y="4707087"/>
          <a:ext cx="72341" cy="924367"/>
        </a:xfrm>
        <a:prstGeom xmlns:a="http://schemas.openxmlformats.org/drawingml/2006/main" prst="straightConnector1">
          <a:avLst/>
        </a:prstGeom>
        <a:ln xmlns:a="http://schemas.openxmlformats.org/drawingml/2006/main">
          <a:solidFill>
            <a:srgbClr val="FF000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0.47213</cdr:x>
      <cdr:y>0.35125</cdr:y>
    </cdr:from>
    <cdr:to>
      <cdr:x>0.80923</cdr:x>
      <cdr:y>0.46035</cdr:y>
    </cdr:to>
    <cdr:sp macro="" textlink="">
      <cdr:nvSpPr>
        <cdr:cNvPr id="4" name="TextBox 3">
          <a:extLst xmlns:a="http://schemas.openxmlformats.org/drawingml/2006/main">
            <a:ext uri="{FF2B5EF4-FFF2-40B4-BE49-F238E27FC236}">
              <a16:creationId xmlns:a16="http://schemas.microsoft.com/office/drawing/2014/main" id="{568C30AE-9514-EF56-2F3D-1092CC4FA070}"/>
            </a:ext>
          </a:extLst>
        </cdr:cNvPr>
        <cdr:cNvSpPr txBox="1"/>
      </cdr:nvSpPr>
      <cdr:spPr>
        <a:xfrm xmlns:a="http://schemas.openxmlformats.org/drawingml/2006/main">
          <a:off x="6356909" y="3495154"/>
          <a:ext cx="4538835" cy="1085614"/>
        </a:xfrm>
        <a:prstGeom xmlns:a="http://schemas.openxmlformats.org/drawingml/2006/main" prst="rect">
          <a:avLst/>
        </a:prstGeom>
        <a:solidFill xmlns:a="http://schemas.openxmlformats.org/drawingml/2006/main">
          <a:schemeClr val="bg1"/>
        </a:solidFill>
        <a:ln xmlns:a="http://schemas.openxmlformats.org/drawingml/2006/main">
          <a:solidFill>
            <a:srgbClr val="FF0000"/>
          </a:solidFill>
        </a:ln>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rgbClr val="FF0000"/>
              </a:solidFill>
              <a:latin typeface="Times New Roman" panose="02020603050405020304" pitchFamily="18" charset="0"/>
              <a:cs typeface="Times New Roman" panose="02020603050405020304" pitchFamily="18" charset="0"/>
            </a:rPr>
            <a:t>This is the breakeven point,</a:t>
          </a:r>
          <a:r>
            <a:rPr lang="en-IN" sz="1400" b="1" kern="1200" baseline="0">
              <a:solidFill>
                <a:srgbClr val="FF0000"/>
              </a:solidFill>
              <a:latin typeface="Times New Roman" panose="02020603050405020304" pitchFamily="18" charset="0"/>
              <a:cs typeface="Times New Roman" panose="02020603050405020304" pitchFamily="18" charset="0"/>
            </a:rPr>
            <a:t> where the Net Option Payoff cuts the x axis, i.e. where the Net Payoff Option is ₹0. </a:t>
          </a:r>
          <a:br>
            <a:rPr lang="en-IN" sz="1400" b="1" kern="1200" baseline="0">
              <a:solidFill>
                <a:srgbClr val="FF0000"/>
              </a:solidFill>
              <a:latin typeface="Times New Roman" panose="02020603050405020304" pitchFamily="18" charset="0"/>
              <a:cs typeface="Times New Roman" panose="02020603050405020304" pitchFamily="18" charset="0"/>
            </a:rPr>
          </a:br>
          <a:r>
            <a:rPr lang="en-IN" sz="1400" b="1" kern="1200" baseline="0">
              <a:solidFill>
                <a:srgbClr val="FF0000"/>
              </a:solidFill>
              <a:latin typeface="Times New Roman" panose="02020603050405020304" pitchFamily="18" charset="0"/>
              <a:cs typeface="Times New Roman" panose="02020603050405020304" pitchFamily="18" charset="0"/>
            </a:rPr>
            <a:t>Hence, the break even point is ₹1410.70 </a:t>
          </a:r>
          <a:br>
            <a:rPr lang="en-IN" sz="1400" b="1" kern="1200" baseline="0">
              <a:solidFill>
                <a:srgbClr val="FF0000"/>
              </a:solidFill>
              <a:latin typeface="Times New Roman" panose="02020603050405020304" pitchFamily="18" charset="0"/>
              <a:cs typeface="Times New Roman" panose="02020603050405020304" pitchFamily="18" charset="0"/>
            </a:rPr>
          </a:br>
          <a:r>
            <a:rPr lang="en-IN" sz="1400" b="1" kern="1200" baseline="0">
              <a:solidFill>
                <a:srgbClr val="FF0000"/>
              </a:solidFill>
              <a:latin typeface="Times New Roman" panose="02020603050405020304" pitchFamily="18" charset="0"/>
              <a:cs typeface="Times New Roman" panose="02020603050405020304" pitchFamily="18" charset="0"/>
            </a:rPr>
            <a:t>(₹1440 - (₹33.3-₹4)).</a:t>
          </a:r>
          <a:endParaRPr lang="en-IN" sz="1400" b="1" kern="1200">
            <a:solidFill>
              <a:srgbClr val="FF0000"/>
            </a:solidFill>
            <a:latin typeface="Times New Roman" panose="02020603050405020304" pitchFamily="18" charset="0"/>
            <a:cs typeface="Times New Roman" panose="02020603050405020304" pitchFamily="18" charset="0"/>
          </a:endParaRPr>
        </a:p>
      </cdr:txBody>
    </cdr:sp>
  </cdr:relSizeAnchor>
  <cdr:relSizeAnchor xmlns:cdr="http://schemas.openxmlformats.org/drawingml/2006/chartDrawing">
    <cdr:from>
      <cdr:x>0.04881</cdr:x>
      <cdr:y>0.34355</cdr:y>
    </cdr:from>
    <cdr:to>
      <cdr:x>0.2859</cdr:x>
      <cdr:y>0.46271</cdr:y>
    </cdr:to>
    <cdr:sp macro="" textlink="">
      <cdr:nvSpPr>
        <cdr:cNvPr id="6" name="TextBox 5">
          <a:extLst xmlns:a="http://schemas.openxmlformats.org/drawingml/2006/main">
            <a:ext uri="{FF2B5EF4-FFF2-40B4-BE49-F238E27FC236}">
              <a16:creationId xmlns:a16="http://schemas.microsoft.com/office/drawing/2014/main" id="{AD1D6C89-C0C4-6FC3-FCCD-47A8930BD401}"/>
            </a:ext>
          </a:extLst>
        </cdr:cNvPr>
        <cdr:cNvSpPr txBox="1"/>
      </cdr:nvSpPr>
      <cdr:spPr>
        <a:xfrm xmlns:a="http://schemas.openxmlformats.org/drawingml/2006/main">
          <a:off x="657164" y="3418516"/>
          <a:ext cx="3192317" cy="1185717"/>
        </a:xfrm>
        <a:prstGeom xmlns:a="http://schemas.openxmlformats.org/drawingml/2006/main" prst="rect">
          <a:avLst/>
        </a:prstGeom>
        <a:solidFill xmlns:a="http://schemas.openxmlformats.org/drawingml/2006/main">
          <a:schemeClr val="bg1"/>
        </a:solidFill>
        <a:ln xmlns:a="http://schemas.openxmlformats.org/drawingml/2006/main">
          <a:solidFill>
            <a:srgbClr val="FF0000"/>
          </a:solidFill>
        </a:ln>
      </cdr:spPr>
      <cdr:txBody>
        <a:bodyPr xmlns:a="http://schemas.openxmlformats.org/drawingml/2006/main" vertOverflow="clip" wrap="square" rtlCol="0"/>
        <a:lstStyle xmlns:a="http://schemas.openxmlformats.org/drawingml/2006/main"/>
        <a:p xmlns:a="http://schemas.openxmlformats.org/drawingml/2006/main">
          <a:r>
            <a:rPr lang="en-IN" sz="1300" b="1" kern="1200">
              <a:solidFill>
                <a:srgbClr val="FF0000"/>
              </a:solidFill>
              <a:latin typeface="Times New Roman" panose="02020603050405020304" pitchFamily="18" charset="0"/>
              <a:cs typeface="Times New Roman" panose="02020603050405020304" pitchFamily="18" charset="0"/>
            </a:rPr>
            <a:t>The green shaded portion is the profit zone,</a:t>
          </a:r>
          <a:r>
            <a:rPr lang="en-IN" sz="1300" b="1" kern="1200" baseline="0">
              <a:solidFill>
                <a:srgbClr val="FF0000"/>
              </a:solidFill>
              <a:latin typeface="Times New Roman" panose="02020603050405020304" pitchFamily="18" charset="0"/>
              <a:cs typeface="Times New Roman" panose="02020603050405020304" pitchFamily="18" charset="0"/>
            </a:rPr>
            <a:t> when the spot price is below ₹1,410.70 as this is the breakeven point. The maximum gain is ₹30.70 </a:t>
          </a:r>
        </a:p>
        <a:p xmlns:a="http://schemas.openxmlformats.org/drawingml/2006/main">
          <a:r>
            <a:rPr lang="en-IN" sz="1300" b="1" kern="1200" baseline="0">
              <a:solidFill>
                <a:srgbClr val="FF0000"/>
              </a:solidFill>
              <a:latin typeface="Times New Roman" panose="02020603050405020304" pitchFamily="18" charset="0"/>
              <a:cs typeface="Times New Roman" panose="02020603050405020304" pitchFamily="18" charset="0"/>
            </a:rPr>
            <a:t>((₹1440 - ₹1380) - (₹33.3 - ₹4)).</a:t>
          </a:r>
          <a:endParaRPr lang="en-IN" sz="1300" b="1" kern="1200">
            <a:solidFill>
              <a:srgbClr val="FF0000"/>
            </a:solidFill>
            <a:latin typeface="Times New Roman" panose="02020603050405020304" pitchFamily="18" charset="0"/>
            <a:cs typeface="Times New Roman" panose="02020603050405020304" pitchFamily="18" charset="0"/>
          </a:endParaRPr>
        </a:p>
      </cdr:txBody>
    </cdr:sp>
  </cdr:relSizeAnchor>
</c:userShape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21:32.680"/>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0,'15801'0'0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1:39.081"/>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21:49.299"/>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4 0,'17072'0'0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1:52.70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1:55.99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2:00.939"/>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2:03.26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0 202,'0'0</inkml:trace>
  <inkml:trace contextRef="#ctx0" brushRef="#br0" timeOffset="805.1">134 1,'0'0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2:08.48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inkml:trace>
  <inkml:trace contextRef="#ctx0" brushRef="#br0" timeOffset="905.63">269 158,'0'0</inkml:trace>
  <inkml:trace contextRef="#ctx0" brushRef="#br0" timeOffset="1950.72">447 313,'0'0</inkml:trace>
  <inkml:trace contextRef="#ctx0" brushRef="#br0" timeOffset="3453.05">581 403</inkml:trace>
  <inkml:trace contextRef="#ctx0" brushRef="#br0" timeOffset="4419.95">514 336,'0'0</inkml:trace>
  <inkml:trace contextRef="#ctx0" brushRef="#br0" timeOffset="6159.06">469 292</inkml:trace>
  <inkml:trace contextRef="#ctx0" brushRef="#br0" timeOffset="6795.59">403 246</inkml:trace>
  <inkml:trace contextRef="#ctx0" brushRef="#br0" timeOffset="8038.24">581 426,'0'0</inkml:trace>
  <inkml:trace contextRef="#ctx0" brushRef="#br0" timeOffset="9127.53">603 403,'0'0</inkml:trace>
  <inkml:trace contextRef="#ctx0" brushRef="#br0" timeOffset="10456.41">648 380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2:39.07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9 1,'-4'0,"-1"0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22:41.686"/>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 0,'1406'0'0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2:45.566"/>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3:18.836"/>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159 0,'-159'0,"385"0,-206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28:05.971"/>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23 0,'401'-23'0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3:12.846"/>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158 112,'0'0</inkml:trace>
  <inkml:trace contextRef="#ctx0" brushRef="#br0" timeOffset="816.92">135 313</inkml:trace>
  <inkml:trace contextRef="#ctx0" brushRef="#br0" timeOffset="2004.4">225 112,'0'0</inkml:trace>
  <inkml:trace contextRef="#ctx0" brushRef="#br0" timeOffset="2748.16">514 336,'0'0</inkml:trace>
  <inkml:trace contextRef="#ctx0" brushRef="#br0" timeOffset="-132260.68">336 179</inkml:trace>
  <inkml:trace contextRef="#ctx0" brushRef="#br0" timeOffset="-131385.92">225 158,'0'0</inkml:trace>
  <inkml:trace contextRef="#ctx0" brushRef="#br0" timeOffset="-130597.91">1 1,'0'0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8:12.650"/>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8:13.729"/>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0 1</inkml:trace>
  <inkml:trace contextRef="#ctx0" brushRef="#br0" timeOffset="1427.06">45 1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8:17.697"/>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45 1,'0'0</inkml:trace>
  <inkml:trace contextRef="#ctx0" brushRef="#br0" timeOffset="1889.43">1 112,'4'0,"5"0,4 0,5 0,2 0,2 0,5 0,-3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8:30.144"/>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1,'1140'0,"-1117"1,0 1,23 6,-21-4,36 3,440-6,-243-3,211 2,-450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28:38.528"/>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1208 0 0,'-1207'0'0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29:14.43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30 0,'15870'0'0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9:38.063"/>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1,'0'3,"0"6,0 5,0 4,0 2,0 2,0 1,0 1,0-1,0 0,0 0,0-4,0-2,0 1,0-4</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9:50.487"/>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1,'804'0,"-770"2,-1 1,55 13,24 3,230-13,-197-8,1032 2,-1005 12,8 0,1010-13,-1162 2,42 8,10 0,490-5,-305-6,7259 2,-7494 2,51 8,-50-5,48 2,870-8,-905 3,45 8,-44-4,49 0,1490-7,-1560 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29:58.180"/>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1003 1,'-983'0,"964"0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1:21.745"/>
    </inkml:context>
    <inkml:brush xml:id="br0">
      <inkml:brushProperty name="width" value="0.4" units="cm"/>
      <inkml:brushProperty name="height" value="0.8" units="cm"/>
      <inkml:brushProperty name="color" value="#FFFF66"/>
      <inkml:brushProperty name="tip" value="rectangle"/>
      <inkml:brushProperty name="rasterOp" value="maskPen"/>
      <inkml:brushProperty name="ignorePressure" value="1"/>
    </inkml:brush>
  </inkml:definitions>
  <inkml:trace contextRef="#ctx0" brushRef="#br0">1 1,'22'1,"-1"1,1 2,36 10,-13-3,428 59,-261-45,-128-17,134-7,-114-3,1524 2,-1179 11,29 1,1684-13,-1116 2,-698 10,32 0,1612-13,-1088 3,-774-12,0 0,1084 10,-588 3,450-2,-1057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31:25.490"/>
    </inkml:context>
    <inkml:brush xml:id="br0">
      <inkml:brushProperty name="width" value="0.4" units="cm"/>
      <inkml:brushProperty name="height" value="0.8" units="cm"/>
      <inkml:brushProperty name="color" value="#FFFF66"/>
      <inkml:brushProperty name="tip" value="rectangle"/>
      <inkml:brushProperty name="rasterOp" value="maskPen"/>
      <inkml:brushProperty name="ignorePressure" value="1"/>
    </inkml:brush>
  </inkml:definitions>
  <inkml:trace contextRef="#ctx0" brushRef="#br0">0 0 0,'13888'0'0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1:34.173"/>
    </inkml:context>
    <inkml:brush xml:id="br0">
      <inkml:brushProperty name="width" value="0.4" units="cm"/>
      <inkml:brushProperty name="height" value="0.8" units="cm"/>
      <inkml:brushProperty name="color" value="#FFFF66"/>
      <inkml:brushProperty name="tip" value="rectangle"/>
      <inkml:brushProperty name="rasterOp" value="maskPen"/>
      <inkml:brushProperty name="ignorePressure" value="1"/>
    </inkml:brush>
  </inkml:definitions>
  <inkml:trace contextRef="#ctx0" brushRef="#br0">1 0,'24'0,"631"14,18-4,-433-11,2071 1,-2141 11,-33 0,-13 0,17 1,-23-14,66 4,-98 7,24 2,720-7,-458-6,4887 2,-5062 12,-7 0,789-12,-426-1,-534 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1:45.499"/>
    </inkml:context>
    <inkml:brush xml:id="br0">
      <inkml:brushProperty name="width" value="0.4" units="cm"/>
      <inkml:brushProperty name="height" value="0.8" units="cm"/>
      <inkml:brushProperty name="color" value="#FFFF66"/>
      <inkml:brushProperty name="tip" value="rectangle"/>
      <inkml:brushProperty name="rasterOp" value="maskPen"/>
      <inkml:brushProperty name="ignorePressure" value="1"/>
    </inkml:brush>
  </inkml:definitions>
  <inkml:trace contextRef="#ctx0" brushRef="#br0">1 47,'993'0,"-961"2,-1 1,0 1,31 10,-28-7,-1 0,43 1,361-6,-220-4,2847 2,-2860-12,-6 1,-102 12,-29 0,118-11,413-48,-124 56,-240 3,-121-1,140 18,-116-3,193-3,748-13,-557 2,-326-11,-46 0,337 7,-283 4,-166 1,43 7,-42-3,41 0,146-8,142 3,-278 11,-63-8,49 3,651-7,-567 11,-21 0,616-9,-388-4,-351 2,1 0,-1-2,27-5,-23 2</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1:52.419"/>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0 1,'4'0,"1"0</inkml:trace>
  <inkml:trace contextRef="#ctx0" brushRef="#br0" timeOffset="1123.56">246 91,'0'0</inkml:trace>
  <inkml:trace contextRef="#ctx0" brushRef="#br0" timeOffset="2164.98">403 91,'0'0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31:58.889"/>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0 7 0,'2301'0'0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2:02.487"/>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671 1,'-651'0,"631"0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32:06.652"/>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0 0 0,'2100'135'0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2:16.193"/>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1 2,'87'-1,"96"3,-159 2,-1 0,0 2,-1 1,1 1,30 15,33 12,36 2,125 47,-234-78,-2-1,0 0,0 0,0-1,1-1,0 0,0 0,18 1,59 6,9 1,37-11,42 1,-98 9,-48-5,34 1,227-5,-160-2,-203 2,20 0,0-1,-69-11,-15-16,118 24,-1 0,0 1,0 2,-23 1,25 0,1-1,-1 0,1-1,-1-1,-29-7,43 8,-1 0,1 0,-1 0,1 0,0 0,0-1,-1 1,-1-3,3 4,1-1,0 1,-1-1,1 1,0-1,-1 1,1-1,0 1,0-1,0 1,-1-1,1 1,0-1,0 1,0-1,0 1,0-1,0 1,0-1,0 1,0-1,0 1,0-1,1 0,-1 1,0-1,0 1,0-1,1 1,-1 0,0-1,1 1,-1-1,0 1,1-1,-1 1,1 0,-1-1,0 1,1 0,-1-1,1 1,-1 0,1-1,5-2,0-1,0 1,0 1,1-1,-1 1,1 0,-1 0,1 0,0 1,8 0,14-1,32 3,-31 0,15 0,-26-1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2:20.216"/>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0 0,'10'2,"0"0,0 0,0 1,-1 0,1 0,-1 1,10 6,0-1,37 20,-41-21,0 0,1 0,0-1,30 8,85 22,-121-33,-2 0,1 1,0 0,-1 1,15 12,-13-10,1 0,15 9,36 14,-35-19,-1 1,-1 1,36 27,-47-31,1 0,0-2,20 10,25 14,112 61,9-13,40 20,-174-78,-25-12,43 26,-49-26,1-1,0 0,31 9,-25-10,34 19,-1 5,-22-10,2-3,63 27,-84-40,-1 0,0 2,0 0,-1 0,20 18,28 17,-45-34</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2T11:32:21.638"/>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0 1 0,'1117'536'0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2:23.758"/>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536 112,'72'0,"-1"4,1 2,97 23,-121-19,0-2,0-2,97-1,9-6,-135 1</inkml:trace>
  <inkml:trace contextRef="#ctx0" brushRef="#br0" timeOffset="949.33">1 89,'11'0,"8"0,8 0,3 0,5 0,-1 0,2 0,2 0,3 0,2 0,0 0,2 0,0 0,0 0,-4 0,-5 0,-4 0,-9 0</inkml:trace>
  <inkml:trace contextRef="#ctx0" brushRef="#br0" timeOffset="1646.56">1 0,'3'0,"14"0,18 0,26 0,29 0,23 0,14 0,9 0,0 0,-12 0,-23 0,-29 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2:30.216"/>
    </inkml:context>
    <inkml:brush xml:id="br0">
      <inkml:brushProperty name="width" value="0.1" units="cm"/>
      <inkml:brushProperty name="height" value="0.2" units="cm"/>
      <inkml:brushProperty name="color" value="#FFFF66"/>
      <inkml:brushProperty name="tip" value="rectangle"/>
      <inkml:brushProperty name="rasterOp" value="maskPen"/>
      <inkml:brushProperty name="ignorePressure" value="1"/>
    </inkml:brush>
  </inkml:definitions>
  <inkml:trace contextRef="#ctx0" brushRef="#br0">0 1,'10'0,"0"1,0 1,0-1,0 2,0-1,17 8,-3 2,31 17,-49-25,7 5,1-1,1-1,-1 0,23 6,-23-7,1 0,-1 2,0-1,0 2,-1 0,18 15,-8-6,12 7,-17-13,-1 1,0 0,0 1,-2 1,0 1,18 23,-18-20,1-1,0 0,1-1,21 16,-5-4,-21-19,-1-1,21 10,-22-12,1-1,-1 1,0 1,12 11,-3 2,1-1,1 0,35 24,48 35,-71-51,2-2,39 24,-35-24,-31-20,0-1,0 1,0-1,1-1,0 1,16 4,-9-3,1 0,-2 1,1 1,26 18,-31-18,1-1,0 0,0 0,1-1,-1-1,1 0,1-1,-1 0,15 2,62-5,0 0,-78 1,0-1,-1 2,1-1,-1 1,20 9,-15-4,1-1,0-1,0-1,0 0,1-1,0-1,0 0,33 0,-313-6,242 3</inkml:trace>
  <inkml:trace contextRef="#ctx0" brushRef="#br0" timeOffset="1814.74">1251 693,'8'1,"-1"1,0 0,1 0,-1 0,0 1,0 0,-1 1,12 6,2 1,7 4,46 36,-34-23,-33-25,-1 0,1 0,0-1,0 0,-1 0,2 0,-1-1,6 1,-5-1,0 1,-1-1,0 1,1 0,-1 0,11 6,-5 0,14 9,0-1,2-2,43 18,-50-26</inkml:trace>
  <inkml:trace contextRef="#ctx0" brushRef="#br0" timeOffset="2606.1">1630 1117,'0'0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7:01.655"/>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22T11:37:04.226"/>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123 214,'0'0</inkml:trace>
  <inkml:trace contextRef="#ctx0" brushRef="#br0" timeOffset="2170.09">0 1,'6'0,"6"0,2 5,-2 7,-3 7,-3 10,-2 6,-2 1,-2 1,0-2,-1-1,1-1,-1-1,1-1,0-1,-1-5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vindeep.com/Derivatives/ImpVolCalc.aspx" TargetMode="External"/><Relationship Id="rId2" Type="http://schemas.openxmlformats.org/officeDocument/2006/relationships/hyperlink" Target="https://vindeep.com/Derivatives/ImpVolCalc.aspx" TargetMode="External"/><Relationship Id="rId1" Type="http://schemas.openxmlformats.org/officeDocument/2006/relationships/hyperlink" Target="https://www.ccilindia.com/web/ccil/tenorwise-indicative-yields"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vindeep.com/Derivatives/ImpVolCalc.aspx" TargetMode="External"/><Relationship Id="rId2" Type="http://schemas.openxmlformats.org/officeDocument/2006/relationships/hyperlink" Target="https://vindeep.com/Derivatives/ImpVolCalc.aspx" TargetMode="External"/><Relationship Id="rId1" Type="http://schemas.openxmlformats.org/officeDocument/2006/relationships/hyperlink" Target="https://www.ccilindia.com/web/ccil/tenorwise-indicative-yields"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AB5F0-ED7D-4F79-841A-EF99F66A0362}">
  <sheetPr>
    <tabColor theme="6" tint="0.59999389629810485"/>
  </sheetPr>
  <dimension ref="A1:B3"/>
  <sheetViews>
    <sheetView showGridLines="0" tabSelected="1" zoomScale="220" zoomScaleNormal="220" workbookViewId="0">
      <pane xSplit="2" ySplit="3" topLeftCell="C16" activePane="bottomRight" state="frozen"/>
      <selection pane="topRight" activeCell="D1" sqref="D1"/>
      <selection pane="bottomLeft" activeCell="A9" sqref="A9"/>
      <selection pane="bottomRight" activeCell="B16" sqref="B16"/>
    </sheetView>
  </sheetViews>
  <sheetFormatPr defaultColWidth="8.73046875" defaultRowHeight="13.15" x14ac:dyDescent="0.4"/>
  <cols>
    <col min="1" max="1" width="19.06640625" style="18" customWidth="1"/>
    <col min="2" max="2" width="24.265625" style="18" customWidth="1"/>
    <col min="3" max="16384" width="8.73046875" style="18"/>
  </cols>
  <sheetData>
    <row r="1" spans="1:2" x14ac:dyDescent="0.4">
      <c r="A1" s="63" t="s">
        <v>115</v>
      </c>
      <c r="B1" s="63"/>
    </row>
    <row r="2" spans="1:2" x14ac:dyDescent="0.4">
      <c r="A2" s="19" t="s">
        <v>41</v>
      </c>
      <c r="B2" s="19" t="s">
        <v>42</v>
      </c>
    </row>
    <row r="3" spans="1:2" ht="52.5" x14ac:dyDescent="0.4">
      <c r="A3" s="33" t="s">
        <v>43</v>
      </c>
      <c r="B3" s="62" t="s">
        <v>44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A24F9-174D-4E83-B8BA-136FB6A70603}">
  <sheetPr>
    <tabColor theme="8" tint="0.59999389629810485"/>
  </sheetPr>
  <dimension ref="A1:M26"/>
  <sheetViews>
    <sheetView showGridLines="0" zoomScale="112" zoomScaleNormal="112" workbookViewId="0">
      <pane ySplit="1" topLeftCell="A2" activePane="bottomLeft" state="frozen"/>
      <selection pane="bottomLeft" activeCell="A18" sqref="A18:M26"/>
    </sheetView>
  </sheetViews>
  <sheetFormatPr defaultColWidth="8.73046875" defaultRowHeight="13.15" x14ac:dyDescent="0.4"/>
  <cols>
    <col min="1" max="16384" width="8.73046875" style="1"/>
  </cols>
  <sheetData>
    <row r="1" spans="1:13" ht="24.75" x14ac:dyDescent="0.65">
      <c r="A1" s="65" t="s">
        <v>76</v>
      </c>
      <c r="B1" s="66"/>
      <c r="C1" s="66"/>
      <c r="D1" s="66"/>
      <c r="E1" s="66"/>
      <c r="F1" s="66"/>
      <c r="G1" s="66"/>
      <c r="H1" s="66"/>
      <c r="I1" s="66"/>
      <c r="J1" s="66"/>
      <c r="K1" s="66"/>
      <c r="L1" s="66"/>
      <c r="M1" s="67"/>
    </row>
    <row r="2" spans="1:13" x14ac:dyDescent="0.4">
      <c r="A2" s="64" t="s">
        <v>45</v>
      </c>
      <c r="B2" s="64"/>
      <c r="C2" s="64"/>
      <c r="D2" s="64"/>
      <c r="E2" s="64"/>
      <c r="F2" s="64"/>
      <c r="G2" s="64"/>
      <c r="H2" s="64"/>
      <c r="I2" s="64"/>
      <c r="J2" s="64"/>
      <c r="K2" s="64"/>
      <c r="L2" s="64"/>
      <c r="M2" s="64"/>
    </row>
    <row r="3" spans="1:13" x14ac:dyDescent="0.4">
      <c r="A3" s="64"/>
      <c r="B3" s="64"/>
      <c r="C3" s="64"/>
      <c r="D3" s="64"/>
      <c r="E3" s="64"/>
      <c r="F3" s="64"/>
      <c r="G3" s="64"/>
      <c r="H3" s="64"/>
      <c r="I3" s="64"/>
      <c r="J3" s="64"/>
      <c r="K3" s="64"/>
      <c r="L3" s="64"/>
      <c r="M3" s="64"/>
    </row>
    <row r="4" spans="1:13" x14ac:dyDescent="0.4">
      <c r="A4" s="64"/>
      <c r="B4" s="64"/>
      <c r="C4" s="64"/>
      <c r="D4" s="64"/>
      <c r="E4" s="64"/>
      <c r="F4" s="64"/>
      <c r="G4" s="64"/>
      <c r="H4" s="64"/>
      <c r="I4" s="64"/>
      <c r="J4" s="64"/>
      <c r="K4" s="64"/>
      <c r="L4" s="64"/>
      <c r="M4" s="64"/>
    </row>
    <row r="5" spans="1:13" x14ac:dyDescent="0.4">
      <c r="A5" s="68" t="s">
        <v>46</v>
      </c>
      <c r="B5" s="69"/>
      <c r="C5" s="69"/>
      <c r="D5" s="69"/>
      <c r="E5" s="69"/>
      <c r="F5" s="69"/>
      <c r="G5" s="69"/>
      <c r="H5" s="69"/>
      <c r="I5" s="69"/>
      <c r="J5" s="69"/>
      <c r="K5" s="69"/>
      <c r="L5" s="69"/>
      <c r="M5" s="70"/>
    </row>
    <row r="6" spans="1:13" x14ac:dyDescent="0.4">
      <c r="A6" s="71"/>
      <c r="B6" s="72"/>
      <c r="C6" s="72"/>
      <c r="D6" s="72"/>
      <c r="E6" s="72"/>
      <c r="F6" s="72"/>
      <c r="G6" s="72"/>
      <c r="H6" s="72"/>
      <c r="I6" s="72"/>
      <c r="J6" s="72"/>
      <c r="K6" s="72"/>
      <c r="L6" s="72"/>
      <c r="M6" s="73"/>
    </row>
    <row r="7" spans="1:13" x14ac:dyDescent="0.4">
      <c r="A7" s="71"/>
      <c r="B7" s="72"/>
      <c r="C7" s="72"/>
      <c r="D7" s="72"/>
      <c r="E7" s="72"/>
      <c r="F7" s="72"/>
      <c r="G7" s="72"/>
      <c r="H7" s="72"/>
      <c r="I7" s="72"/>
      <c r="J7" s="72"/>
      <c r="K7" s="72"/>
      <c r="L7" s="72"/>
      <c r="M7" s="73"/>
    </row>
    <row r="8" spans="1:13" x14ac:dyDescent="0.4">
      <c r="A8" s="71"/>
      <c r="B8" s="72"/>
      <c r="C8" s="72"/>
      <c r="D8" s="72"/>
      <c r="E8" s="72"/>
      <c r="F8" s="72"/>
      <c r="G8" s="72"/>
      <c r="H8" s="72"/>
      <c r="I8" s="72"/>
      <c r="J8" s="72"/>
      <c r="K8" s="72"/>
      <c r="L8" s="72"/>
      <c r="M8" s="73"/>
    </row>
    <row r="9" spans="1:13" x14ac:dyDescent="0.4">
      <c r="A9" s="71"/>
      <c r="B9" s="72"/>
      <c r="C9" s="72"/>
      <c r="D9" s="72"/>
      <c r="E9" s="72"/>
      <c r="F9" s="72"/>
      <c r="G9" s="72"/>
      <c r="H9" s="72"/>
      <c r="I9" s="72"/>
      <c r="J9" s="72"/>
      <c r="K9" s="72"/>
      <c r="L9" s="72"/>
      <c r="M9" s="73"/>
    </row>
    <row r="10" spans="1:13" x14ac:dyDescent="0.4">
      <c r="A10" s="74"/>
      <c r="B10" s="75"/>
      <c r="C10" s="75"/>
      <c r="D10" s="75"/>
      <c r="E10" s="75"/>
      <c r="F10" s="75"/>
      <c r="G10" s="75"/>
      <c r="H10" s="75"/>
      <c r="I10" s="75"/>
      <c r="J10" s="75"/>
      <c r="K10" s="75"/>
      <c r="L10" s="75"/>
      <c r="M10" s="76"/>
    </row>
    <row r="11" spans="1:13" x14ac:dyDescent="0.4">
      <c r="A11" s="68" t="s">
        <v>55</v>
      </c>
      <c r="B11" s="69"/>
      <c r="C11" s="69"/>
      <c r="D11" s="69"/>
      <c r="E11" s="69"/>
      <c r="F11" s="69"/>
      <c r="G11" s="69"/>
      <c r="H11" s="69"/>
      <c r="I11" s="69"/>
      <c r="J11" s="69"/>
      <c r="K11" s="69"/>
      <c r="L11" s="69"/>
      <c r="M11" s="70"/>
    </row>
    <row r="12" spans="1:13" x14ac:dyDescent="0.4">
      <c r="A12" s="71"/>
      <c r="B12" s="72"/>
      <c r="C12" s="72"/>
      <c r="D12" s="72"/>
      <c r="E12" s="72"/>
      <c r="F12" s="72"/>
      <c r="G12" s="72"/>
      <c r="H12" s="72"/>
      <c r="I12" s="72"/>
      <c r="J12" s="72"/>
      <c r="K12" s="72"/>
      <c r="L12" s="72"/>
      <c r="M12" s="73"/>
    </row>
    <row r="13" spans="1:13" x14ac:dyDescent="0.4">
      <c r="A13" s="71"/>
      <c r="B13" s="72"/>
      <c r="C13" s="72"/>
      <c r="D13" s="72"/>
      <c r="E13" s="72"/>
      <c r="F13" s="72"/>
      <c r="G13" s="72"/>
      <c r="H13" s="72"/>
      <c r="I13" s="72"/>
      <c r="J13" s="72"/>
      <c r="K13" s="72"/>
      <c r="L13" s="72"/>
      <c r="M13" s="73"/>
    </row>
    <row r="14" spans="1:13" x14ac:dyDescent="0.4">
      <c r="A14" s="71"/>
      <c r="B14" s="72"/>
      <c r="C14" s="72"/>
      <c r="D14" s="72"/>
      <c r="E14" s="72"/>
      <c r="F14" s="72"/>
      <c r="G14" s="72"/>
      <c r="H14" s="72"/>
      <c r="I14" s="72"/>
      <c r="J14" s="72"/>
      <c r="K14" s="72"/>
      <c r="L14" s="72"/>
      <c r="M14" s="73"/>
    </row>
    <row r="15" spans="1:13" x14ac:dyDescent="0.4">
      <c r="A15" s="71"/>
      <c r="B15" s="72"/>
      <c r="C15" s="72"/>
      <c r="D15" s="72"/>
      <c r="E15" s="72"/>
      <c r="F15" s="72"/>
      <c r="G15" s="72"/>
      <c r="H15" s="72"/>
      <c r="I15" s="72"/>
      <c r="J15" s="72"/>
      <c r="K15" s="72"/>
      <c r="L15" s="72"/>
      <c r="M15" s="73"/>
    </row>
    <row r="16" spans="1:13" x14ac:dyDescent="0.4">
      <c r="A16" s="71"/>
      <c r="B16" s="72"/>
      <c r="C16" s="72"/>
      <c r="D16" s="72"/>
      <c r="E16" s="72"/>
      <c r="F16" s="72"/>
      <c r="G16" s="72"/>
      <c r="H16" s="72"/>
      <c r="I16" s="72"/>
      <c r="J16" s="72"/>
      <c r="K16" s="72"/>
      <c r="L16" s="72"/>
      <c r="M16" s="73"/>
    </row>
    <row r="17" spans="1:13" x14ac:dyDescent="0.4">
      <c r="A17" s="74"/>
      <c r="B17" s="75"/>
      <c r="C17" s="75"/>
      <c r="D17" s="75"/>
      <c r="E17" s="75"/>
      <c r="F17" s="75"/>
      <c r="G17" s="75"/>
      <c r="H17" s="75"/>
      <c r="I17" s="75"/>
      <c r="J17" s="75"/>
      <c r="K17" s="75"/>
      <c r="L17" s="75"/>
      <c r="M17" s="76"/>
    </row>
    <row r="18" spans="1:13" ht="13.05" customHeight="1" x14ac:dyDescent="0.4">
      <c r="A18" s="68" t="s">
        <v>47</v>
      </c>
      <c r="B18" s="69"/>
      <c r="C18" s="69"/>
      <c r="D18" s="69"/>
      <c r="E18" s="69"/>
      <c r="F18" s="69"/>
      <c r="G18" s="69"/>
      <c r="H18" s="69"/>
      <c r="I18" s="69"/>
      <c r="J18" s="69"/>
      <c r="K18" s="69"/>
      <c r="L18" s="69"/>
      <c r="M18" s="70"/>
    </row>
    <row r="19" spans="1:13" x14ac:dyDescent="0.4">
      <c r="A19" s="71"/>
      <c r="B19" s="72"/>
      <c r="C19" s="72"/>
      <c r="D19" s="72"/>
      <c r="E19" s="72"/>
      <c r="F19" s="72"/>
      <c r="G19" s="72"/>
      <c r="H19" s="72"/>
      <c r="I19" s="72"/>
      <c r="J19" s="72"/>
      <c r="K19" s="72"/>
      <c r="L19" s="72"/>
      <c r="M19" s="73"/>
    </row>
    <row r="20" spans="1:13" x14ac:dyDescent="0.4">
      <c r="A20" s="71"/>
      <c r="B20" s="72"/>
      <c r="C20" s="72"/>
      <c r="D20" s="72"/>
      <c r="E20" s="72"/>
      <c r="F20" s="72"/>
      <c r="G20" s="72"/>
      <c r="H20" s="72"/>
      <c r="I20" s="72"/>
      <c r="J20" s="72"/>
      <c r="K20" s="72"/>
      <c r="L20" s="72"/>
      <c r="M20" s="73"/>
    </row>
    <row r="21" spans="1:13" x14ac:dyDescent="0.4">
      <c r="A21" s="71"/>
      <c r="B21" s="72"/>
      <c r="C21" s="72"/>
      <c r="D21" s="72"/>
      <c r="E21" s="72"/>
      <c r="F21" s="72"/>
      <c r="G21" s="72"/>
      <c r="H21" s="72"/>
      <c r="I21" s="72"/>
      <c r="J21" s="72"/>
      <c r="K21" s="72"/>
      <c r="L21" s="72"/>
      <c r="M21" s="73"/>
    </row>
    <row r="22" spans="1:13" x14ac:dyDescent="0.4">
      <c r="A22" s="71"/>
      <c r="B22" s="72"/>
      <c r="C22" s="72"/>
      <c r="D22" s="72"/>
      <c r="E22" s="72"/>
      <c r="F22" s="72"/>
      <c r="G22" s="72"/>
      <c r="H22" s="72"/>
      <c r="I22" s="72"/>
      <c r="J22" s="72"/>
      <c r="K22" s="72"/>
      <c r="L22" s="72"/>
      <c r="M22" s="73"/>
    </row>
    <row r="23" spans="1:13" x14ac:dyDescent="0.4">
      <c r="A23" s="71"/>
      <c r="B23" s="72"/>
      <c r="C23" s="72"/>
      <c r="D23" s="72"/>
      <c r="E23" s="72"/>
      <c r="F23" s="72"/>
      <c r="G23" s="72"/>
      <c r="H23" s="72"/>
      <c r="I23" s="72"/>
      <c r="J23" s="72"/>
      <c r="K23" s="72"/>
      <c r="L23" s="72"/>
      <c r="M23" s="73"/>
    </row>
    <row r="24" spans="1:13" x14ac:dyDescent="0.4">
      <c r="A24" s="71"/>
      <c r="B24" s="72"/>
      <c r="C24" s="72"/>
      <c r="D24" s="72"/>
      <c r="E24" s="72"/>
      <c r="F24" s="72"/>
      <c r="G24" s="72"/>
      <c r="H24" s="72"/>
      <c r="I24" s="72"/>
      <c r="J24" s="72"/>
      <c r="K24" s="72"/>
      <c r="L24" s="72"/>
      <c r="M24" s="73"/>
    </row>
    <row r="25" spans="1:13" x14ac:dyDescent="0.4">
      <c r="A25" s="71"/>
      <c r="B25" s="72"/>
      <c r="C25" s="72"/>
      <c r="D25" s="72"/>
      <c r="E25" s="72"/>
      <c r="F25" s="72"/>
      <c r="G25" s="72"/>
      <c r="H25" s="72"/>
      <c r="I25" s="72"/>
      <c r="J25" s="72"/>
      <c r="K25" s="72"/>
      <c r="L25" s="72"/>
      <c r="M25" s="73"/>
    </row>
    <row r="26" spans="1:13" x14ac:dyDescent="0.4">
      <c r="A26" s="74"/>
      <c r="B26" s="75"/>
      <c r="C26" s="75"/>
      <c r="D26" s="75"/>
      <c r="E26" s="75"/>
      <c r="F26" s="75"/>
      <c r="G26" s="75"/>
      <c r="H26" s="75"/>
      <c r="I26" s="75"/>
      <c r="J26" s="75"/>
      <c r="K26" s="75"/>
      <c r="L26" s="75"/>
      <c r="M26" s="76"/>
    </row>
  </sheetData>
  <mergeCells count="5">
    <mergeCell ref="A2:M4"/>
    <mergeCell ref="A1:M1"/>
    <mergeCell ref="A5:M10"/>
    <mergeCell ref="A11:M17"/>
    <mergeCell ref="A18:M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E63D-7636-47CC-B9D9-F3E32ECE56C0}">
  <sheetPr>
    <tabColor theme="7" tint="0.59999389629810485"/>
  </sheetPr>
  <dimension ref="A1:Q44"/>
  <sheetViews>
    <sheetView showGridLines="0" zoomScale="96" zoomScaleNormal="81" workbookViewId="0">
      <pane ySplit="1" topLeftCell="A2" activePane="bottomLeft" state="frozen"/>
      <selection pane="bottomLeft" activeCell="H10" sqref="H10"/>
    </sheetView>
  </sheetViews>
  <sheetFormatPr defaultColWidth="8.73046875" defaultRowHeight="13.15" x14ac:dyDescent="0.4"/>
  <cols>
    <col min="1" max="1" width="19.33203125" style="1" bestFit="1" customWidth="1"/>
    <col min="2" max="2" width="10.796875" style="1" bestFit="1" customWidth="1"/>
    <col min="3" max="3" width="8.73046875" style="1"/>
    <col min="4" max="4" width="18.796875" style="1" bestFit="1" customWidth="1"/>
    <col min="5" max="5" width="19.53125" style="1" customWidth="1"/>
    <col min="6" max="6" width="10.796875" style="1" bestFit="1" customWidth="1"/>
    <col min="7" max="7" width="9.59765625" style="1" customWidth="1"/>
    <col min="8" max="12" width="8.73046875" style="1"/>
    <col min="13" max="13" width="14.33203125" style="1" customWidth="1"/>
    <col min="14" max="14" width="32.53125" style="1" customWidth="1"/>
    <col min="15" max="15" width="74.46484375" style="1" customWidth="1"/>
    <col min="16" max="16384" width="8.73046875" style="1"/>
  </cols>
  <sheetData>
    <row r="1" spans="1:17" ht="24.75" x14ac:dyDescent="0.65">
      <c r="A1" s="80" t="s">
        <v>77</v>
      </c>
      <c r="B1" s="81"/>
      <c r="C1" s="81"/>
      <c r="D1" s="81"/>
      <c r="E1" s="81"/>
      <c r="F1" s="81"/>
      <c r="G1" s="81"/>
      <c r="H1" s="81"/>
      <c r="I1" s="81"/>
      <c r="J1" s="81"/>
      <c r="K1" s="81"/>
      <c r="L1" s="81"/>
      <c r="M1" s="81"/>
      <c r="N1" s="81"/>
      <c r="O1" s="82"/>
    </row>
    <row r="2" spans="1:17" x14ac:dyDescent="0.4">
      <c r="A2" s="83" t="s">
        <v>14</v>
      </c>
      <c r="B2" s="83"/>
      <c r="C2" s="20"/>
      <c r="D2" s="84" t="s">
        <v>15</v>
      </c>
      <c r="E2" s="84"/>
      <c r="F2" s="20"/>
      <c r="G2" s="20"/>
      <c r="H2" s="20"/>
      <c r="I2" s="20"/>
      <c r="J2" s="24"/>
      <c r="K2" s="20"/>
      <c r="L2" s="20"/>
      <c r="M2" s="20"/>
      <c r="N2" s="21"/>
      <c r="O2" s="56"/>
    </row>
    <row r="3" spans="1:17" x14ac:dyDescent="0.4">
      <c r="A3" s="13" t="s">
        <v>0</v>
      </c>
      <c r="B3" s="14">
        <v>1407.6</v>
      </c>
      <c r="D3" s="13" t="s">
        <v>0</v>
      </c>
      <c r="E3" s="14">
        <v>1407.6</v>
      </c>
      <c r="J3" s="10"/>
      <c r="N3" s="9"/>
      <c r="O3" s="57"/>
    </row>
    <row r="4" spans="1:17" x14ac:dyDescent="0.4">
      <c r="A4" s="2" t="s">
        <v>1</v>
      </c>
      <c r="B4" s="4">
        <v>1440</v>
      </c>
      <c r="D4" s="2" t="s">
        <v>1</v>
      </c>
      <c r="E4" s="4">
        <v>1440</v>
      </c>
      <c r="J4" s="10"/>
      <c r="N4" s="9"/>
      <c r="O4" s="57"/>
    </row>
    <row r="5" spans="1:17" x14ac:dyDescent="0.4">
      <c r="A5" s="2" t="s">
        <v>49</v>
      </c>
      <c r="B5" s="5">
        <v>0.1603</v>
      </c>
      <c r="D5" s="2" t="s">
        <v>48</v>
      </c>
      <c r="E5" s="5">
        <v>0.13089999999999999</v>
      </c>
      <c r="J5" s="10"/>
      <c r="N5" s="9"/>
      <c r="O5" s="57"/>
    </row>
    <row r="6" spans="1:17" x14ac:dyDescent="0.4">
      <c r="A6" s="2" t="s">
        <v>3</v>
      </c>
      <c r="B6" s="6">
        <v>5.4975999999999997E-2</v>
      </c>
      <c r="D6" s="2" t="s">
        <v>3</v>
      </c>
      <c r="E6" s="6">
        <v>5.4975999999999997E-2</v>
      </c>
      <c r="J6" s="10"/>
      <c r="N6" s="9"/>
      <c r="O6" s="57"/>
    </row>
    <row r="7" spans="1:17" x14ac:dyDescent="0.4">
      <c r="A7" s="2" t="s">
        <v>4</v>
      </c>
      <c r="B7" s="2">
        <f>12/365</f>
        <v>3.287671232876712E-2</v>
      </c>
      <c r="D7" s="2" t="s">
        <v>4</v>
      </c>
      <c r="E7" s="2">
        <f>12/365</f>
        <v>3.287671232876712E-2</v>
      </c>
      <c r="J7" s="10"/>
      <c r="N7" s="9"/>
      <c r="O7" s="57"/>
    </row>
    <row r="8" spans="1:17" x14ac:dyDescent="0.4">
      <c r="A8" s="10"/>
      <c r="B8" s="9"/>
      <c r="D8" s="10"/>
      <c r="E8" s="9"/>
      <c r="J8" s="10"/>
      <c r="N8" s="9"/>
      <c r="O8" s="57"/>
    </row>
    <row r="9" spans="1:17" x14ac:dyDescent="0.4">
      <c r="A9" s="2" t="s">
        <v>5</v>
      </c>
      <c r="B9" s="2">
        <f>(LN(B3/B4)+((B6+(B5^2)/2)*B7))/(B5*(SQRT(B7)))</f>
        <v>-0.70623796362439617</v>
      </c>
      <c r="D9" s="2" t="s">
        <v>5</v>
      </c>
      <c r="E9" s="2">
        <f>(LN(E3/E4)+((E6+(E5^2)/2)*E7))/(E5*(SQRT(E7)))</f>
        <v>-0.87078768906036197</v>
      </c>
      <c r="G9" s="3" t="s">
        <v>51</v>
      </c>
      <c r="H9" s="3">
        <f>EXP(-B6*B7)</f>
        <v>0.99819420228122169</v>
      </c>
      <c r="J9" s="10"/>
      <c r="N9" s="9"/>
      <c r="O9" s="57"/>
    </row>
    <row r="10" spans="1:17" x14ac:dyDescent="0.4">
      <c r="A10" s="2" t="s">
        <v>6</v>
      </c>
      <c r="B10" s="2">
        <f>(LN(B3/B4)+((B6-(B5^2)/2)*B7))/(B5*(SQRT(B7)))</f>
        <v>-0.73530345792440954</v>
      </c>
      <c r="D10" s="2" t="s">
        <v>6</v>
      </c>
      <c r="E10" s="2">
        <f>(LN(E3/E4)+((E6-(E5^2)/2)*E7))/(E5*(SQRT(E7)))</f>
        <v>-0.89452239401277456</v>
      </c>
      <c r="J10" s="10"/>
      <c r="N10" s="9"/>
      <c r="O10" s="57"/>
    </row>
    <row r="11" spans="1:17" x14ac:dyDescent="0.4">
      <c r="A11" s="10"/>
      <c r="B11" s="9"/>
      <c r="D11" s="10"/>
      <c r="E11" s="9"/>
      <c r="J11" s="10"/>
      <c r="N11" s="9"/>
      <c r="O11" s="57"/>
    </row>
    <row r="12" spans="1:17" x14ac:dyDescent="0.4">
      <c r="A12" s="2" t="s">
        <v>7</v>
      </c>
      <c r="B12" s="2">
        <f>_xlfn.NORM.S.DIST(B9,TRUE)</f>
        <v>0.24002008262260383</v>
      </c>
      <c r="D12" s="2" t="s">
        <v>7</v>
      </c>
      <c r="E12" s="2">
        <f>_xlfn.NORM.S.DIST(E9,TRUE)</f>
        <v>0.19193504420808807</v>
      </c>
      <c r="J12" s="10"/>
      <c r="N12" s="9"/>
      <c r="O12" s="57"/>
    </row>
    <row r="13" spans="1:17" x14ac:dyDescent="0.4">
      <c r="A13" s="2" t="s">
        <v>9</v>
      </c>
      <c r="B13" s="2">
        <f>_xlfn.NORM.S.DIST(-B9,TRUE)</f>
        <v>0.75997991737739623</v>
      </c>
      <c r="D13" s="2" t="s">
        <v>9</v>
      </c>
      <c r="E13" s="2">
        <f>_xlfn.NORM.S.DIST(-E9,TRUE)</f>
        <v>0.80806495579191195</v>
      </c>
      <c r="J13" s="10"/>
      <c r="N13" s="9"/>
      <c r="O13" s="57"/>
    </row>
    <row r="14" spans="1:17" x14ac:dyDescent="0.4">
      <c r="A14" s="10"/>
      <c r="B14" s="9"/>
      <c r="D14" s="10"/>
      <c r="E14" s="9"/>
      <c r="F14" s="22"/>
      <c r="G14" s="22"/>
      <c r="J14" s="10"/>
      <c r="N14" s="9"/>
      <c r="O14" s="57"/>
    </row>
    <row r="15" spans="1:17" ht="14.25" x14ac:dyDescent="0.45">
      <c r="A15" s="2" t="s">
        <v>8</v>
      </c>
      <c r="B15" s="2">
        <f>_xlfn.NORM.S.DIST(B10,TRUE)</f>
        <v>0.23107735136451868</v>
      </c>
      <c r="D15" s="2" t="s">
        <v>8</v>
      </c>
      <c r="E15" s="2">
        <f>_xlfn.NORM.S.DIST(E10,TRUE)</f>
        <v>0.18552122675007016</v>
      </c>
      <c r="F15" s="22"/>
      <c r="G15" s="22"/>
      <c r="J15" s="10"/>
      <c r="N15" s="9"/>
      <c r="O15" s="57"/>
      <c r="Q15"/>
    </row>
    <row r="16" spans="1:17" x14ac:dyDescent="0.4">
      <c r="A16" s="2" t="s">
        <v>10</v>
      </c>
      <c r="B16" s="2">
        <f>_xlfn.NORM.S.DIST(-B10,TRUE)</f>
        <v>0.76892264863548132</v>
      </c>
      <c r="D16" s="2" t="s">
        <v>10</v>
      </c>
      <c r="E16" s="2">
        <f>_xlfn.NORM.S.DIST(-E10,TRUE)</f>
        <v>0.8144787732499299</v>
      </c>
      <c r="F16" s="22"/>
      <c r="G16" s="22"/>
      <c r="J16" s="10"/>
      <c r="N16" s="9"/>
      <c r="O16" s="57"/>
    </row>
    <row r="17" spans="1:15" x14ac:dyDescent="0.4">
      <c r="A17" s="10"/>
      <c r="F17" s="22"/>
      <c r="G17" s="22"/>
      <c r="J17" s="10"/>
      <c r="N17" s="9"/>
      <c r="O17" s="57"/>
    </row>
    <row r="18" spans="1:15" x14ac:dyDescent="0.4">
      <c r="A18" s="10"/>
      <c r="F18" s="22"/>
      <c r="G18" s="22"/>
      <c r="J18" s="10"/>
      <c r="N18" s="9"/>
      <c r="O18" s="57"/>
    </row>
    <row r="19" spans="1:15" x14ac:dyDescent="0.4">
      <c r="A19" s="10"/>
      <c r="B19" s="3" t="s">
        <v>16</v>
      </c>
      <c r="C19" s="8" t="s">
        <v>11</v>
      </c>
      <c r="D19" s="8" t="s">
        <v>12</v>
      </c>
      <c r="E19" s="8" t="s">
        <v>13</v>
      </c>
      <c r="F19" s="22"/>
      <c r="G19" s="22"/>
      <c r="J19" s="10"/>
      <c r="N19" s="9"/>
      <c r="O19" s="57"/>
    </row>
    <row r="20" spans="1:15" x14ac:dyDescent="0.4">
      <c r="A20" s="10"/>
      <c r="B20" s="25" t="s">
        <v>14</v>
      </c>
      <c r="C20" s="52">
        <v>5.7</v>
      </c>
      <c r="D20" s="7">
        <f>(B3*B12)-(B4*H9*B15)</f>
        <v>5.7017640283659716</v>
      </c>
      <c r="E20" s="51">
        <f>C20-D20</f>
        <v>-1.7640283659714484E-3</v>
      </c>
      <c r="F20" s="22"/>
      <c r="G20" s="22"/>
      <c r="J20" s="10"/>
      <c r="N20" s="9"/>
      <c r="O20" s="57"/>
    </row>
    <row r="21" spans="1:15" x14ac:dyDescent="0.4">
      <c r="A21" s="10"/>
      <c r="B21" s="26" t="s">
        <v>15</v>
      </c>
      <c r="C21" s="52">
        <v>33.299999999999997</v>
      </c>
      <c r="D21" s="7">
        <f>(E4*H9*E16)-(E3*E13)</f>
        <v>33.299272875755378</v>
      </c>
      <c r="E21" s="51">
        <f>C21-D21</f>
        <v>7.2712424461940373E-4</v>
      </c>
      <c r="F21" s="22"/>
      <c r="G21" s="22"/>
      <c r="J21" s="10"/>
      <c r="N21" s="9"/>
      <c r="O21" s="57"/>
    </row>
    <row r="22" spans="1:15" x14ac:dyDescent="0.4">
      <c r="J22" s="10"/>
      <c r="N22" s="59" t="s">
        <v>80</v>
      </c>
      <c r="O22" s="60" t="s">
        <v>80</v>
      </c>
    </row>
    <row r="23" spans="1:15" x14ac:dyDescent="0.4">
      <c r="J23" s="10"/>
      <c r="N23" s="9"/>
      <c r="O23" s="57"/>
    </row>
    <row r="24" spans="1:15" ht="14.55" customHeight="1" x14ac:dyDescent="0.4">
      <c r="A24" s="17"/>
      <c r="B24" s="11"/>
      <c r="C24" s="11"/>
      <c r="D24" s="11"/>
      <c r="E24" s="11"/>
      <c r="F24" s="11"/>
      <c r="G24" s="11"/>
      <c r="H24" s="11"/>
      <c r="I24" s="11"/>
      <c r="J24" s="85" t="s">
        <v>53</v>
      </c>
      <c r="K24" s="86"/>
      <c r="L24" s="86"/>
      <c r="M24" s="86"/>
      <c r="N24" s="87"/>
      <c r="O24" s="27" t="s">
        <v>52</v>
      </c>
    </row>
    <row r="25" spans="1:15" ht="13.05" customHeight="1" x14ac:dyDescent="0.4">
      <c r="B25" s="23"/>
      <c r="C25" s="23"/>
      <c r="D25" s="23"/>
      <c r="E25" s="23"/>
      <c r="F25" s="23"/>
      <c r="G25" s="23"/>
      <c r="H25" s="23"/>
      <c r="I25" s="23"/>
      <c r="J25" s="23"/>
      <c r="K25" s="23"/>
      <c r="L25" s="23"/>
      <c r="M25" s="24"/>
      <c r="N25" s="20"/>
      <c r="O25" s="21"/>
    </row>
    <row r="26" spans="1:15" x14ac:dyDescent="0.4">
      <c r="A26" s="10" t="s">
        <v>17</v>
      </c>
      <c r="B26" s="23"/>
      <c r="C26" s="23"/>
      <c r="D26" s="23"/>
      <c r="E26" s="23"/>
      <c r="F26" s="23"/>
      <c r="G26" s="23"/>
      <c r="H26" s="23"/>
      <c r="I26" s="23"/>
      <c r="J26" s="23"/>
      <c r="K26" s="23"/>
      <c r="L26" s="23"/>
      <c r="M26" s="10"/>
      <c r="O26" s="9"/>
    </row>
    <row r="27" spans="1:15" ht="32" customHeight="1" x14ac:dyDescent="0.4">
      <c r="A27" s="71" t="s">
        <v>18</v>
      </c>
      <c r="B27" s="72"/>
      <c r="C27" s="72"/>
      <c r="D27" s="72"/>
      <c r="E27" s="72"/>
      <c r="F27" s="72"/>
      <c r="M27" s="10"/>
      <c r="O27" s="9"/>
    </row>
    <row r="28" spans="1:15" x14ac:dyDescent="0.4">
      <c r="A28" s="15" t="s">
        <v>20</v>
      </c>
      <c r="M28" s="10"/>
      <c r="O28" s="9"/>
    </row>
    <row r="29" spans="1:15" x14ac:dyDescent="0.4">
      <c r="A29" s="15" t="s">
        <v>21</v>
      </c>
      <c r="M29" s="10"/>
      <c r="O29" s="9"/>
    </row>
    <row r="30" spans="1:15" x14ac:dyDescent="0.4">
      <c r="A30" s="15" t="s">
        <v>22</v>
      </c>
      <c r="M30" s="10"/>
      <c r="O30" s="9"/>
    </row>
    <row r="31" spans="1:15" x14ac:dyDescent="0.4">
      <c r="A31" s="15" t="s">
        <v>23</v>
      </c>
      <c r="M31" s="10"/>
      <c r="O31" s="9"/>
    </row>
    <row r="32" spans="1:15" x14ac:dyDescent="0.4">
      <c r="A32" s="15" t="s">
        <v>19</v>
      </c>
      <c r="M32" s="10"/>
      <c r="O32" s="9"/>
    </row>
    <row r="33" spans="1:15" x14ac:dyDescent="0.4">
      <c r="A33" s="10"/>
      <c r="M33" s="10"/>
      <c r="O33" s="9"/>
    </row>
    <row r="34" spans="1:15" x14ac:dyDescent="0.4">
      <c r="A34" s="15" t="s">
        <v>24</v>
      </c>
      <c r="M34" s="10"/>
      <c r="O34" s="9"/>
    </row>
    <row r="35" spans="1:15" x14ac:dyDescent="0.4">
      <c r="A35" s="16" t="s">
        <v>27</v>
      </c>
      <c r="M35" s="10"/>
      <c r="O35" s="9"/>
    </row>
    <row r="36" spans="1:15" x14ac:dyDescent="0.4">
      <c r="A36" s="16" t="s">
        <v>26</v>
      </c>
      <c r="M36" s="10"/>
      <c r="O36" s="9"/>
    </row>
    <row r="37" spans="1:15" x14ac:dyDescent="0.4">
      <c r="A37" s="16" t="s">
        <v>28</v>
      </c>
      <c r="M37" s="10"/>
      <c r="O37" s="9"/>
    </row>
    <row r="38" spans="1:15" x14ac:dyDescent="0.4">
      <c r="A38" s="16" t="s">
        <v>29</v>
      </c>
      <c r="M38" s="10"/>
      <c r="O38" s="9"/>
    </row>
    <row r="39" spans="1:15" x14ac:dyDescent="0.4">
      <c r="A39" s="16" t="s">
        <v>30</v>
      </c>
      <c r="M39" s="10"/>
      <c r="O39" s="9"/>
    </row>
    <row r="40" spans="1:15" x14ac:dyDescent="0.4">
      <c r="A40" s="16" t="s">
        <v>31</v>
      </c>
      <c r="M40" s="10"/>
      <c r="O40" s="9"/>
    </row>
    <row r="41" spans="1:15" x14ac:dyDescent="0.4">
      <c r="A41" s="16" t="s">
        <v>32</v>
      </c>
      <c r="M41" s="10"/>
      <c r="O41" s="9"/>
    </row>
    <row r="42" spans="1:15" x14ac:dyDescent="0.4">
      <c r="A42" s="16" t="s">
        <v>33</v>
      </c>
      <c r="M42" s="10"/>
      <c r="O42" s="9"/>
    </row>
    <row r="43" spans="1:15" x14ac:dyDescent="0.4">
      <c r="A43" s="15" t="s">
        <v>25</v>
      </c>
      <c r="M43" s="10"/>
      <c r="O43" s="9"/>
    </row>
    <row r="44" spans="1:15" ht="24.5" customHeight="1" x14ac:dyDescent="0.4">
      <c r="A44" s="17"/>
      <c r="B44" s="11"/>
      <c r="C44" s="11"/>
      <c r="D44" s="11"/>
      <c r="E44" s="11"/>
      <c r="F44" s="11"/>
      <c r="G44" s="11"/>
      <c r="H44" s="11"/>
      <c r="I44" s="11"/>
      <c r="J44" s="11"/>
      <c r="K44" s="11"/>
      <c r="L44" s="11"/>
      <c r="M44" s="77" t="s">
        <v>54</v>
      </c>
      <c r="N44" s="78"/>
      <c r="O44" s="79"/>
    </row>
  </sheetData>
  <mergeCells count="6">
    <mergeCell ref="M44:O44"/>
    <mergeCell ref="A1:O1"/>
    <mergeCell ref="A2:B2"/>
    <mergeCell ref="D2:E2"/>
    <mergeCell ref="J24:N24"/>
    <mergeCell ref="A27:F27"/>
  </mergeCells>
  <hyperlinks>
    <hyperlink ref="M44:O44" r:id="rId1" display="CCIL Tenorwise Yield Analytics - _x000a_https://www.ccilindia.com/web/ccil/tenorwise-indicative-yields" xr:uid="{D7B7E499-3F53-467C-A90A-D583658E007B}"/>
    <hyperlink ref="O22" r:id="rId2" xr:uid="{36A39CEE-AF21-40A4-9509-9B2071D27344}"/>
    <hyperlink ref="N22" r:id="rId3" xr:uid="{3A69EED0-D258-468A-B88F-3680D5E375B9}"/>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F6CD-D2E4-4509-8BFD-DC8CA2CCA859}">
  <sheetPr>
    <tabColor theme="7" tint="0.59999389629810485"/>
  </sheetPr>
  <dimension ref="A1:O44"/>
  <sheetViews>
    <sheetView showGridLines="0" zoomScale="87" zoomScaleNormal="87" workbookViewId="0">
      <pane ySplit="1" topLeftCell="A2" activePane="bottomLeft" state="frozen"/>
      <selection pane="bottomLeft" activeCell="D20" sqref="D20"/>
    </sheetView>
  </sheetViews>
  <sheetFormatPr defaultColWidth="8.73046875" defaultRowHeight="13.15" x14ac:dyDescent="0.4"/>
  <cols>
    <col min="1" max="1" width="19.33203125" style="1" bestFit="1" customWidth="1"/>
    <col min="2" max="2" width="10.796875" style="1" bestFit="1" customWidth="1"/>
    <col min="3" max="3" width="8.73046875" style="1"/>
    <col min="4" max="4" width="18.19921875" style="1" bestFit="1" customWidth="1"/>
    <col min="5" max="6" width="10.796875" style="1" bestFit="1" customWidth="1"/>
    <col min="7" max="7" width="9.59765625" style="1" customWidth="1"/>
    <col min="8" max="12" width="8.73046875" style="1"/>
    <col min="13" max="13" width="14.33203125" style="1" customWidth="1"/>
    <col min="14" max="14" width="32.53125" style="1" customWidth="1"/>
    <col min="15" max="15" width="74.46484375" style="1" customWidth="1"/>
    <col min="16" max="16384" width="8.73046875" style="1"/>
  </cols>
  <sheetData>
    <row r="1" spans="1:15" ht="24.75" x14ac:dyDescent="0.65">
      <c r="A1" s="80" t="s">
        <v>78</v>
      </c>
      <c r="B1" s="81"/>
      <c r="C1" s="81"/>
      <c r="D1" s="81"/>
      <c r="E1" s="81"/>
      <c r="F1" s="81"/>
      <c r="G1" s="81"/>
      <c r="H1" s="81"/>
      <c r="I1" s="81"/>
      <c r="J1" s="81"/>
      <c r="K1" s="81"/>
      <c r="L1" s="81"/>
      <c r="M1" s="81"/>
      <c r="N1" s="81"/>
      <c r="O1" s="82"/>
    </row>
    <row r="2" spans="1:15" x14ac:dyDescent="0.4">
      <c r="A2" s="83" t="s">
        <v>14</v>
      </c>
      <c r="B2" s="83"/>
      <c r="C2" s="20"/>
      <c r="D2" s="84" t="s">
        <v>15</v>
      </c>
      <c r="E2" s="84"/>
      <c r="F2" s="20"/>
      <c r="G2" s="20"/>
      <c r="H2" s="20"/>
      <c r="I2" s="20"/>
      <c r="J2" s="24"/>
      <c r="K2" s="20"/>
      <c r="L2" s="20"/>
      <c r="M2" s="20"/>
      <c r="N2" s="21"/>
      <c r="O2" s="9"/>
    </row>
    <row r="3" spans="1:15" x14ac:dyDescent="0.4">
      <c r="A3" s="13" t="s">
        <v>0</v>
      </c>
      <c r="B3" s="14">
        <v>1407.6</v>
      </c>
      <c r="D3" s="13" t="s">
        <v>0</v>
      </c>
      <c r="E3" s="14">
        <v>1407.6</v>
      </c>
      <c r="J3" s="10"/>
      <c r="N3" s="9"/>
      <c r="O3" s="9"/>
    </row>
    <row r="4" spans="1:15" x14ac:dyDescent="0.4">
      <c r="A4" s="2" t="s">
        <v>1</v>
      </c>
      <c r="B4" s="4">
        <v>1380</v>
      </c>
      <c r="D4" s="2" t="s">
        <v>1</v>
      </c>
      <c r="E4" s="4">
        <v>1380</v>
      </c>
      <c r="J4" s="10"/>
      <c r="N4" s="9"/>
      <c r="O4" s="9"/>
    </row>
    <row r="5" spans="1:15" x14ac:dyDescent="0.4">
      <c r="A5" s="2" t="s">
        <v>49</v>
      </c>
      <c r="B5" s="5">
        <v>0.16919999999999999</v>
      </c>
      <c r="D5" s="2" t="s">
        <v>48</v>
      </c>
      <c r="E5" s="5">
        <v>0.14169999999999999</v>
      </c>
      <c r="J5" s="10"/>
      <c r="N5" s="9"/>
      <c r="O5" s="9"/>
    </row>
    <row r="6" spans="1:15" x14ac:dyDescent="0.4">
      <c r="A6" s="2" t="s">
        <v>3</v>
      </c>
      <c r="B6" s="6">
        <v>5.4975999999999997E-2</v>
      </c>
      <c r="D6" s="2" t="s">
        <v>3</v>
      </c>
      <c r="E6" s="6">
        <v>5.4975999999999997E-2</v>
      </c>
      <c r="J6" s="10"/>
      <c r="N6" s="9"/>
      <c r="O6" s="9"/>
    </row>
    <row r="7" spans="1:15" x14ac:dyDescent="0.4">
      <c r="A7" s="2" t="s">
        <v>4</v>
      </c>
      <c r="B7" s="2">
        <f>12/365</f>
        <v>3.287671232876712E-2</v>
      </c>
      <c r="D7" s="2" t="s">
        <v>4</v>
      </c>
      <c r="E7" s="2">
        <f>12/365</f>
        <v>3.287671232876712E-2</v>
      </c>
      <c r="J7" s="10"/>
      <c r="N7" s="9"/>
      <c r="O7" s="9"/>
    </row>
    <row r="8" spans="1:15" x14ac:dyDescent="0.4">
      <c r="A8" s="10"/>
      <c r="B8" s="9"/>
      <c r="D8" s="10"/>
      <c r="E8" s="9"/>
      <c r="J8" s="10"/>
      <c r="N8" s="9"/>
      <c r="O8" s="9"/>
    </row>
    <row r="9" spans="1:15" x14ac:dyDescent="0.4">
      <c r="A9" s="2" t="s">
        <v>5</v>
      </c>
      <c r="B9" s="2">
        <f>(LN(B3/B4)+((B6+(B5^2)/2)*B7))/(B5*(SQRT(B7)))</f>
        <v>0.71972668235997372</v>
      </c>
      <c r="D9" s="2" t="s">
        <v>5</v>
      </c>
      <c r="E9" s="2">
        <f>(LN(E3/E4)+((E6+(E5^2)/2)*E7))/(E5*(SQRT(E7)))</f>
        <v>0.85393533544417344</v>
      </c>
      <c r="G9" s="3" t="s">
        <v>51</v>
      </c>
      <c r="H9" s="3">
        <f>EXP(-B6*B7)</f>
        <v>0.99819420228122169</v>
      </c>
      <c r="J9" s="10"/>
      <c r="N9" s="9"/>
      <c r="O9" s="9"/>
    </row>
    <row r="10" spans="1:15" x14ac:dyDescent="0.4">
      <c r="A10" s="2" t="s">
        <v>6</v>
      </c>
      <c r="B10" s="2">
        <f>(LN(B3/B4)+((B6-(B5^2)/2)*B7))/(B5*(SQRT(B7)))</f>
        <v>0.68904744570643506</v>
      </c>
      <c r="D10" s="2" t="s">
        <v>6</v>
      </c>
      <c r="E10" s="2">
        <f>(LN(E3/E4)+((E6-(E5^2)/2)*E7))/(E5*(SQRT(E7)))</f>
        <v>0.82824238134366257</v>
      </c>
      <c r="J10" s="10"/>
      <c r="N10" s="9"/>
      <c r="O10" s="9"/>
    </row>
    <row r="11" spans="1:15" x14ac:dyDescent="0.4">
      <c r="A11" s="10"/>
      <c r="B11" s="9"/>
      <c r="D11" s="10"/>
      <c r="E11" s="9"/>
      <c r="J11" s="10"/>
      <c r="N11" s="9"/>
      <c r="O11" s="9"/>
    </row>
    <row r="12" spans="1:15" x14ac:dyDescent="0.4">
      <c r="A12" s="2" t="s">
        <v>7</v>
      </c>
      <c r="B12" s="2">
        <f>_xlfn.NORM.S.DIST(B9,TRUE)</f>
        <v>0.76415335276224594</v>
      </c>
      <c r="D12" s="2" t="s">
        <v>7</v>
      </c>
      <c r="E12" s="2">
        <f>_xlfn.NORM.S.DIST(E9,TRUE)</f>
        <v>0.8034295902008205</v>
      </c>
      <c r="J12" s="10"/>
      <c r="N12" s="9"/>
      <c r="O12" s="9"/>
    </row>
    <row r="13" spans="1:15" x14ac:dyDescent="0.4">
      <c r="A13" s="2" t="s">
        <v>9</v>
      </c>
      <c r="B13" s="2">
        <f>_xlfn.NORM.S.DIST(-B9,TRUE)</f>
        <v>0.235846647237754</v>
      </c>
      <c r="D13" s="2" t="s">
        <v>9</v>
      </c>
      <c r="E13" s="2">
        <f>_xlfn.NORM.S.DIST(-E9,TRUE)</f>
        <v>0.19657040979917953</v>
      </c>
      <c r="J13" s="10"/>
      <c r="N13" s="9"/>
      <c r="O13" s="9"/>
    </row>
    <row r="14" spans="1:15" x14ac:dyDescent="0.4">
      <c r="A14" s="10"/>
      <c r="B14" s="9"/>
      <c r="D14" s="10"/>
      <c r="E14" s="9"/>
      <c r="F14" s="22"/>
      <c r="G14" s="22"/>
      <c r="J14" s="10"/>
      <c r="N14" s="9"/>
      <c r="O14" s="9"/>
    </row>
    <row r="15" spans="1:15" x14ac:dyDescent="0.4">
      <c r="A15" s="2" t="s">
        <v>8</v>
      </c>
      <c r="B15" s="2">
        <f>_xlfn.NORM.S.DIST(B10,TRUE)</f>
        <v>0.7546032946951049</v>
      </c>
      <c r="D15" s="2" t="s">
        <v>8</v>
      </c>
      <c r="E15" s="2">
        <f>_xlfn.NORM.S.DIST(E10,TRUE)</f>
        <v>0.79623337673387817</v>
      </c>
      <c r="F15" s="22"/>
      <c r="G15" s="22"/>
      <c r="J15" s="10"/>
      <c r="N15" s="9"/>
      <c r="O15" s="9"/>
    </row>
    <row r="16" spans="1:15" x14ac:dyDescent="0.4">
      <c r="A16" s="2" t="s">
        <v>10</v>
      </c>
      <c r="B16" s="2">
        <f>_xlfn.NORM.S.DIST(-B10,TRUE)</f>
        <v>0.24539670530489516</v>
      </c>
      <c r="D16" s="2" t="s">
        <v>10</v>
      </c>
      <c r="E16" s="2">
        <f>_xlfn.NORM.S.DIST(-E10,TRUE)</f>
        <v>0.2037666232661218</v>
      </c>
      <c r="F16" s="22"/>
      <c r="G16" s="22"/>
      <c r="J16" s="10"/>
      <c r="N16" s="9"/>
      <c r="O16" s="9"/>
    </row>
    <row r="17" spans="1:15" x14ac:dyDescent="0.4">
      <c r="A17" s="10"/>
      <c r="F17" s="22"/>
      <c r="G17" s="22"/>
      <c r="J17" s="10"/>
      <c r="N17" s="9"/>
      <c r="O17" s="9"/>
    </row>
    <row r="18" spans="1:15" x14ac:dyDescent="0.4">
      <c r="A18" s="10"/>
      <c r="F18" s="22"/>
      <c r="G18" s="22"/>
      <c r="J18" s="10"/>
      <c r="N18" s="9"/>
      <c r="O18" s="9"/>
    </row>
    <row r="19" spans="1:15" x14ac:dyDescent="0.4">
      <c r="A19" s="10"/>
      <c r="B19" s="3" t="s">
        <v>16</v>
      </c>
      <c r="C19" s="8" t="s">
        <v>11</v>
      </c>
      <c r="D19" s="8" t="s">
        <v>12</v>
      </c>
      <c r="E19" s="8" t="s">
        <v>13</v>
      </c>
      <c r="F19" s="22"/>
      <c r="G19" s="22"/>
      <c r="J19" s="10"/>
      <c r="N19" s="9"/>
      <c r="O19" s="9"/>
    </row>
    <row r="20" spans="1:15" x14ac:dyDescent="0.4">
      <c r="A20" s="10"/>
      <c r="B20" s="25" t="s">
        <v>14</v>
      </c>
      <c r="C20" s="2">
        <v>36.15</v>
      </c>
      <c r="D20" s="7">
        <f>(B3*B12)-(B4*H9*B15)</f>
        <v>36.150184722130007</v>
      </c>
      <c r="E20" s="61">
        <f>C20-D20</f>
        <v>-1.8472213000819693E-4</v>
      </c>
      <c r="F20" s="22"/>
      <c r="G20" s="22"/>
      <c r="J20" s="10"/>
      <c r="N20" s="9"/>
      <c r="O20" s="9"/>
    </row>
    <row r="21" spans="1:15" x14ac:dyDescent="0.4">
      <c r="A21" s="10"/>
      <c r="B21" s="26" t="s">
        <v>15</v>
      </c>
      <c r="C21" s="2">
        <v>4</v>
      </c>
      <c r="D21" s="7">
        <f>(E4*H9*E16)-(E3*E13)</f>
        <v>3.9976446751521735</v>
      </c>
      <c r="E21" s="61">
        <f>C21-D21</f>
        <v>2.3553248478265232E-3</v>
      </c>
      <c r="F21" s="22"/>
      <c r="G21" s="22"/>
      <c r="J21" s="10"/>
      <c r="N21" s="9"/>
      <c r="O21" s="9"/>
    </row>
    <row r="22" spans="1:15" x14ac:dyDescent="0.4">
      <c r="J22" s="10"/>
      <c r="M22" s="58" t="s">
        <v>80</v>
      </c>
      <c r="N22" s="9"/>
      <c r="O22" s="60" t="s">
        <v>80</v>
      </c>
    </row>
    <row r="23" spans="1:15" x14ac:dyDescent="0.4">
      <c r="J23" s="10"/>
      <c r="N23" s="9"/>
      <c r="O23" s="9"/>
    </row>
    <row r="24" spans="1:15" ht="14.55" customHeight="1" x14ac:dyDescent="0.4">
      <c r="A24" s="17"/>
      <c r="B24" s="11"/>
      <c r="C24" s="11"/>
      <c r="D24" s="11"/>
      <c r="E24" s="11"/>
      <c r="F24" s="11"/>
      <c r="G24" s="11"/>
      <c r="H24" s="11"/>
      <c r="I24" s="11"/>
      <c r="J24" s="88" t="s">
        <v>53</v>
      </c>
      <c r="K24" s="89"/>
      <c r="L24" s="89"/>
      <c r="M24" s="89"/>
      <c r="N24" s="90"/>
      <c r="O24" s="28" t="s">
        <v>52</v>
      </c>
    </row>
    <row r="25" spans="1:15" ht="13.05" customHeight="1" x14ac:dyDescent="0.4">
      <c r="B25" s="23"/>
      <c r="C25" s="23"/>
      <c r="D25" s="23"/>
      <c r="E25" s="23"/>
      <c r="F25" s="23"/>
      <c r="G25" s="23"/>
      <c r="H25" s="23"/>
      <c r="I25" s="23"/>
      <c r="J25" s="23"/>
      <c r="K25" s="23"/>
      <c r="L25" s="23"/>
      <c r="M25" s="24"/>
      <c r="N25" s="20"/>
      <c r="O25" s="21"/>
    </row>
    <row r="26" spans="1:15" x14ac:dyDescent="0.4">
      <c r="A26" s="10" t="s">
        <v>17</v>
      </c>
      <c r="B26" s="23"/>
      <c r="C26" s="23"/>
      <c r="D26" s="23"/>
      <c r="E26" s="23"/>
      <c r="F26" s="23"/>
      <c r="G26" s="23"/>
      <c r="H26" s="23"/>
      <c r="I26" s="23"/>
      <c r="J26" s="23"/>
      <c r="K26" s="23"/>
      <c r="L26" s="23"/>
      <c r="M26" s="10"/>
      <c r="O26" s="9"/>
    </row>
    <row r="27" spans="1:15" ht="32" customHeight="1" x14ac:dyDescent="0.4">
      <c r="A27" s="71" t="s">
        <v>18</v>
      </c>
      <c r="B27" s="72"/>
      <c r="C27" s="72"/>
      <c r="D27" s="72"/>
      <c r="E27" s="72"/>
      <c r="F27" s="72"/>
      <c r="M27" s="10"/>
      <c r="O27" s="9"/>
    </row>
    <row r="28" spans="1:15" x14ac:dyDescent="0.4">
      <c r="A28" s="15" t="s">
        <v>20</v>
      </c>
      <c r="M28" s="10"/>
      <c r="O28" s="9"/>
    </row>
    <row r="29" spans="1:15" x14ac:dyDescent="0.4">
      <c r="A29" s="15" t="s">
        <v>21</v>
      </c>
      <c r="M29" s="10"/>
      <c r="O29" s="9"/>
    </row>
    <row r="30" spans="1:15" x14ac:dyDescent="0.4">
      <c r="A30" s="15" t="s">
        <v>22</v>
      </c>
      <c r="M30" s="10"/>
      <c r="O30" s="9"/>
    </row>
    <row r="31" spans="1:15" x14ac:dyDescent="0.4">
      <c r="A31" s="15" t="s">
        <v>23</v>
      </c>
      <c r="M31" s="10"/>
      <c r="O31" s="9"/>
    </row>
    <row r="32" spans="1:15" x14ac:dyDescent="0.4">
      <c r="A32" s="15" t="s">
        <v>19</v>
      </c>
      <c r="M32" s="10"/>
      <c r="O32" s="9"/>
    </row>
    <row r="33" spans="1:15" x14ac:dyDescent="0.4">
      <c r="A33" s="10"/>
      <c r="M33" s="10"/>
      <c r="O33" s="9"/>
    </row>
    <row r="34" spans="1:15" x14ac:dyDescent="0.4">
      <c r="A34" s="15" t="s">
        <v>24</v>
      </c>
      <c r="M34" s="10"/>
      <c r="O34" s="9"/>
    </row>
    <row r="35" spans="1:15" x14ac:dyDescent="0.4">
      <c r="A35" s="16" t="s">
        <v>27</v>
      </c>
      <c r="M35" s="10"/>
      <c r="O35" s="9"/>
    </row>
    <row r="36" spans="1:15" x14ac:dyDescent="0.4">
      <c r="A36" s="16" t="s">
        <v>26</v>
      </c>
      <c r="M36" s="10"/>
      <c r="O36" s="9"/>
    </row>
    <row r="37" spans="1:15" x14ac:dyDescent="0.4">
      <c r="A37" s="16" t="s">
        <v>28</v>
      </c>
      <c r="M37" s="10"/>
      <c r="O37" s="9"/>
    </row>
    <row r="38" spans="1:15" x14ac:dyDescent="0.4">
      <c r="A38" s="16" t="s">
        <v>29</v>
      </c>
      <c r="M38" s="10"/>
      <c r="O38" s="9"/>
    </row>
    <row r="39" spans="1:15" x14ac:dyDescent="0.4">
      <c r="A39" s="16" t="s">
        <v>30</v>
      </c>
      <c r="M39" s="10"/>
      <c r="O39" s="9"/>
    </row>
    <row r="40" spans="1:15" x14ac:dyDescent="0.4">
      <c r="A40" s="16" t="s">
        <v>31</v>
      </c>
      <c r="M40" s="10"/>
      <c r="O40" s="9"/>
    </row>
    <row r="41" spans="1:15" x14ac:dyDescent="0.4">
      <c r="A41" s="16" t="s">
        <v>32</v>
      </c>
      <c r="M41" s="10"/>
      <c r="O41" s="9"/>
    </row>
    <row r="42" spans="1:15" x14ac:dyDescent="0.4">
      <c r="A42" s="16" t="s">
        <v>33</v>
      </c>
      <c r="M42" s="10"/>
      <c r="O42" s="9"/>
    </row>
    <row r="43" spans="1:15" x14ac:dyDescent="0.4">
      <c r="A43" s="15" t="s">
        <v>25</v>
      </c>
      <c r="M43" s="10"/>
      <c r="O43" s="9"/>
    </row>
    <row r="44" spans="1:15" ht="34.5" customHeight="1" x14ac:dyDescent="0.4">
      <c r="A44" s="17"/>
      <c r="B44" s="11"/>
      <c r="C44" s="11"/>
      <c r="D44" s="11"/>
      <c r="E44" s="11"/>
      <c r="F44" s="11"/>
      <c r="G44" s="11"/>
      <c r="H44" s="11"/>
      <c r="I44" s="11"/>
      <c r="J44" s="11"/>
      <c r="K44" s="11"/>
      <c r="L44" s="11"/>
      <c r="M44" s="77" t="s">
        <v>54</v>
      </c>
      <c r="N44" s="78"/>
      <c r="O44" s="79"/>
    </row>
  </sheetData>
  <mergeCells count="6">
    <mergeCell ref="A27:F27"/>
    <mergeCell ref="M44:O44"/>
    <mergeCell ref="A1:O1"/>
    <mergeCell ref="A2:B2"/>
    <mergeCell ref="D2:E2"/>
    <mergeCell ref="J24:N24"/>
  </mergeCells>
  <hyperlinks>
    <hyperlink ref="M44:O44" r:id="rId1" display="CCIL Tenorwise Yield Analytics - _x000a_https://www.ccilindia.com/web/ccil/tenorwise-indicative-yields" xr:uid="{2EBACF06-85E0-4BC7-BDC4-7FD986AD079D}"/>
    <hyperlink ref="M22" r:id="rId2" xr:uid="{7BD46724-B3BB-46EB-A3A3-357C85D2C0D7}"/>
    <hyperlink ref="O22" r:id="rId3" xr:uid="{41A2B231-5782-4F91-8519-6718C09E48DF}"/>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5EDE-34AA-4C31-BB59-9AE3484C6E93}">
  <sheetPr>
    <tabColor theme="6" tint="0.39997558519241921"/>
  </sheetPr>
  <dimension ref="A1:V53"/>
  <sheetViews>
    <sheetView showGridLines="0" zoomScale="85" zoomScaleNormal="58" workbookViewId="0">
      <selection activeCell="C22" sqref="C22"/>
    </sheetView>
  </sheetViews>
  <sheetFormatPr defaultColWidth="8.73046875" defaultRowHeight="13.15" x14ac:dyDescent="0.4"/>
  <cols>
    <col min="1" max="1" width="11.53125" style="1" customWidth="1"/>
    <col min="2" max="2" width="14.9296875" style="1" customWidth="1"/>
    <col min="3" max="3" width="12" style="1" customWidth="1"/>
    <col min="4" max="4" width="8.73046875" style="1"/>
    <col min="5" max="5" width="19.265625" style="1" bestFit="1" customWidth="1"/>
    <col min="6" max="6" width="12.46484375" style="1" bestFit="1" customWidth="1"/>
    <col min="7" max="7" width="8.73046875" style="1"/>
    <col min="8" max="8" width="19.19921875" style="1" bestFit="1" customWidth="1"/>
    <col min="9" max="9" width="12.46484375" style="1" bestFit="1" customWidth="1"/>
    <col min="10" max="10" width="8.73046875" style="1"/>
    <col min="11" max="11" width="7.53125" style="1" bestFit="1" customWidth="1"/>
    <col min="12" max="12" width="11.796875" style="1" bestFit="1" customWidth="1"/>
    <col min="13" max="13" width="8.73046875" style="1"/>
    <col min="14" max="14" width="19.265625" style="1" bestFit="1" customWidth="1"/>
    <col min="15" max="16" width="11.796875" style="1" bestFit="1" customWidth="1"/>
    <col min="17" max="17" width="19.19921875" style="1" bestFit="1" customWidth="1"/>
    <col min="18" max="19" width="11.796875" style="1" bestFit="1" customWidth="1"/>
    <col min="20" max="20" width="7.53125" style="1" bestFit="1" customWidth="1"/>
    <col min="21" max="21" width="11.796875" style="1" bestFit="1" customWidth="1"/>
    <col min="22" max="16384" width="8.73046875" style="1"/>
  </cols>
  <sheetData>
    <row r="1" spans="1:22" ht="19.899999999999999" x14ac:dyDescent="0.5">
      <c r="A1" s="91" t="s">
        <v>81</v>
      </c>
      <c r="B1" s="91"/>
      <c r="C1" s="91"/>
      <c r="D1" s="91"/>
      <c r="E1" s="91"/>
      <c r="F1" s="91"/>
      <c r="G1" s="91"/>
      <c r="H1" s="91"/>
      <c r="I1" s="91"/>
      <c r="J1" s="91"/>
      <c r="K1" s="91"/>
      <c r="L1" s="91"/>
      <c r="M1" s="91"/>
      <c r="N1" s="91"/>
      <c r="O1" s="91"/>
      <c r="P1" s="91"/>
      <c r="Q1" s="91"/>
      <c r="R1" s="91"/>
      <c r="S1" s="91"/>
      <c r="T1" s="91"/>
      <c r="U1" s="91"/>
      <c r="V1" s="91"/>
    </row>
    <row r="2" spans="1:22" x14ac:dyDescent="0.4">
      <c r="A2" s="10"/>
      <c r="V2" s="9"/>
    </row>
    <row r="3" spans="1:22" x14ac:dyDescent="0.4">
      <c r="A3" s="10"/>
      <c r="E3" s="92" t="s">
        <v>94</v>
      </c>
      <c r="F3" s="93"/>
      <c r="G3" s="93"/>
      <c r="H3" s="93"/>
      <c r="I3" s="93"/>
      <c r="J3" s="93"/>
      <c r="K3" s="93"/>
      <c r="L3" s="94"/>
      <c r="N3" s="92" t="s">
        <v>87</v>
      </c>
      <c r="O3" s="93"/>
      <c r="P3" s="93"/>
      <c r="Q3" s="93"/>
      <c r="R3" s="93"/>
      <c r="S3" s="93"/>
      <c r="T3" s="93"/>
      <c r="U3" s="94"/>
      <c r="V3" s="9"/>
    </row>
    <row r="4" spans="1:22" x14ac:dyDescent="0.4">
      <c r="A4" s="98" t="s">
        <v>84</v>
      </c>
      <c r="B4" s="98"/>
      <c r="C4" s="98"/>
      <c r="E4" s="83" t="s">
        <v>14</v>
      </c>
      <c r="F4" s="83"/>
      <c r="G4" s="20"/>
      <c r="H4" s="84" t="s">
        <v>15</v>
      </c>
      <c r="I4" s="84"/>
      <c r="J4" s="20"/>
      <c r="K4" s="20"/>
      <c r="L4" s="21"/>
      <c r="N4" s="83" t="s">
        <v>14</v>
      </c>
      <c r="O4" s="83"/>
      <c r="P4" s="20"/>
      <c r="Q4" s="84" t="s">
        <v>15</v>
      </c>
      <c r="R4" s="84"/>
      <c r="S4" s="20"/>
      <c r="T4" s="20"/>
      <c r="U4" s="21"/>
      <c r="V4" s="9"/>
    </row>
    <row r="5" spans="1:22" x14ac:dyDescent="0.4">
      <c r="A5" s="98"/>
      <c r="B5" s="98"/>
      <c r="C5" s="98"/>
      <c r="E5" s="13" t="s">
        <v>0</v>
      </c>
      <c r="F5" s="14">
        <v>1407.6</v>
      </c>
      <c r="H5" s="13" t="s">
        <v>0</v>
      </c>
      <c r="I5" s="14">
        <v>1407.6</v>
      </c>
      <c r="L5" s="9"/>
      <c r="N5" s="13" t="s">
        <v>0</v>
      </c>
      <c r="O5" s="14">
        <v>1407.6</v>
      </c>
      <c r="Q5" s="13" t="s">
        <v>0</v>
      </c>
      <c r="R5" s="14">
        <v>1407.6</v>
      </c>
      <c r="U5" s="9"/>
      <c r="V5" s="9"/>
    </row>
    <row r="6" spans="1:22" x14ac:dyDescent="0.4">
      <c r="A6" s="53" t="s">
        <v>16</v>
      </c>
      <c r="B6" s="53" t="s">
        <v>82</v>
      </c>
      <c r="C6" s="53" t="s">
        <v>83</v>
      </c>
      <c r="E6" s="2" t="s">
        <v>1</v>
      </c>
      <c r="F6" s="4">
        <v>1440</v>
      </c>
      <c r="H6" s="2" t="s">
        <v>1</v>
      </c>
      <c r="I6" s="4">
        <v>1440</v>
      </c>
      <c r="L6" s="9"/>
      <c r="N6" s="2" t="s">
        <v>1</v>
      </c>
      <c r="O6" s="4">
        <v>1380</v>
      </c>
      <c r="Q6" s="2" t="s">
        <v>1</v>
      </c>
      <c r="R6" s="4">
        <v>1380</v>
      </c>
      <c r="U6" s="9"/>
      <c r="V6" s="9"/>
    </row>
    <row r="7" spans="1:22" x14ac:dyDescent="0.4">
      <c r="A7" s="95" t="s">
        <v>79</v>
      </c>
      <c r="B7" s="96"/>
      <c r="C7" s="97"/>
      <c r="E7" s="2" t="s">
        <v>49</v>
      </c>
      <c r="F7" s="5">
        <v>0.1603</v>
      </c>
      <c r="H7" s="2" t="s">
        <v>48</v>
      </c>
      <c r="I7" s="5">
        <v>0.13089999999999999</v>
      </c>
      <c r="L7" s="9"/>
      <c r="N7" s="2" t="s">
        <v>49</v>
      </c>
      <c r="O7" s="5">
        <v>0.16919999999999999</v>
      </c>
      <c r="Q7" s="2" t="s">
        <v>48</v>
      </c>
      <c r="R7" s="5">
        <v>0.14169999999999999</v>
      </c>
      <c r="U7" s="9"/>
      <c r="V7" s="9"/>
    </row>
    <row r="8" spans="1:22" x14ac:dyDescent="0.4">
      <c r="A8" s="2" t="s">
        <v>85</v>
      </c>
      <c r="B8" s="2">
        <f>F14</f>
        <v>0.24002008262260383</v>
      </c>
      <c r="C8" s="2">
        <f>O14</f>
        <v>0.76415335276224594</v>
      </c>
      <c r="E8" s="2" t="s">
        <v>3</v>
      </c>
      <c r="F8" s="6">
        <v>5.4975999999999997E-2</v>
      </c>
      <c r="H8" s="2" t="s">
        <v>3</v>
      </c>
      <c r="I8" s="6">
        <v>5.4975999999999997E-2</v>
      </c>
      <c r="L8" s="9"/>
      <c r="N8" s="2" t="s">
        <v>3</v>
      </c>
      <c r="O8" s="6">
        <v>5.4975999999999997E-2</v>
      </c>
      <c r="Q8" s="2" t="s">
        <v>3</v>
      </c>
      <c r="R8" s="6">
        <v>5.4975999999999997E-2</v>
      </c>
      <c r="U8" s="9"/>
      <c r="V8" s="9"/>
    </row>
    <row r="9" spans="1:22" x14ac:dyDescent="0.4">
      <c r="A9" s="2" t="s">
        <v>50</v>
      </c>
      <c r="B9" s="2">
        <f>I14-1</f>
        <v>-0.80806495579191195</v>
      </c>
      <c r="C9" s="2">
        <f>R14-1</f>
        <v>-0.1965704097991795</v>
      </c>
      <c r="E9" s="2" t="s">
        <v>4</v>
      </c>
      <c r="F9" s="2">
        <f>12/365</f>
        <v>3.287671232876712E-2</v>
      </c>
      <c r="H9" s="2" t="s">
        <v>4</v>
      </c>
      <c r="I9" s="2">
        <f>12/365</f>
        <v>3.287671232876712E-2</v>
      </c>
      <c r="L9" s="9"/>
      <c r="N9" s="2" t="s">
        <v>4</v>
      </c>
      <c r="O9" s="2">
        <f>12/365</f>
        <v>3.287671232876712E-2</v>
      </c>
      <c r="Q9" s="2" t="s">
        <v>4</v>
      </c>
      <c r="R9" s="2">
        <f>12/365</f>
        <v>3.287671232876712E-2</v>
      </c>
      <c r="U9" s="9"/>
      <c r="V9" s="9"/>
    </row>
    <row r="10" spans="1:22" x14ac:dyDescent="0.4">
      <c r="A10" s="95" t="s">
        <v>86</v>
      </c>
      <c r="B10" s="96"/>
      <c r="C10" s="97"/>
      <c r="E10" s="10"/>
      <c r="F10" s="9"/>
      <c r="H10" s="10"/>
      <c r="I10" s="9"/>
      <c r="L10" s="9"/>
      <c r="N10" s="10"/>
      <c r="O10" s="9"/>
      <c r="Q10" s="10"/>
      <c r="R10" s="9"/>
      <c r="U10" s="9"/>
      <c r="V10" s="9"/>
    </row>
    <row r="11" spans="1:22" x14ac:dyDescent="0.4">
      <c r="A11" s="2" t="s">
        <v>85</v>
      </c>
      <c r="B11" s="7">
        <f>((-F5*G14*F7)/(2*SQRT(F9))-(F8*(F6*L11)*F17))</f>
        <v>-211.69825696857447</v>
      </c>
      <c r="C11" s="7">
        <f>((-O5*P14*O7)/(2*SQRT(O9))-(O8*(O6*U11)*O17))</f>
        <v>-259.36960610155529</v>
      </c>
      <c r="E11" s="2" t="s">
        <v>5</v>
      </c>
      <c r="F11" s="2">
        <f>(LN(F5/F6)+((F8+(F7^2)/2)*F9))/(F7*(SQRT(F9)))</f>
        <v>-0.70623796362439617</v>
      </c>
      <c r="H11" s="2" t="s">
        <v>5</v>
      </c>
      <c r="I11" s="2">
        <f>(LN(I5/I6)+((I8+(I7^2)/2)*I9))/(I7*(SQRT(I9)))</f>
        <v>-0.87078768906036197</v>
      </c>
      <c r="K11" s="3" t="s">
        <v>51</v>
      </c>
      <c r="L11" s="3">
        <f>EXP(-F8*F9)</f>
        <v>0.99819420228122169</v>
      </c>
      <c r="N11" s="2" t="s">
        <v>5</v>
      </c>
      <c r="O11" s="2">
        <f>(LN(O5/O6)+((O8+(O7^2)/2)*O9))/(O7*(SQRT(O9)))</f>
        <v>0.71972668235997372</v>
      </c>
      <c r="Q11" s="2" t="s">
        <v>5</v>
      </c>
      <c r="R11" s="2">
        <f>(LN(R5/R6)+((R8+(R7^2)/2)*R9))/(R7*(SQRT(R9)))</f>
        <v>0.85393533544417344</v>
      </c>
      <c r="T11" s="3" t="s">
        <v>51</v>
      </c>
      <c r="U11" s="3">
        <f>EXP(-O8*O9)</f>
        <v>0.99819420228122169</v>
      </c>
      <c r="V11" s="9"/>
    </row>
    <row r="12" spans="1:22" x14ac:dyDescent="0.4">
      <c r="A12" s="2" t="s">
        <v>50</v>
      </c>
      <c r="B12" s="7">
        <f>((-I5*J14*I7)/(2*SQRT(I9))+(I8*(I6*L11)*I18))</f>
        <v>-74.376777061894231</v>
      </c>
      <c r="C12" s="7">
        <f>((-R5*S14*R7)/(2*SQRT(R9))+(R8*(R6*U11)*R18))</f>
        <v>-136.95300393417568</v>
      </c>
      <c r="E12" s="2" t="s">
        <v>6</v>
      </c>
      <c r="F12" s="2">
        <f>(LN(F5/F6)+((F8-(F7^2)/2)*F9))/(F7*(SQRT(F9)))</f>
        <v>-0.73530345792440954</v>
      </c>
      <c r="H12" s="2" t="s">
        <v>6</v>
      </c>
      <c r="I12" s="2">
        <f>(LN(I5/I6)+((I8-(I7^2)/2)*I9))/(I7*(SQRT(I9)))</f>
        <v>-0.89452239401277456</v>
      </c>
      <c r="L12" s="9"/>
      <c r="N12" s="2" t="s">
        <v>6</v>
      </c>
      <c r="O12" s="2">
        <f>(LN(O5/O6)+((O8-(O7^2)/2)*O9))/(O7*(SQRT(O9)))</f>
        <v>0.68904744570643506</v>
      </c>
      <c r="Q12" s="2" t="s">
        <v>6</v>
      </c>
      <c r="R12" s="2">
        <f>(LN(R5/R6)+((R8-(R7^2)/2)*R9))/(R7*(SQRT(R9)))</f>
        <v>0.82824238134366257</v>
      </c>
      <c r="U12" s="9"/>
      <c r="V12" s="9"/>
    </row>
    <row r="13" spans="1:22" x14ac:dyDescent="0.4">
      <c r="A13" s="95" t="s">
        <v>89</v>
      </c>
      <c r="B13" s="96"/>
      <c r="C13" s="97"/>
      <c r="E13" s="10"/>
      <c r="F13" s="9"/>
      <c r="H13" s="10"/>
      <c r="I13" s="9"/>
      <c r="L13" s="9"/>
      <c r="N13" s="10"/>
      <c r="O13" s="9"/>
      <c r="Q13" s="10"/>
      <c r="R13" s="9"/>
      <c r="U13" s="9"/>
      <c r="V13" s="9"/>
    </row>
    <row r="14" spans="1:22" x14ac:dyDescent="0.4">
      <c r="A14" s="2" t="s">
        <v>85</v>
      </c>
      <c r="B14" s="51">
        <f>G14/((F5*F7*(SQRT(F9))))</f>
        <v>7.5988193076101732E-3</v>
      </c>
      <c r="C14" s="51">
        <f>P14/((O5*O7*(SQRT(O9))))</f>
        <v>7.1302141952666797E-3</v>
      </c>
      <c r="E14" s="2" t="s">
        <v>91</v>
      </c>
      <c r="F14" s="2">
        <f>_xlfn.NORM.S.DIST(F11,TRUE)</f>
        <v>0.24002008262260383</v>
      </c>
      <c r="G14" s="2">
        <f>_xlfn.NORM.S.DIST(F11,FALSE)</f>
        <v>0.31088737711951353</v>
      </c>
      <c r="H14" s="2" t="s">
        <v>91</v>
      </c>
      <c r="I14" s="2">
        <f>_xlfn.NORM.S.DIST(I11,TRUE)</f>
        <v>0.19193504420808807</v>
      </c>
      <c r="J14" s="2">
        <f>_xlfn.NORM.S.DIST(I11,FALSE)</f>
        <v>0.2730571587739597</v>
      </c>
      <c r="L14" s="9"/>
      <c r="N14" s="2" t="s">
        <v>91</v>
      </c>
      <c r="O14" s="2">
        <f>_xlfn.NORM.S.DIST(O11,TRUE)</f>
        <v>0.76415335276224594</v>
      </c>
      <c r="P14" s="2">
        <f>_xlfn.NORM.S.DIST(O11,FALSE)</f>
        <v>0.30791183657983218</v>
      </c>
      <c r="Q14" s="2" t="s">
        <v>91</v>
      </c>
      <c r="R14" s="2">
        <f>_xlfn.NORM.S.DIST(R11,TRUE)</f>
        <v>0.8034295902008205</v>
      </c>
      <c r="S14" s="2">
        <f>_xlfn.NORM.S.DIST(R11,FALSE)</f>
        <v>0.27705442505134942</v>
      </c>
      <c r="U14" s="9"/>
      <c r="V14" s="9"/>
    </row>
    <row r="15" spans="1:22" x14ac:dyDescent="0.4">
      <c r="A15" s="2" t="s">
        <v>50</v>
      </c>
      <c r="B15" s="51">
        <f>J14/((I5*I7*(SQRT(I9))))</f>
        <v>8.1731688563331569E-3</v>
      </c>
      <c r="C15" s="51">
        <f>S14/((R5*R7*(SQRT(R9))))</f>
        <v>7.6607588540398312E-3</v>
      </c>
      <c r="E15" s="2" t="s">
        <v>9</v>
      </c>
      <c r="F15" s="2">
        <f>_xlfn.NORM.S.DIST(-F11,TRUE)</f>
        <v>0.75997991737739623</v>
      </c>
      <c r="H15" s="2" t="s">
        <v>9</v>
      </c>
      <c r="I15" s="2">
        <f>_xlfn.NORM.S.DIST(-I11,TRUE)</f>
        <v>0.80806495579191195</v>
      </c>
      <c r="L15" s="9"/>
      <c r="N15" s="2" t="s">
        <v>9</v>
      </c>
      <c r="O15" s="2">
        <f>_xlfn.NORM.S.DIST(-O11,TRUE)</f>
        <v>0.235846647237754</v>
      </c>
      <c r="Q15" s="2" t="s">
        <v>9</v>
      </c>
      <c r="R15" s="2">
        <f>_xlfn.NORM.S.DIST(-R11,TRUE)</f>
        <v>0.19657040979917953</v>
      </c>
      <c r="U15" s="9"/>
      <c r="V15" s="9"/>
    </row>
    <row r="16" spans="1:22" x14ac:dyDescent="0.4">
      <c r="A16" s="95" t="s">
        <v>88</v>
      </c>
      <c r="B16" s="96"/>
      <c r="C16" s="97"/>
      <c r="E16" s="10"/>
      <c r="F16" s="9"/>
      <c r="H16" s="10"/>
      <c r="I16" s="9"/>
      <c r="J16" s="22"/>
      <c r="K16" s="22"/>
      <c r="L16" s="9"/>
      <c r="N16" s="10"/>
      <c r="O16" s="9"/>
      <c r="Q16" s="10"/>
      <c r="R16" s="9"/>
      <c r="S16" s="22"/>
      <c r="T16" s="22"/>
      <c r="U16" s="9"/>
      <c r="V16" s="9"/>
    </row>
    <row r="17" spans="1:22" x14ac:dyDescent="0.4">
      <c r="A17" s="2" t="s">
        <v>85</v>
      </c>
      <c r="B17" s="50">
        <f>F5*G14*(SQRT(F9))</f>
        <v>79.346274028973923</v>
      </c>
      <c r="C17" s="49">
        <f>O5*P14*(SQRT(O9))</f>
        <v>78.586841281226441</v>
      </c>
      <c r="E17" s="2" t="s">
        <v>92</v>
      </c>
      <c r="F17" s="2">
        <f>_xlfn.NORM.S.DIST(F12,TRUE)</f>
        <v>0.23107735136451868</v>
      </c>
      <c r="G17" s="2">
        <f>_xlfn.NORM.S.DIST(F12,FALSE)</f>
        <v>0.30444217211422825</v>
      </c>
      <c r="H17" s="2" t="s">
        <v>92</v>
      </c>
      <c r="I17" s="2">
        <f>_xlfn.NORM.S.DIST(I12,TRUE)</f>
        <v>0.18552122675007016</v>
      </c>
      <c r="J17" s="2">
        <f>_xlfn.NORM.S.DIST(I12,FALSE)</f>
        <v>0.26739623621491243</v>
      </c>
      <c r="K17" s="22"/>
      <c r="L17" s="9"/>
      <c r="N17" s="2" t="s">
        <v>92</v>
      </c>
      <c r="O17" s="2">
        <f>_xlfn.NORM.S.DIST(O12,TRUE)</f>
        <v>0.7546032946951049</v>
      </c>
      <c r="P17" s="2">
        <f>_xlfn.NORM.S.DIST(O12,FALSE)</f>
        <v>0.31463824633890802</v>
      </c>
      <c r="Q17" s="2" t="s">
        <v>92</v>
      </c>
      <c r="R17" s="2">
        <f>_xlfn.NORM.S.DIST(R12,TRUE)</f>
        <v>0.79623337673387817</v>
      </c>
      <c r="S17" s="2">
        <f>_xlfn.NORM.S.DIST(R12,FALSE)</f>
        <v>0.28310674707040695</v>
      </c>
      <c r="T17" s="22"/>
      <c r="U17" s="9"/>
      <c r="V17" s="9"/>
    </row>
    <row r="18" spans="1:22" x14ac:dyDescent="0.4">
      <c r="A18" s="2" t="s">
        <v>50</v>
      </c>
      <c r="B18" s="50">
        <f>I5*J14*(SQRT(I9))</f>
        <v>69.691051294509847</v>
      </c>
      <c r="C18" s="49">
        <f>R5*S14*(SQRT(R9))</f>
        <v>70.711254135651942</v>
      </c>
      <c r="E18" s="2" t="s">
        <v>93</v>
      </c>
      <c r="F18" s="2">
        <f>_xlfn.NORM.S.DIST(-F12,TRUE)</f>
        <v>0.76892264863548132</v>
      </c>
      <c r="G18" s="2">
        <f>_xlfn.NORM.S.DIST(-F12,FALSE)</f>
        <v>0.30444217211422825</v>
      </c>
      <c r="H18" s="2" t="s">
        <v>93</v>
      </c>
      <c r="I18" s="2">
        <f>_xlfn.NORM.S.DIST(-I12,TRUE)</f>
        <v>0.8144787732499299</v>
      </c>
      <c r="J18" s="2">
        <f>_xlfn.NORM.S.DIST(-I12,FALSE)</f>
        <v>0.26739623621491243</v>
      </c>
      <c r="K18" s="22"/>
      <c r="L18" s="9"/>
      <c r="N18" s="2" t="s">
        <v>93</v>
      </c>
      <c r="O18" s="2">
        <f>_xlfn.NORM.S.DIST(-O12,TRUE)</f>
        <v>0.24539670530489516</v>
      </c>
      <c r="P18" s="2">
        <f>_xlfn.NORM.S.DIST(-O12,FALSE)</f>
        <v>0.31463824633890802</v>
      </c>
      <c r="Q18" s="2" t="s">
        <v>93</v>
      </c>
      <c r="R18" s="2">
        <f>_xlfn.NORM.S.DIST(-R12,TRUE)</f>
        <v>0.2037666232661218</v>
      </c>
      <c r="S18" s="2">
        <f>_xlfn.NORM.S.DIST(-R12,FALSE)</f>
        <v>0.28310674707040695</v>
      </c>
      <c r="T18" s="22"/>
      <c r="U18" s="9"/>
      <c r="V18" s="9"/>
    </row>
    <row r="19" spans="1:22" x14ac:dyDescent="0.4">
      <c r="A19" s="95" t="s">
        <v>90</v>
      </c>
      <c r="B19" s="96"/>
      <c r="C19" s="97"/>
      <c r="E19" s="10"/>
      <c r="J19" s="22"/>
      <c r="K19" s="22"/>
      <c r="L19" s="9"/>
      <c r="N19" s="10"/>
      <c r="S19" s="22"/>
      <c r="T19" s="22"/>
      <c r="U19" s="9"/>
      <c r="V19" s="9"/>
    </row>
    <row r="20" spans="1:22" x14ac:dyDescent="0.4">
      <c r="A20" s="2" t="s">
        <v>85</v>
      </c>
      <c r="B20" s="2">
        <f>F6*F9*(EXP(-F8*F9))*G17</f>
        <v>14.3870160668524</v>
      </c>
      <c r="C20" s="2">
        <f>O6*O9*(EXP(-O8*O9))*P17</f>
        <v>14.249316202841811</v>
      </c>
      <c r="E20" s="10"/>
      <c r="J20" s="22"/>
      <c r="K20" s="22"/>
      <c r="L20" s="9"/>
      <c r="N20" s="10"/>
      <c r="S20" s="22"/>
      <c r="T20" s="22"/>
      <c r="U20" s="9"/>
      <c r="V20" s="9"/>
    </row>
    <row r="21" spans="1:22" x14ac:dyDescent="0.4">
      <c r="A21" s="2" t="s">
        <v>50</v>
      </c>
      <c r="B21" s="2">
        <f>-I6*I9*((EXP(-I8*I9))*J18)</f>
        <v>-12.636337206253996</v>
      </c>
      <c r="C21" s="2">
        <f>-R6*R9*EXP(-R8*R9)*S18</f>
        <v>-12.821319738157134</v>
      </c>
      <c r="E21" s="10"/>
      <c r="F21" s="3" t="s">
        <v>16</v>
      </c>
      <c r="G21" s="8" t="s">
        <v>11</v>
      </c>
      <c r="H21" s="8" t="s">
        <v>12</v>
      </c>
      <c r="I21" s="8" t="s">
        <v>13</v>
      </c>
      <c r="J21" s="22"/>
      <c r="K21" s="22"/>
      <c r="L21" s="9"/>
      <c r="N21" s="10"/>
      <c r="O21" s="3" t="s">
        <v>16</v>
      </c>
      <c r="P21" s="8" t="s">
        <v>11</v>
      </c>
      <c r="Q21" s="8" t="s">
        <v>12</v>
      </c>
      <c r="R21" s="8" t="s">
        <v>13</v>
      </c>
      <c r="S21" s="22"/>
      <c r="T21" s="22"/>
      <c r="U21" s="9"/>
      <c r="V21" s="9"/>
    </row>
    <row r="22" spans="1:22" x14ac:dyDescent="0.4">
      <c r="A22" s="10"/>
      <c r="E22" s="10"/>
      <c r="F22" s="25" t="s">
        <v>14</v>
      </c>
      <c r="G22" s="52">
        <v>5.7</v>
      </c>
      <c r="H22" s="7">
        <f>(F5*F14)-(F6*L11*F17)</f>
        <v>5.7017640283659716</v>
      </c>
      <c r="I22" s="51">
        <f>G22-H22</f>
        <v>-1.7640283659714484E-3</v>
      </c>
      <c r="J22" s="22"/>
      <c r="K22" s="22"/>
      <c r="L22" s="9"/>
      <c r="N22" s="10"/>
      <c r="O22" s="25" t="s">
        <v>14</v>
      </c>
      <c r="P22" s="2">
        <v>36.15</v>
      </c>
      <c r="Q22" s="7">
        <f>(O5*O14)-(O6*U11*O17)</f>
        <v>36.150184722130007</v>
      </c>
      <c r="R22" s="61">
        <f>P22-Q22</f>
        <v>-1.8472213000819693E-4</v>
      </c>
      <c r="S22" s="22"/>
      <c r="T22" s="22"/>
      <c r="U22" s="9"/>
      <c r="V22" s="9"/>
    </row>
    <row r="23" spans="1:22" x14ac:dyDescent="0.4">
      <c r="A23" s="10"/>
      <c r="E23" s="17"/>
      <c r="F23" s="26" t="s">
        <v>15</v>
      </c>
      <c r="G23" s="52">
        <v>33.299999999999997</v>
      </c>
      <c r="H23" s="7">
        <f>(I6*L11*I18)-(I5*I15)</f>
        <v>33.299272875755378</v>
      </c>
      <c r="I23" s="51">
        <f>G23-H23</f>
        <v>7.2712424461940373E-4</v>
      </c>
      <c r="J23" s="54"/>
      <c r="K23" s="54"/>
      <c r="L23" s="12"/>
      <c r="N23" s="17"/>
      <c r="O23" s="26" t="s">
        <v>15</v>
      </c>
      <c r="P23" s="52">
        <v>4</v>
      </c>
      <c r="Q23" s="7">
        <f>(R6*U11*R18)-(R5*R15)</f>
        <v>3.9976446751521735</v>
      </c>
      <c r="R23" s="61">
        <f>P23-Q23</f>
        <v>2.3553248478265232E-3</v>
      </c>
      <c r="S23" s="54"/>
      <c r="T23" s="54"/>
      <c r="U23" s="12"/>
      <c r="V23" s="9"/>
    </row>
    <row r="24" spans="1:22" x14ac:dyDescent="0.4">
      <c r="A24" s="10"/>
      <c r="V24" s="9"/>
    </row>
    <row r="25" spans="1:22" x14ac:dyDescent="0.4">
      <c r="A25" s="10"/>
      <c r="V25" s="9"/>
    </row>
    <row r="26" spans="1:22" x14ac:dyDescent="0.4">
      <c r="A26" s="10"/>
      <c r="V26" s="9"/>
    </row>
    <row r="27" spans="1:22" x14ac:dyDescent="0.4">
      <c r="A27" s="83" t="s">
        <v>97</v>
      </c>
      <c r="B27" s="83"/>
      <c r="C27" s="83"/>
      <c r="D27" s="83"/>
      <c r="E27" s="83"/>
      <c r="F27" s="83"/>
      <c r="G27" s="83"/>
      <c r="H27" s="83"/>
      <c r="I27" s="83"/>
      <c r="J27" s="83"/>
      <c r="K27" s="83"/>
      <c r="L27" s="83"/>
      <c r="M27" s="83"/>
      <c r="N27" s="83"/>
      <c r="O27" s="83"/>
      <c r="P27" s="83"/>
      <c r="Q27" s="83"/>
      <c r="V27" s="9"/>
    </row>
    <row r="28" spans="1:22" x14ac:dyDescent="0.4">
      <c r="A28" s="10"/>
      <c r="Q28" s="9"/>
      <c r="V28" s="9"/>
    </row>
    <row r="29" spans="1:22" x14ac:dyDescent="0.4">
      <c r="A29" s="55" t="s">
        <v>98</v>
      </c>
      <c r="Q29" s="9"/>
      <c r="V29" s="9"/>
    </row>
    <row r="30" spans="1:22" x14ac:dyDescent="0.4">
      <c r="A30" s="10" t="s">
        <v>99</v>
      </c>
      <c r="Q30" s="9"/>
      <c r="V30" s="9"/>
    </row>
    <row r="31" spans="1:22" x14ac:dyDescent="0.4">
      <c r="A31" s="10" t="s">
        <v>100</v>
      </c>
      <c r="Q31" s="9"/>
      <c r="V31" s="9"/>
    </row>
    <row r="32" spans="1:22" x14ac:dyDescent="0.4">
      <c r="A32" s="10" t="s">
        <v>101</v>
      </c>
      <c r="Q32" s="9"/>
      <c r="V32" s="9"/>
    </row>
    <row r="33" spans="1:22" x14ac:dyDescent="0.4">
      <c r="A33" s="10"/>
      <c r="Q33" s="9"/>
      <c r="V33" s="9"/>
    </row>
    <row r="34" spans="1:22" x14ac:dyDescent="0.4">
      <c r="A34" s="55" t="s">
        <v>102</v>
      </c>
      <c r="Q34" s="9"/>
      <c r="V34" s="9"/>
    </row>
    <row r="35" spans="1:22" x14ac:dyDescent="0.4">
      <c r="A35" s="10" t="s">
        <v>103</v>
      </c>
      <c r="Q35" s="9"/>
      <c r="V35" s="9"/>
    </row>
    <row r="36" spans="1:22" x14ac:dyDescent="0.4">
      <c r="A36" s="10" t="s">
        <v>104</v>
      </c>
      <c r="Q36" s="9"/>
      <c r="V36" s="9"/>
    </row>
    <row r="37" spans="1:22" x14ac:dyDescent="0.4">
      <c r="A37" s="10" t="s">
        <v>105</v>
      </c>
      <c r="Q37" s="9"/>
      <c r="V37" s="9"/>
    </row>
    <row r="38" spans="1:22" x14ac:dyDescent="0.4">
      <c r="A38" s="10"/>
      <c r="Q38" s="9"/>
      <c r="V38" s="9"/>
    </row>
    <row r="39" spans="1:22" x14ac:dyDescent="0.4">
      <c r="A39" s="55" t="s">
        <v>106</v>
      </c>
      <c r="Q39" s="9"/>
      <c r="V39" s="9"/>
    </row>
    <row r="40" spans="1:22" x14ac:dyDescent="0.4">
      <c r="A40" s="10" t="s">
        <v>107</v>
      </c>
      <c r="Q40" s="9"/>
      <c r="V40" s="9"/>
    </row>
    <row r="41" spans="1:22" x14ac:dyDescent="0.4">
      <c r="A41" s="10" t="s">
        <v>108</v>
      </c>
      <c r="Q41" s="9"/>
      <c r="V41" s="9"/>
    </row>
    <row r="42" spans="1:22" x14ac:dyDescent="0.4">
      <c r="A42" s="10"/>
      <c r="Q42" s="9"/>
      <c r="V42" s="9"/>
    </row>
    <row r="43" spans="1:22" x14ac:dyDescent="0.4">
      <c r="A43" s="55" t="s">
        <v>109</v>
      </c>
      <c r="Q43" s="9"/>
      <c r="V43" s="9"/>
    </row>
    <row r="44" spans="1:22" x14ac:dyDescent="0.4">
      <c r="A44" s="10" t="s">
        <v>110</v>
      </c>
      <c r="Q44" s="9"/>
      <c r="V44" s="9"/>
    </row>
    <row r="45" spans="1:22" x14ac:dyDescent="0.4">
      <c r="A45" s="10" t="s">
        <v>111</v>
      </c>
      <c r="Q45" s="9"/>
      <c r="V45" s="9"/>
    </row>
    <row r="46" spans="1:22" x14ac:dyDescent="0.4">
      <c r="A46" s="10"/>
      <c r="Q46" s="9"/>
      <c r="V46" s="9"/>
    </row>
    <row r="47" spans="1:22" x14ac:dyDescent="0.4">
      <c r="A47" s="55" t="s">
        <v>112</v>
      </c>
      <c r="Q47" s="9"/>
      <c r="V47" s="9"/>
    </row>
    <row r="48" spans="1:22" x14ac:dyDescent="0.4">
      <c r="A48" s="10" t="s">
        <v>113</v>
      </c>
      <c r="Q48" s="9"/>
      <c r="V48" s="9"/>
    </row>
    <row r="49" spans="1:22" x14ac:dyDescent="0.4">
      <c r="A49" s="10" t="s">
        <v>114</v>
      </c>
      <c r="Q49" s="9"/>
      <c r="V49" s="9"/>
    </row>
    <row r="50" spans="1:22" x14ac:dyDescent="0.4">
      <c r="A50" s="10"/>
      <c r="Q50" s="9"/>
      <c r="V50" s="9"/>
    </row>
    <row r="51" spans="1:22" x14ac:dyDescent="0.4">
      <c r="A51" s="55" t="s">
        <v>95</v>
      </c>
      <c r="Q51" s="9"/>
      <c r="V51" s="9"/>
    </row>
    <row r="52" spans="1:22" x14ac:dyDescent="0.4">
      <c r="A52" s="10" t="s">
        <v>96</v>
      </c>
      <c r="Q52" s="9"/>
      <c r="V52" s="9"/>
    </row>
    <row r="53" spans="1:22" x14ac:dyDescent="0.4">
      <c r="A53" s="17"/>
      <c r="B53" s="11"/>
      <c r="C53" s="11"/>
      <c r="D53" s="11"/>
      <c r="E53" s="11"/>
      <c r="F53" s="11"/>
      <c r="G53" s="11"/>
      <c r="H53" s="11"/>
      <c r="I53" s="11"/>
      <c r="J53" s="11"/>
      <c r="K53" s="11"/>
      <c r="L53" s="11"/>
      <c r="M53" s="11"/>
      <c r="N53" s="11"/>
      <c r="O53" s="11"/>
      <c r="P53" s="11"/>
      <c r="Q53" s="12"/>
      <c r="R53" s="11"/>
      <c r="S53" s="11"/>
      <c r="T53" s="11"/>
      <c r="U53" s="11"/>
      <c r="V53" s="12"/>
    </row>
  </sheetData>
  <mergeCells count="14">
    <mergeCell ref="A1:V1"/>
    <mergeCell ref="A27:Q27"/>
    <mergeCell ref="N4:O4"/>
    <mergeCell ref="Q4:R4"/>
    <mergeCell ref="N3:U3"/>
    <mergeCell ref="A13:C13"/>
    <mergeCell ref="A16:C16"/>
    <mergeCell ref="A19:C19"/>
    <mergeCell ref="A4:C5"/>
    <mergeCell ref="A7:C7"/>
    <mergeCell ref="A10:C10"/>
    <mergeCell ref="E4:F4"/>
    <mergeCell ref="H4:I4"/>
    <mergeCell ref="E3:L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2483-652E-42E3-AB0A-244A258524C5}">
  <sheetPr>
    <tabColor theme="5" tint="0.39997558519241921"/>
  </sheetPr>
  <dimension ref="A1:Y419"/>
  <sheetViews>
    <sheetView showGridLines="0" zoomScale="70" zoomScaleNormal="70" workbookViewId="0">
      <pane ySplit="1" topLeftCell="A2" activePane="bottomLeft" state="frozen"/>
      <selection pane="bottomLeft" activeCell="B13" sqref="B13"/>
    </sheetView>
  </sheetViews>
  <sheetFormatPr defaultColWidth="8.73046875" defaultRowHeight="13.15" x14ac:dyDescent="0.45"/>
  <cols>
    <col min="1" max="1" width="19.59765625" style="30" bestFit="1" customWidth="1"/>
    <col min="2" max="2" width="14.9296875" style="30" customWidth="1"/>
    <col min="3" max="3" width="15.9296875" style="30" customWidth="1"/>
    <col min="4" max="4" width="32.19921875" style="30" bestFit="1" customWidth="1"/>
    <col min="5" max="6" width="8.73046875" style="30"/>
    <col min="7" max="7" width="18.19921875" style="30" bestFit="1" customWidth="1"/>
    <col min="8" max="9" width="8.73046875" style="30"/>
    <col min="10" max="10" width="18.19921875" style="30" bestFit="1" customWidth="1"/>
    <col min="11" max="16384" width="8.73046875" style="30"/>
  </cols>
  <sheetData>
    <row r="1" spans="1:25" ht="24.75" x14ac:dyDescent="0.45">
      <c r="A1" s="102" t="s">
        <v>74</v>
      </c>
      <c r="B1" s="102"/>
      <c r="C1" s="102"/>
      <c r="D1" s="102"/>
      <c r="E1" s="102"/>
      <c r="F1" s="102"/>
      <c r="G1" s="102"/>
      <c r="H1" s="102"/>
      <c r="I1" s="102"/>
      <c r="J1" s="102"/>
      <c r="K1" s="102"/>
      <c r="L1" s="102"/>
      <c r="M1" s="102"/>
      <c r="N1" s="102"/>
      <c r="O1" s="102"/>
      <c r="P1" s="102"/>
      <c r="Q1" s="102"/>
      <c r="R1" s="102"/>
      <c r="S1" s="102"/>
      <c r="T1" s="102"/>
      <c r="U1" s="102"/>
      <c r="V1" s="102"/>
      <c r="W1" s="102"/>
      <c r="X1" s="102"/>
      <c r="Y1" s="102"/>
    </row>
    <row r="2" spans="1:25" s="31" customFormat="1" ht="14.25" x14ac:dyDescent="0.45">
      <c r="Y2" s="32"/>
    </row>
    <row r="3" spans="1:25" x14ac:dyDescent="0.45">
      <c r="A3" s="28" t="s">
        <v>16</v>
      </c>
      <c r="B3" s="28" t="s">
        <v>69</v>
      </c>
      <c r="D3" s="104" t="s">
        <v>34</v>
      </c>
      <c r="E3" s="104"/>
      <c r="G3" s="104" t="s">
        <v>35</v>
      </c>
      <c r="H3" s="104"/>
      <c r="Y3" s="32"/>
    </row>
    <row r="4" spans="1:25" x14ac:dyDescent="0.45">
      <c r="A4" s="33" t="s">
        <v>0</v>
      </c>
      <c r="B4" s="34">
        <f>E4</f>
        <v>1407.6</v>
      </c>
      <c r="D4" s="33" t="s">
        <v>0</v>
      </c>
      <c r="E4" s="34">
        <v>1407.6</v>
      </c>
      <c r="G4" s="33" t="s">
        <v>0</v>
      </c>
      <c r="H4" s="34">
        <v>1407.6</v>
      </c>
      <c r="Y4" s="32"/>
    </row>
    <row r="5" spans="1:25" x14ac:dyDescent="0.45">
      <c r="A5" s="33" t="s">
        <v>56</v>
      </c>
      <c r="B5" s="34">
        <f>E5</f>
        <v>1440</v>
      </c>
      <c r="D5" s="33" t="s">
        <v>1</v>
      </c>
      <c r="E5" s="34">
        <v>1440</v>
      </c>
      <c r="G5" s="33" t="s">
        <v>1</v>
      </c>
      <c r="H5" s="34">
        <v>1380</v>
      </c>
      <c r="Y5" s="32"/>
    </row>
    <row r="6" spans="1:25" x14ac:dyDescent="0.45">
      <c r="A6" s="33" t="s">
        <v>57</v>
      </c>
      <c r="B6" s="34">
        <f>H5</f>
        <v>1380</v>
      </c>
      <c r="D6" s="33" t="s">
        <v>2</v>
      </c>
      <c r="E6" s="35">
        <v>0.156</v>
      </c>
      <c r="G6" s="33" t="s">
        <v>2</v>
      </c>
      <c r="H6" s="35">
        <v>0.153</v>
      </c>
      <c r="Y6" s="32"/>
    </row>
    <row r="7" spans="1:25" x14ac:dyDescent="0.45">
      <c r="A7" s="33" t="s">
        <v>58</v>
      </c>
      <c r="B7" s="33">
        <f>E10</f>
        <v>33.299999999999997</v>
      </c>
      <c r="D7" s="33" t="s">
        <v>3</v>
      </c>
      <c r="E7" s="36">
        <v>5.4975999999999997E-2</v>
      </c>
      <c r="G7" s="33" t="s">
        <v>3</v>
      </c>
      <c r="H7" s="36">
        <v>5.4975999999999997E-2</v>
      </c>
      <c r="Y7" s="32"/>
    </row>
    <row r="8" spans="1:25" x14ac:dyDescent="0.45">
      <c r="A8" s="33" t="s">
        <v>59</v>
      </c>
      <c r="B8" s="33">
        <f>H10</f>
        <v>4</v>
      </c>
      <c r="D8" s="33" t="s">
        <v>4</v>
      </c>
      <c r="E8" s="33">
        <f>12/365</f>
        <v>3.287671232876712E-2</v>
      </c>
      <c r="G8" s="33" t="s">
        <v>4</v>
      </c>
      <c r="H8" s="33">
        <f>12/365</f>
        <v>3.287671232876712E-2</v>
      </c>
      <c r="Y8" s="32"/>
    </row>
    <row r="9" spans="1:25" x14ac:dyDescent="0.45">
      <c r="A9" s="33" t="s">
        <v>60</v>
      </c>
      <c r="B9" s="33">
        <v>500</v>
      </c>
      <c r="D9" s="33" t="s">
        <v>14</v>
      </c>
      <c r="E9" s="33">
        <v>5.7</v>
      </c>
      <c r="G9" s="33" t="s">
        <v>14</v>
      </c>
      <c r="H9" s="33">
        <v>36.15</v>
      </c>
      <c r="Y9" s="32"/>
    </row>
    <row r="10" spans="1:25" x14ac:dyDescent="0.45">
      <c r="A10" s="33" t="s">
        <v>61</v>
      </c>
      <c r="B10" s="33">
        <v>1</v>
      </c>
      <c r="D10" s="33" t="s">
        <v>15</v>
      </c>
      <c r="E10" s="33">
        <v>33.299999999999997</v>
      </c>
      <c r="G10" s="33" t="s">
        <v>15</v>
      </c>
      <c r="H10" s="33">
        <v>4</v>
      </c>
      <c r="Y10" s="32"/>
    </row>
    <row r="11" spans="1:25" x14ac:dyDescent="0.45">
      <c r="A11" s="33" t="s">
        <v>66</v>
      </c>
      <c r="B11" s="33">
        <f>B7-B8</f>
        <v>29.299999999999997</v>
      </c>
      <c r="Y11" s="32"/>
    </row>
    <row r="12" spans="1:25" x14ac:dyDescent="0.45">
      <c r="A12" s="15"/>
      <c r="D12" s="104" t="s">
        <v>40</v>
      </c>
      <c r="E12" s="104"/>
      <c r="F12" s="104"/>
      <c r="G12" s="104"/>
      <c r="H12" s="104"/>
      <c r="Y12" s="32"/>
    </row>
    <row r="13" spans="1:25" x14ac:dyDescent="0.45">
      <c r="A13" s="15"/>
      <c r="D13" s="37" t="s">
        <v>73</v>
      </c>
      <c r="E13" s="38">
        <f>E10-H10</f>
        <v>29.299999999999997</v>
      </c>
      <c r="F13" s="39" t="s">
        <v>37</v>
      </c>
      <c r="G13" s="40"/>
      <c r="H13" s="41"/>
      <c r="Y13" s="32"/>
    </row>
    <row r="14" spans="1:25" x14ac:dyDescent="0.45">
      <c r="A14" s="15"/>
      <c r="D14" s="33" t="s">
        <v>62</v>
      </c>
      <c r="E14" s="42">
        <f>(E5-H5)-E13</f>
        <v>30.700000000000003</v>
      </c>
      <c r="F14" s="39" t="s">
        <v>39</v>
      </c>
      <c r="G14" s="40"/>
      <c r="H14" s="41"/>
      <c r="Y14" s="32"/>
    </row>
    <row r="15" spans="1:25" x14ac:dyDescent="0.45">
      <c r="A15" s="15"/>
      <c r="D15" s="33" t="s">
        <v>36</v>
      </c>
      <c r="E15" s="43">
        <f>E5-E13</f>
        <v>1410.7</v>
      </c>
      <c r="F15" s="44" t="s">
        <v>38</v>
      </c>
      <c r="G15" s="44"/>
      <c r="H15" s="45"/>
      <c r="Y15" s="32"/>
    </row>
    <row r="16" spans="1:25" x14ac:dyDescent="0.45">
      <c r="A16" s="15"/>
      <c r="Y16" s="32"/>
    </row>
    <row r="17" spans="1:25" x14ac:dyDescent="0.45">
      <c r="A17" s="105" t="s">
        <v>68</v>
      </c>
      <c r="B17" s="105"/>
      <c r="C17" s="105"/>
      <c r="D17" s="105"/>
      <c r="Y17" s="32"/>
    </row>
    <row r="18" spans="1:25" x14ac:dyDescent="0.45">
      <c r="A18" s="46" t="s">
        <v>63</v>
      </c>
      <c r="B18" s="46" t="s">
        <v>64</v>
      </c>
      <c r="C18" s="46" t="s">
        <v>65</v>
      </c>
      <c r="D18" s="46" t="s">
        <v>67</v>
      </c>
      <c r="Y18" s="32"/>
    </row>
    <row r="19" spans="1:25" x14ac:dyDescent="0.45">
      <c r="A19" s="47">
        <v>1200</v>
      </c>
      <c r="B19" s="43">
        <f>MAX($B$5-A19,0)-$B$7</f>
        <v>206.7</v>
      </c>
      <c r="C19" s="43">
        <f t="shared" ref="C19:C82" si="0">-MAX($B$6-A19,0)+$B$8</f>
        <v>-176</v>
      </c>
      <c r="D19" s="48">
        <f t="shared" ref="D19:D75" si="1">SUM(B19:C19)</f>
        <v>30.699999999999989</v>
      </c>
      <c r="Y19" s="32"/>
    </row>
    <row r="20" spans="1:25" x14ac:dyDescent="0.45">
      <c r="A20" s="47">
        <v>1201</v>
      </c>
      <c r="B20" s="43">
        <f t="shared" ref="B20:B82" si="2">MAX($B$5-A20,0)-$B$7</f>
        <v>205.7</v>
      </c>
      <c r="C20" s="43">
        <f t="shared" si="0"/>
        <v>-175</v>
      </c>
      <c r="D20" s="48">
        <f t="shared" si="1"/>
        <v>30.699999999999989</v>
      </c>
      <c r="Y20" s="32"/>
    </row>
    <row r="21" spans="1:25" x14ac:dyDescent="0.45">
      <c r="A21" s="47">
        <v>1202</v>
      </c>
      <c r="B21" s="43">
        <f t="shared" si="2"/>
        <v>204.7</v>
      </c>
      <c r="C21" s="43">
        <f t="shared" si="0"/>
        <v>-174</v>
      </c>
      <c r="D21" s="48">
        <f t="shared" si="1"/>
        <v>30.699999999999989</v>
      </c>
      <c r="Y21" s="32"/>
    </row>
    <row r="22" spans="1:25" x14ac:dyDescent="0.45">
      <c r="A22" s="47">
        <v>1203</v>
      </c>
      <c r="B22" s="43">
        <f t="shared" si="2"/>
        <v>203.7</v>
      </c>
      <c r="C22" s="43">
        <f t="shared" si="0"/>
        <v>-173</v>
      </c>
      <c r="D22" s="48">
        <f t="shared" si="1"/>
        <v>30.699999999999989</v>
      </c>
      <c r="Y22" s="32"/>
    </row>
    <row r="23" spans="1:25" x14ac:dyDescent="0.45">
      <c r="A23" s="47">
        <v>1204</v>
      </c>
      <c r="B23" s="43">
        <f t="shared" si="2"/>
        <v>202.7</v>
      </c>
      <c r="C23" s="43">
        <f t="shared" si="0"/>
        <v>-172</v>
      </c>
      <c r="D23" s="48">
        <f t="shared" si="1"/>
        <v>30.699999999999989</v>
      </c>
      <c r="Y23" s="32"/>
    </row>
    <row r="24" spans="1:25" x14ac:dyDescent="0.45">
      <c r="A24" s="47">
        <v>1205</v>
      </c>
      <c r="B24" s="43">
        <f t="shared" si="2"/>
        <v>201.7</v>
      </c>
      <c r="C24" s="43">
        <f t="shared" si="0"/>
        <v>-171</v>
      </c>
      <c r="D24" s="48">
        <f t="shared" si="1"/>
        <v>30.699999999999989</v>
      </c>
      <c r="Y24" s="32"/>
    </row>
    <row r="25" spans="1:25" x14ac:dyDescent="0.45">
      <c r="A25" s="47">
        <v>1206</v>
      </c>
      <c r="B25" s="43">
        <f t="shared" si="2"/>
        <v>200.7</v>
      </c>
      <c r="C25" s="43">
        <f t="shared" si="0"/>
        <v>-170</v>
      </c>
      <c r="D25" s="48">
        <f t="shared" si="1"/>
        <v>30.699999999999989</v>
      </c>
      <c r="Y25" s="32"/>
    </row>
    <row r="26" spans="1:25" x14ac:dyDescent="0.45">
      <c r="A26" s="47">
        <v>1207</v>
      </c>
      <c r="B26" s="43">
        <f t="shared" si="2"/>
        <v>199.7</v>
      </c>
      <c r="C26" s="43">
        <f t="shared" si="0"/>
        <v>-169</v>
      </c>
      <c r="D26" s="48">
        <f t="shared" si="1"/>
        <v>30.699999999999989</v>
      </c>
      <c r="Y26" s="32"/>
    </row>
    <row r="27" spans="1:25" x14ac:dyDescent="0.45">
      <c r="A27" s="47">
        <v>1208</v>
      </c>
      <c r="B27" s="43">
        <f t="shared" si="2"/>
        <v>198.7</v>
      </c>
      <c r="C27" s="43">
        <f t="shared" si="0"/>
        <v>-168</v>
      </c>
      <c r="D27" s="48">
        <f t="shared" si="1"/>
        <v>30.699999999999989</v>
      </c>
      <c r="Y27" s="32"/>
    </row>
    <row r="28" spans="1:25" x14ac:dyDescent="0.45">
      <c r="A28" s="47">
        <v>1209</v>
      </c>
      <c r="B28" s="43">
        <f t="shared" si="2"/>
        <v>197.7</v>
      </c>
      <c r="C28" s="43">
        <f t="shared" si="0"/>
        <v>-167</v>
      </c>
      <c r="D28" s="48">
        <f t="shared" si="1"/>
        <v>30.699999999999989</v>
      </c>
      <c r="Y28" s="32"/>
    </row>
    <row r="29" spans="1:25" x14ac:dyDescent="0.45">
      <c r="A29" s="47">
        <v>1210</v>
      </c>
      <c r="B29" s="43">
        <f t="shared" si="2"/>
        <v>196.7</v>
      </c>
      <c r="C29" s="43">
        <f t="shared" si="0"/>
        <v>-166</v>
      </c>
      <c r="D29" s="48">
        <f t="shared" si="1"/>
        <v>30.699999999999989</v>
      </c>
      <c r="Y29" s="32"/>
    </row>
    <row r="30" spans="1:25" x14ac:dyDescent="0.45">
      <c r="A30" s="47">
        <v>1211</v>
      </c>
      <c r="B30" s="43">
        <f t="shared" si="2"/>
        <v>195.7</v>
      </c>
      <c r="C30" s="43">
        <f t="shared" si="0"/>
        <v>-165</v>
      </c>
      <c r="D30" s="48">
        <f t="shared" si="1"/>
        <v>30.699999999999989</v>
      </c>
      <c r="Y30" s="32"/>
    </row>
    <row r="31" spans="1:25" x14ac:dyDescent="0.45">
      <c r="A31" s="47">
        <v>1212</v>
      </c>
      <c r="B31" s="43">
        <f t="shared" si="2"/>
        <v>194.7</v>
      </c>
      <c r="C31" s="43">
        <f t="shared" si="0"/>
        <v>-164</v>
      </c>
      <c r="D31" s="48">
        <f t="shared" si="1"/>
        <v>30.699999999999989</v>
      </c>
      <c r="Y31" s="32"/>
    </row>
    <row r="32" spans="1:25" x14ac:dyDescent="0.45">
      <c r="A32" s="47">
        <v>1213</v>
      </c>
      <c r="B32" s="43">
        <f t="shared" si="2"/>
        <v>193.7</v>
      </c>
      <c r="C32" s="43">
        <f t="shared" si="0"/>
        <v>-163</v>
      </c>
      <c r="D32" s="48">
        <f t="shared" si="1"/>
        <v>30.699999999999989</v>
      </c>
      <c r="Y32" s="32"/>
    </row>
    <row r="33" spans="1:25" x14ac:dyDescent="0.45">
      <c r="A33" s="47">
        <v>1214</v>
      </c>
      <c r="B33" s="43">
        <f t="shared" si="2"/>
        <v>192.7</v>
      </c>
      <c r="C33" s="43">
        <f t="shared" si="0"/>
        <v>-162</v>
      </c>
      <c r="D33" s="48">
        <f t="shared" si="1"/>
        <v>30.699999999999989</v>
      </c>
      <c r="Y33" s="32"/>
    </row>
    <row r="34" spans="1:25" x14ac:dyDescent="0.45">
      <c r="A34" s="47">
        <v>1215</v>
      </c>
      <c r="B34" s="43">
        <f t="shared" si="2"/>
        <v>191.7</v>
      </c>
      <c r="C34" s="43">
        <f t="shared" si="0"/>
        <v>-161</v>
      </c>
      <c r="D34" s="48">
        <f t="shared" si="1"/>
        <v>30.699999999999989</v>
      </c>
      <c r="Y34" s="32"/>
    </row>
    <row r="35" spans="1:25" x14ac:dyDescent="0.45">
      <c r="A35" s="47">
        <v>1216</v>
      </c>
      <c r="B35" s="43">
        <f t="shared" si="2"/>
        <v>190.7</v>
      </c>
      <c r="C35" s="43">
        <f t="shared" si="0"/>
        <v>-160</v>
      </c>
      <c r="D35" s="48">
        <f t="shared" si="1"/>
        <v>30.699999999999989</v>
      </c>
      <c r="Y35" s="32"/>
    </row>
    <row r="36" spans="1:25" x14ac:dyDescent="0.45">
      <c r="A36" s="47">
        <v>1217</v>
      </c>
      <c r="B36" s="43">
        <f t="shared" si="2"/>
        <v>189.7</v>
      </c>
      <c r="C36" s="43">
        <f t="shared" si="0"/>
        <v>-159</v>
      </c>
      <c r="D36" s="48">
        <f t="shared" si="1"/>
        <v>30.699999999999989</v>
      </c>
      <c r="Y36" s="32"/>
    </row>
    <row r="37" spans="1:25" x14ac:dyDescent="0.45">
      <c r="A37" s="47">
        <v>1218</v>
      </c>
      <c r="B37" s="43">
        <f t="shared" si="2"/>
        <v>188.7</v>
      </c>
      <c r="C37" s="43">
        <f t="shared" si="0"/>
        <v>-158</v>
      </c>
      <c r="D37" s="48">
        <f t="shared" si="1"/>
        <v>30.699999999999989</v>
      </c>
      <c r="Y37" s="32"/>
    </row>
    <row r="38" spans="1:25" x14ac:dyDescent="0.45">
      <c r="A38" s="47">
        <v>1219</v>
      </c>
      <c r="B38" s="43">
        <f t="shared" si="2"/>
        <v>187.7</v>
      </c>
      <c r="C38" s="43">
        <f t="shared" si="0"/>
        <v>-157</v>
      </c>
      <c r="D38" s="48">
        <f t="shared" si="1"/>
        <v>30.699999999999989</v>
      </c>
      <c r="Y38" s="32"/>
    </row>
    <row r="39" spans="1:25" x14ac:dyDescent="0.45">
      <c r="A39" s="47">
        <v>1220</v>
      </c>
      <c r="B39" s="43">
        <f t="shared" si="2"/>
        <v>186.7</v>
      </c>
      <c r="C39" s="43">
        <f t="shared" si="0"/>
        <v>-156</v>
      </c>
      <c r="D39" s="48">
        <f t="shared" si="1"/>
        <v>30.699999999999989</v>
      </c>
      <c r="Y39" s="32"/>
    </row>
    <row r="40" spans="1:25" x14ac:dyDescent="0.45">
      <c r="A40" s="47">
        <v>1221</v>
      </c>
      <c r="B40" s="43">
        <f t="shared" si="2"/>
        <v>185.7</v>
      </c>
      <c r="C40" s="43">
        <f t="shared" si="0"/>
        <v>-155</v>
      </c>
      <c r="D40" s="48">
        <f t="shared" si="1"/>
        <v>30.699999999999989</v>
      </c>
      <c r="Y40" s="32"/>
    </row>
    <row r="41" spans="1:25" x14ac:dyDescent="0.45">
      <c r="A41" s="47">
        <v>1222</v>
      </c>
      <c r="B41" s="43">
        <f t="shared" si="2"/>
        <v>184.7</v>
      </c>
      <c r="C41" s="43">
        <f t="shared" si="0"/>
        <v>-154</v>
      </c>
      <c r="D41" s="48">
        <f t="shared" si="1"/>
        <v>30.699999999999989</v>
      </c>
      <c r="Y41" s="32"/>
    </row>
    <row r="42" spans="1:25" x14ac:dyDescent="0.45">
      <c r="A42" s="47">
        <v>1223</v>
      </c>
      <c r="B42" s="43">
        <f t="shared" si="2"/>
        <v>183.7</v>
      </c>
      <c r="C42" s="43">
        <f t="shared" si="0"/>
        <v>-153</v>
      </c>
      <c r="D42" s="48">
        <f t="shared" si="1"/>
        <v>30.699999999999989</v>
      </c>
      <c r="Y42" s="32"/>
    </row>
    <row r="43" spans="1:25" x14ac:dyDescent="0.45">
      <c r="A43" s="47">
        <v>1224</v>
      </c>
      <c r="B43" s="43">
        <f t="shared" si="2"/>
        <v>182.7</v>
      </c>
      <c r="C43" s="43">
        <f t="shared" si="0"/>
        <v>-152</v>
      </c>
      <c r="D43" s="48">
        <f t="shared" si="1"/>
        <v>30.699999999999989</v>
      </c>
      <c r="Y43" s="32"/>
    </row>
    <row r="44" spans="1:25" x14ac:dyDescent="0.45">
      <c r="A44" s="47">
        <v>1225</v>
      </c>
      <c r="B44" s="43">
        <f t="shared" si="2"/>
        <v>181.7</v>
      </c>
      <c r="C44" s="43">
        <f t="shared" si="0"/>
        <v>-151</v>
      </c>
      <c r="D44" s="48">
        <f t="shared" si="1"/>
        <v>30.699999999999989</v>
      </c>
      <c r="Y44" s="32"/>
    </row>
    <row r="45" spans="1:25" x14ac:dyDescent="0.45">
      <c r="A45" s="47">
        <v>1226</v>
      </c>
      <c r="B45" s="43">
        <f t="shared" si="2"/>
        <v>180.7</v>
      </c>
      <c r="C45" s="43">
        <f t="shared" si="0"/>
        <v>-150</v>
      </c>
      <c r="D45" s="48">
        <f t="shared" si="1"/>
        <v>30.699999999999989</v>
      </c>
      <c r="Y45" s="32"/>
    </row>
    <row r="46" spans="1:25" x14ac:dyDescent="0.45">
      <c r="A46" s="47">
        <v>1227</v>
      </c>
      <c r="B46" s="43">
        <f t="shared" si="2"/>
        <v>179.7</v>
      </c>
      <c r="C46" s="43">
        <f t="shared" si="0"/>
        <v>-149</v>
      </c>
      <c r="D46" s="48">
        <f t="shared" si="1"/>
        <v>30.699999999999989</v>
      </c>
      <c r="Y46" s="32"/>
    </row>
    <row r="47" spans="1:25" x14ac:dyDescent="0.45">
      <c r="A47" s="47">
        <v>1228</v>
      </c>
      <c r="B47" s="43">
        <f t="shared" si="2"/>
        <v>178.7</v>
      </c>
      <c r="C47" s="43">
        <f t="shared" si="0"/>
        <v>-148</v>
      </c>
      <c r="D47" s="48">
        <f t="shared" si="1"/>
        <v>30.699999999999989</v>
      </c>
      <c r="Y47" s="32"/>
    </row>
    <row r="48" spans="1:25" x14ac:dyDescent="0.45">
      <c r="A48" s="47">
        <v>1229</v>
      </c>
      <c r="B48" s="43">
        <f t="shared" si="2"/>
        <v>177.7</v>
      </c>
      <c r="C48" s="43">
        <f t="shared" si="0"/>
        <v>-147</v>
      </c>
      <c r="D48" s="48">
        <f t="shared" si="1"/>
        <v>30.699999999999989</v>
      </c>
      <c r="Y48" s="32"/>
    </row>
    <row r="49" spans="1:25" x14ac:dyDescent="0.45">
      <c r="A49" s="47">
        <v>1230</v>
      </c>
      <c r="B49" s="43">
        <f t="shared" si="2"/>
        <v>176.7</v>
      </c>
      <c r="C49" s="43">
        <f t="shared" si="0"/>
        <v>-146</v>
      </c>
      <c r="D49" s="48">
        <f t="shared" si="1"/>
        <v>30.699999999999989</v>
      </c>
      <c r="Y49" s="32"/>
    </row>
    <row r="50" spans="1:25" x14ac:dyDescent="0.45">
      <c r="A50" s="47">
        <v>1231</v>
      </c>
      <c r="B50" s="43">
        <f t="shared" si="2"/>
        <v>175.7</v>
      </c>
      <c r="C50" s="43">
        <f t="shared" si="0"/>
        <v>-145</v>
      </c>
      <c r="D50" s="48">
        <f t="shared" si="1"/>
        <v>30.699999999999989</v>
      </c>
      <c r="Y50" s="32"/>
    </row>
    <row r="51" spans="1:25" x14ac:dyDescent="0.45">
      <c r="A51" s="47">
        <v>1232</v>
      </c>
      <c r="B51" s="43">
        <f t="shared" si="2"/>
        <v>174.7</v>
      </c>
      <c r="C51" s="43">
        <f t="shared" si="0"/>
        <v>-144</v>
      </c>
      <c r="D51" s="48">
        <f t="shared" si="1"/>
        <v>30.699999999999989</v>
      </c>
      <c r="Y51" s="32"/>
    </row>
    <row r="52" spans="1:25" x14ac:dyDescent="0.45">
      <c r="A52" s="47">
        <v>1233</v>
      </c>
      <c r="B52" s="43">
        <f t="shared" si="2"/>
        <v>173.7</v>
      </c>
      <c r="C52" s="43">
        <f t="shared" si="0"/>
        <v>-143</v>
      </c>
      <c r="D52" s="48">
        <f t="shared" si="1"/>
        <v>30.699999999999989</v>
      </c>
      <c r="Y52" s="32"/>
    </row>
    <row r="53" spans="1:25" x14ac:dyDescent="0.45">
      <c r="A53" s="47">
        <v>1234</v>
      </c>
      <c r="B53" s="43">
        <f t="shared" si="2"/>
        <v>172.7</v>
      </c>
      <c r="C53" s="43">
        <f t="shared" si="0"/>
        <v>-142</v>
      </c>
      <c r="D53" s="48">
        <f t="shared" si="1"/>
        <v>30.699999999999989</v>
      </c>
      <c r="Y53" s="32"/>
    </row>
    <row r="54" spans="1:25" x14ac:dyDescent="0.45">
      <c r="A54" s="47">
        <v>1235</v>
      </c>
      <c r="B54" s="43">
        <f t="shared" si="2"/>
        <v>171.7</v>
      </c>
      <c r="C54" s="43">
        <f t="shared" si="0"/>
        <v>-141</v>
      </c>
      <c r="D54" s="48">
        <f t="shared" si="1"/>
        <v>30.699999999999989</v>
      </c>
      <c r="Y54" s="32"/>
    </row>
    <row r="55" spans="1:25" x14ac:dyDescent="0.45">
      <c r="A55" s="47">
        <v>1236</v>
      </c>
      <c r="B55" s="43">
        <f t="shared" si="2"/>
        <v>170.7</v>
      </c>
      <c r="C55" s="43">
        <f t="shared" si="0"/>
        <v>-140</v>
      </c>
      <c r="D55" s="48">
        <f t="shared" si="1"/>
        <v>30.699999999999989</v>
      </c>
      <c r="Y55" s="32"/>
    </row>
    <row r="56" spans="1:25" x14ac:dyDescent="0.45">
      <c r="A56" s="47">
        <v>1237</v>
      </c>
      <c r="B56" s="43">
        <f t="shared" si="2"/>
        <v>169.7</v>
      </c>
      <c r="C56" s="43">
        <f t="shared" si="0"/>
        <v>-139</v>
      </c>
      <c r="D56" s="48">
        <f t="shared" si="1"/>
        <v>30.699999999999989</v>
      </c>
      <c r="Y56" s="32"/>
    </row>
    <row r="57" spans="1:25" x14ac:dyDescent="0.45">
      <c r="A57" s="47">
        <v>1238</v>
      </c>
      <c r="B57" s="43">
        <f t="shared" si="2"/>
        <v>168.7</v>
      </c>
      <c r="C57" s="43">
        <f t="shared" si="0"/>
        <v>-138</v>
      </c>
      <c r="D57" s="48">
        <f t="shared" si="1"/>
        <v>30.699999999999989</v>
      </c>
      <c r="Y57" s="32"/>
    </row>
    <row r="58" spans="1:25" x14ac:dyDescent="0.45">
      <c r="A58" s="47">
        <v>1239</v>
      </c>
      <c r="B58" s="43">
        <f t="shared" si="2"/>
        <v>167.7</v>
      </c>
      <c r="C58" s="43">
        <f t="shared" si="0"/>
        <v>-137</v>
      </c>
      <c r="D58" s="48">
        <f t="shared" si="1"/>
        <v>30.699999999999989</v>
      </c>
      <c r="Y58" s="32"/>
    </row>
    <row r="59" spans="1:25" x14ac:dyDescent="0.45">
      <c r="A59" s="47">
        <v>1240</v>
      </c>
      <c r="B59" s="43">
        <f t="shared" si="2"/>
        <v>166.7</v>
      </c>
      <c r="C59" s="43">
        <f t="shared" si="0"/>
        <v>-136</v>
      </c>
      <c r="D59" s="48">
        <f t="shared" si="1"/>
        <v>30.699999999999989</v>
      </c>
      <c r="Y59" s="32"/>
    </row>
    <row r="60" spans="1:25" x14ac:dyDescent="0.45">
      <c r="A60" s="47">
        <v>1241</v>
      </c>
      <c r="B60" s="43">
        <f t="shared" si="2"/>
        <v>165.7</v>
      </c>
      <c r="C60" s="43">
        <f t="shared" si="0"/>
        <v>-135</v>
      </c>
      <c r="D60" s="48">
        <f t="shared" si="1"/>
        <v>30.699999999999989</v>
      </c>
      <c r="Y60" s="32"/>
    </row>
    <row r="61" spans="1:25" x14ac:dyDescent="0.45">
      <c r="A61" s="47">
        <v>1242</v>
      </c>
      <c r="B61" s="43">
        <f t="shared" si="2"/>
        <v>164.7</v>
      </c>
      <c r="C61" s="43">
        <f t="shared" si="0"/>
        <v>-134</v>
      </c>
      <c r="D61" s="48">
        <f t="shared" si="1"/>
        <v>30.699999999999989</v>
      </c>
      <c r="Y61" s="32"/>
    </row>
    <row r="62" spans="1:25" x14ac:dyDescent="0.45">
      <c r="A62" s="47">
        <v>1243</v>
      </c>
      <c r="B62" s="43">
        <f t="shared" si="2"/>
        <v>163.69999999999999</v>
      </c>
      <c r="C62" s="43">
        <f t="shared" si="0"/>
        <v>-133</v>
      </c>
      <c r="D62" s="48">
        <f t="shared" si="1"/>
        <v>30.699999999999989</v>
      </c>
      <c r="Y62" s="32"/>
    </row>
    <row r="63" spans="1:25" x14ac:dyDescent="0.45">
      <c r="A63" s="47">
        <v>1244</v>
      </c>
      <c r="B63" s="43">
        <f t="shared" si="2"/>
        <v>162.69999999999999</v>
      </c>
      <c r="C63" s="43">
        <f t="shared" si="0"/>
        <v>-132</v>
      </c>
      <c r="D63" s="48">
        <f t="shared" si="1"/>
        <v>30.699999999999989</v>
      </c>
      <c r="Y63" s="32"/>
    </row>
    <row r="64" spans="1:25" x14ac:dyDescent="0.45">
      <c r="A64" s="47">
        <v>1245</v>
      </c>
      <c r="B64" s="43">
        <f t="shared" si="2"/>
        <v>161.69999999999999</v>
      </c>
      <c r="C64" s="43">
        <f t="shared" si="0"/>
        <v>-131</v>
      </c>
      <c r="D64" s="48">
        <f t="shared" si="1"/>
        <v>30.699999999999989</v>
      </c>
      <c r="Y64" s="32"/>
    </row>
    <row r="65" spans="1:25" x14ac:dyDescent="0.45">
      <c r="A65" s="47">
        <v>1246</v>
      </c>
      <c r="B65" s="43">
        <f t="shared" si="2"/>
        <v>160.69999999999999</v>
      </c>
      <c r="C65" s="43">
        <f t="shared" si="0"/>
        <v>-130</v>
      </c>
      <c r="D65" s="48">
        <f t="shared" si="1"/>
        <v>30.699999999999989</v>
      </c>
      <c r="Y65" s="32"/>
    </row>
    <row r="66" spans="1:25" x14ac:dyDescent="0.45">
      <c r="A66" s="47">
        <v>1247</v>
      </c>
      <c r="B66" s="43">
        <f t="shared" si="2"/>
        <v>159.69999999999999</v>
      </c>
      <c r="C66" s="43">
        <f t="shared" si="0"/>
        <v>-129</v>
      </c>
      <c r="D66" s="48">
        <f t="shared" si="1"/>
        <v>30.699999999999989</v>
      </c>
      <c r="Y66" s="32"/>
    </row>
    <row r="67" spans="1:25" x14ac:dyDescent="0.45">
      <c r="A67" s="47">
        <v>1248</v>
      </c>
      <c r="B67" s="43">
        <f t="shared" si="2"/>
        <v>158.69999999999999</v>
      </c>
      <c r="C67" s="43">
        <f t="shared" si="0"/>
        <v>-128</v>
      </c>
      <c r="D67" s="48">
        <f t="shared" si="1"/>
        <v>30.699999999999989</v>
      </c>
      <c r="Y67" s="32"/>
    </row>
    <row r="68" spans="1:25" x14ac:dyDescent="0.45">
      <c r="A68" s="47">
        <v>1249</v>
      </c>
      <c r="B68" s="43">
        <f t="shared" si="2"/>
        <v>157.69999999999999</v>
      </c>
      <c r="C68" s="43">
        <f t="shared" si="0"/>
        <v>-127</v>
      </c>
      <c r="D68" s="48">
        <f t="shared" si="1"/>
        <v>30.699999999999989</v>
      </c>
      <c r="Y68" s="32"/>
    </row>
    <row r="69" spans="1:25" x14ac:dyDescent="0.45">
      <c r="A69" s="47">
        <v>1250</v>
      </c>
      <c r="B69" s="43">
        <f t="shared" si="2"/>
        <v>156.69999999999999</v>
      </c>
      <c r="C69" s="43">
        <f t="shared" si="0"/>
        <v>-126</v>
      </c>
      <c r="D69" s="48">
        <f t="shared" si="1"/>
        <v>30.699999999999989</v>
      </c>
      <c r="Y69" s="32"/>
    </row>
    <row r="70" spans="1:25" x14ac:dyDescent="0.45">
      <c r="A70" s="47">
        <v>1251</v>
      </c>
      <c r="B70" s="43">
        <f t="shared" si="2"/>
        <v>155.69999999999999</v>
      </c>
      <c r="C70" s="43">
        <f t="shared" si="0"/>
        <v>-125</v>
      </c>
      <c r="D70" s="48">
        <f t="shared" si="1"/>
        <v>30.699999999999989</v>
      </c>
      <c r="Y70" s="32"/>
    </row>
    <row r="71" spans="1:25" x14ac:dyDescent="0.45">
      <c r="A71" s="47">
        <v>1252</v>
      </c>
      <c r="B71" s="43">
        <f t="shared" si="2"/>
        <v>154.69999999999999</v>
      </c>
      <c r="C71" s="43">
        <f t="shared" si="0"/>
        <v>-124</v>
      </c>
      <c r="D71" s="48">
        <f t="shared" si="1"/>
        <v>30.699999999999989</v>
      </c>
      <c r="Y71" s="32"/>
    </row>
    <row r="72" spans="1:25" x14ac:dyDescent="0.45">
      <c r="A72" s="47">
        <v>1253</v>
      </c>
      <c r="B72" s="43">
        <f t="shared" si="2"/>
        <v>153.69999999999999</v>
      </c>
      <c r="C72" s="43">
        <f t="shared" si="0"/>
        <v>-123</v>
      </c>
      <c r="D72" s="48">
        <f t="shared" si="1"/>
        <v>30.699999999999989</v>
      </c>
      <c r="Y72" s="32"/>
    </row>
    <row r="73" spans="1:25" x14ac:dyDescent="0.45">
      <c r="A73" s="47">
        <v>1254</v>
      </c>
      <c r="B73" s="43">
        <f t="shared" si="2"/>
        <v>152.69999999999999</v>
      </c>
      <c r="C73" s="43">
        <f t="shared" si="0"/>
        <v>-122</v>
      </c>
      <c r="D73" s="48">
        <f t="shared" si="1"/>
        <v>30.699999999999989</v>
      </c>
      <c r="Y73" s="32"/>
    </row>
    <row r="74" spans="1:25" x14ac:dyDescent="0.45">
      <c r="A74" s="47">
        <v>1255</v>
      </c>
      <c r="B74" s="43">
        <f t="shared" si="2"/>
        <v>151.69999999999999</v>
      </c>
      <c r="C74" s="43">
        <f t="shared" si="0"/>
        <v>-121</v>
      </c>
      <c r="D74" s="48">
        <f t="shared" si="1"/>
        <v>30.699999999999989</v>
      </c>
      <c r="Y74" s="32"/>
    </row>
    <row r="75" spans="1:25" x14ac:dyDescent="0.45">
      <c r="A75" s="47">
        <v>1256</v>
      </c>
      <c r="B75" s="43">
        <f t="shared" si="2"/>
        <v>150.69999999999999</v>
      </c>
      <c r="C75" s="43">
        <f t="shared" si="0"/>
        <v>-120</v>
      </c>
      <c r="D75" s="48">
        <f t="shared" si="1"/>
        <v>30.699999999999989</v>
      </c>
      <c r="Y75" s="32"/>
    </row>
    <row r="76" spans="1:25" x14ac:dyDescent="0.45">
      <c r="A76" s="47">
        <v>1257</v>
      </c>
      <c r="B76" s="43">
        <f t="shared" si="2"/>
        <v>149.69999999999999</v>
      </c>
      <c r="C76" s="43">
        <f t="shared" si="0"/>
        <v>-119</v>
      </c>
      <c r="D76" s="48">
        <f t="shared" ref="D76:D139" si="3">SUM(B76:C76)</f>
        <v>30.699999999999989</v>
      </c>
      <c r="Y76" s="32"/>
    </row>
    <row r="77" spans="1:25" x14ac:dyDescent="0.45">
      <c r="A77" s="47">
        <v>1258</v>
      </c>
      <c r="B77" s="43">
        <f t="shared" si="2"/>
        <v>148.69999999999999</v>
      </c>
      <c r="C77" s="43">
        <f t="shared" si="0"/>
        <v>-118</v>
      </c>
      <c r="D77" s="48">
        <f t="shared" si="3"/>
        <v>30.699999999999989</v>
      </c>
      <c r="Y77" s="32"/>
    </row>
    <row r="78" spans="1:25" x14ac:dyDescent="0.45">
      <c r="A78" s="47">
        <v>1259</v>
      </c>
      <c r="B78" s="43">
        <f t="shared" si="2"/>
        <v>147.69999999999999</v>
      </c>
      <c r="C78" s="43">
        <f t="shared" si="0"/>
        <v>-117</v>
      </c>
      <c r="D78" s="48">
        <f t="shared" si="3"/>
        <v>30.699999999999989</v>
      </c>
      <c r="Y78" s="32"/>
    </row>
    <row r="79" spans="1:25" x14ac:dyDescent="0.45">
      <c r="A79" s="47">
        <v>1260</v>
      </c>
      <c r="B79" s="43">
        <f t="shared" si="2"/>
        <v>146.69999999999999</v>
      </c>
      <c r="C79" s="43">
        <f t="shared" si="0"/>
        <v>-116</v>
      </c>
      <c r="D79" s="48">
        <f t="shared" si="3"/>
        <v>30.699999999999989</v>
      </c>
      <c r="Y79" s="32"/>
    </row>
    <row r="80" spans="1:25" ht="24.75" x14ac:dyDescent="0.45">
      <c r="A80" s="47">
        <v>1261</v>
      </c>
      <c r="B80" s="43">
        <f t="shared" si="2"/>
        <v>145.69999999999999</v>
      </c>
      <c r="C80" s="43">
        <f t="shared" si="0"/>
        <v>-115</v>
      </c>
      <c r="D80" s="48">
        <f t="shared" si="3"/>
        <v>30.699999999999989</v>
      </c>
      <c r="F80" s="103" t="s">
        <v>70</v>
      </c>
      <c r="G80" s="103"/>
      <c r="H80" s="103"/>
      <c r="I80" s="103"/>
      <c r="J80" s="103"/>
      <c r="K80" s="103"/>
      <c r="L80" s="103"/>
      <c r="M80" s="103"/>
      <c r="N80" s="103"/>
      <c r="O80" s="103"/>
      <c r="P80" s="103"/>
      <c r="Q80" s="103"/>
      <c r="R80" s="103"/>
      <c r="S80" s="103"/>
      <c r="T80" s="103"/>
      <c r="U80" s="103"/>
      <c r="V80" s="103"/>
      <c r="W80" s="103"/>
      <c r="X80" s="103"/>
      <c r="Y80" s="32"/>
    </row>
    <row r="81" spans="1:25" ht="13.05" customHeight="1" x14ac:dyDescent="0.45">
      <c r="A81" s="47">
        <v>1262</v>
      </c>
      <c r="B81" s="43">
        <f t="shared" si="2"/>
        <v>144.69999999999999</v>
      </c>
      <c r="C81" s="43">
        <f t="shared" si="0"/>
        <v>-114</v>
      </c>
      <c r="D81" s="48">
        <f t="shared" si="3"/>
        <v>30.699999999999989</v>
      </c>
      <c r="F81" s="68" t="s">
        <v>72</v>
      </c>
      <c r="G81" s="69"/>
      <c r="H81" s="69"/>
      <c r="I81" s="69"/>
      <c r="J81" s="69"/>
      <c r="K81" s="69"/>
      <c r="L81" s="69"/>
      <c r="M81" s="69"/>
      <c r="N81" s="69"/>
      <c r="O81" s="69"/>
      <c r="P81" s="69"/>
      <c r="Q81" s="69"/>
      <c r="R81" s="69"/>
      <c r="S81" s="69"/>
      <c r="T81" s="69"/>
      <c r="U81" s="69"/>
      <c r="V81" s="69"/>
      <c r="W81" s="69"/>
      <c r="X81" s="70"/>
      <c r="Y81" s="32"/>
    </row>
    <row r="82" spans="1:25" x14ac:dyDescent="0.45">
      <c r="A82" s="47">
        <v>1263</v>
      </c>
      <c r="B82" s="43">
        <f t="shared" si="2"/>
        <v>143.69999999999999</v>
      </c>
      <c r="C82" s="43">
        <f t="shared" si="0"/>
        <v>-113</v>
      </c>
      <c r="D82" s="48">
        <f t="shared" si="3"/>
        <v>30.699999999999989</v>
      </c>
      <c r="F82" s="71"/>
      <c r="G82" s="72"/>
      <c r="H82" s="72"/>
      <c r="I82" s="72"/>
      <c r="J82" s="72"/>
      <c r="K82" s="72"/>
      <c r="L82" s="72"/>
      <c r="M82" s="72"/>
      <c r="N82" s="72"/>
      <c r="O82" s="72"/>
      <c r="P82" s="72"/>
      <c r="Q82" s="72"/>
      <c r="R82" s="72"/>
      <c r="S82" s="72"/>
      <c r="T82" s="72"/>
      <c r="U82" s="72"/>
      <c r="V82" s="72"/>
      <c r="W82" s="72"/>
      <c r="X82" s="73"/>
      <c r="Y82" s="32"/>
    </row>
    <row r="83" spans="1:25" x14ac:dyDescent="0.45">
      <c r="A83" s="47">
        <v>1264</v>
      </c>
      <c r="B83" s="43">
        <f t="shared" ref="B83:B146" si="4">MAX($B$5-A83,0)-$B$7</f>
        <v>142.69999999999999</v>
      </c>
      <c r="C83" s="43">
        <f t="shared" ref="C83:C146" si="5">-MAX($B$6-A83,0)+$B$8</f>
        <v>-112</v>
      </c>
      <c r="D83" s="48">
        <f t="shared" si="3"/>
        <v>30.699999999999989</v>
      </c>
      <c r="F83" s="71"/>
      <c r="G83" s="72"/>
      <c r="H83" s="72"/>
      <c r="I83" s="72"/>
      <c r="J83" s="72"/>
      <c r="K83" s="72"/>
      <c r="L83" s="72"/>
      <c r="M83" s="72"/>
      <c r="N83" s="72"/>
      <c r="O83" s="72"/>
      <c r="P83" s="72"/>
      <c r="Q83" s="72"/>
      <c r="R83" s="72"/>
      <c r="S83" s="72"/>
      <c r="T83" s="72"/>
      <c r="U83" s="72"/>
      <c r="V83" s="72"/>
      <c r="W83" s="72"/>
      <c r="X83" s="73"/>
      <c r="Y83" s="32"/>
    </row>
    <row r="84" spans="1:25" x14ac:dyDescent="0.45">
      <c r="A84" s="47">
        <v>1265</v>
      </c>
      <c r="B84" s="43">
        <f t="shared" si="4"/>
        <v>141.69999999999999</v>
      </c>
      <c r="C84" s="43">
        <f t="shared" si="5"/>
        <v>-111</v>
      </c>
      <c r="D84" s="48">
        <f t="shared" si="3"/>
        <v>30.699999999999989</v>
      </c>
      <c r="F84" s="71"/>
      <c r="G84" s="72"/>
      <c r="H84" s="72"/>
      <c r="I84" s="72"/>
      <c r="J84" s="72"/>
      <c r="K84" s="72"/>
      <c r="L84" s="72"/>
      <c r="M84" s="72"/>
      <c r="N84" s="72"/>
      <c r="O84" s="72"/>
      <c r="P84" s="72"/>
      <c r="Q84" s="72"/>
      <c r="R84" s="72"/>
      <c r="S84" s="72"/>
      <c r="T84" s="72"/>
      <c r="U84" s="72"/>
      <c r="V84" s="72"/>
      <c r="W84" s="72"/>
      <c r="X84" s="73"/>
      <c r="Y84" s="32"/>
    </row>
    <row r="85" spans="1:25" x14ac:dyDescent="0.45">
      <c r="A85" s="47">
        <v>1266</v>
      </c>
      <c r="B85" s="43">
        <f t="shared" si="4"/>
        <v>140.69999999999999</v>
      </c>
      <c r="C85" s="43">
        <f t="shared" si="5"/>
        <v>-110</v>
      </c>
      <c r="D85" s="48">
        <f t="shared" si="3"/>
        <v>30.699999999999989</v>
      </c>
      <c r="F85" s="71"/>
      <c r="G85" s="72"/>
      <c r="H85" s="72"/>
      <c r="I85" s="72"/>
      <c r="J85" s="72"/>
      <c r="K85" s="72"/>
      <c r="L85" s="72"/>
      <c r="M85" s="72"/>
      <c r="N85" s="72"/>
      <c r="O85" s="72"/>
      <c r="P85" s="72"/>
      <c r="Q85" s="72"/>
      <c r="R85" s="72"/>
      <c r="S85" s="72"/>
      <c r="T85" s="72"/>
      <c r="U85" s="72"/>
      <c r="V85" s="72"/>
      <c r="W85" s="72"/>
      <c r="X85" s="73"/>
      <c r="Y85" s="32"/>
    </row>
    <row r="86" spans="1:25" x14ac:dyDescent="0.45">
      <c r="A86" s="47">
        <v>1267</v>
      </c>
      <c r="B86" s="43">
        <f t="shared" si="4"/>
        <v>139.69999999999999</v>
      </c>
      <c r="C86" s="43">
        <f t="shared" si="5"/>
        <v>-109</v>
      </c>
      <c r="D86" s="48">
        <f t="shared" si="3"/>
        <v>30.699999999999989</v>
      </c>
      <c r="F86" s="71"/>
      <c r="G86" s="72"/>
      <c r="H86" s="72"/>
      <c r="I86" s="72"/>
      <c r="J86" s="72"/>
      <c r="K86" s="72"/>
      <c r="L86" s="72"/>
      <c r="M86" s="72"/>
      <c r="N86" s="72"/>
      <c r="O86" s="72"/>
      <c r="P86" s="72"/>
      <c r="Q86" s="72"/>
      <c r="R86" s="72"/>
      <c r="S86" s="72"/>
      <c r="T86" s="72"/>
      <c r="U86" s="72"/>
      <c r="V86" s="72"/>
      <c r="W86" s="72"/>
      <c r="X86" s="73"/>
      <c r="Y86" s="32"/>
    </row>
    <row r="87" spans="1:25" x14ac:dyDescent="0.45">
      <c r="A87" s="47">
        <v>1268</v>
      </c>
      <c r="B87" s="43">
        <f t="shared" si="4"/>
        <v>138.69999999999999</v>
      </c>
      <c r="C87" s="43">
        <f t="shared" si="5"/>
        <v>-108</v>
      </c>
      <c r="D87" s="48">
        <f t="shared" si="3"/>
        <v>30.699999999999989</v>
      </c>
      <c r="F87" s="71"/>
      <c r="G87" s="72"/>
      <c r="H87" s="72"/>
      <c r="I87" s="72"/>
      <c r="J87" s="72"/>
      <c r="K87" s="72"/>
      <c r="L87" s="72"/>
      <c r="M87" s="72"/>
      <c r="N87" s="72"/>
      <c r="O87" s="72"/>
      <c r="P87" s="72"/>
      <c r="Q87" s="72"/>
      <c r="R87" s="72"/>
      <c r="S87" s="72"/>
      <c r="T87" s="72"/>
      <c r="U87" s="72"/>
      <c r="V87" s="72"/>
      <c r="W87" s="72"/>
      <c r="X87" s="73"/>
      <c r="Y87" s="32"/>
    </row>
    <row r="88" spans="1:25" x14ac:dyDescent="0.45">
      <c r="A88" s="47">
        <v>1269</v>
      </c>
      <c r="B88" s="43">
        <f t="shared" si="4"/>
        <v>137.69999999999999</v>
      </c>
      <c r="C88" s="43">
        <f t="shared" si="5"/>
        <v>-107</v>
      </c>
      <c r="D88" s="48">
        <f t="shared" si="3"/>
        <v>30.699999999999989</v>
      </c>
      <c r="F88" s="71"/>
      <c r="G88" s="72"/>
      <c r="H88" s="72"/>
      <c r="I88" s="72"/>
      <c r="J88" s="72"/>
      <c r="K88" s="72"/>
      <c r="L88" s="72"/>
      <c r="M88" s="72"/>
      <c r="N88" s="72"/>
      <c r="O88" s="72"/>
      <c r="P88" s="72"/>
      <c r="Q88" s="72"/>
      <c r="R88" s="72"/>
      <c r="S88" s="72"/>
      <c r="T88" s="72"/>
      <c r="U88" s="72"/>
      <c r="V88" s="72"/>
      <c r="W88" s="72"/>
      <c r="X88" s="73"/>
      <c r="Y88" s="32"/>
    </row>
    <row r="89" spans="1:25" x14ac:dyDescent="0.45">
      <c r="A89" s="47">
        <v>1270</v>
      </c>
      <c r="B89" s="43">
        <f t="shared" si="4"/>
        <v>136.69999999999999</v>
      </c>
      <c r="C89" s="43">
        <f t="shared" si="5"/>
        <v>-106</v>
      </c>
      <c r="D89" s="48">
        <f t="shared" si="3"/>
        <v>30.699999999999989</v>
      </c>
      <c r="F89" s="71"/>
      <c r="G89" s="72"/>
      <c r="H89" s="72"/>
      <c r="I89" s="72"/>
      <c r="J89" s="72"/>
      <c r="K89" s="72"/>
      <c r="L89" s="72"/>
      <c r="M89" s="72"/>
      <c r="N89" s="72"/>
      <c r="O89" s="72"/>
      <c r="P89" s="72"/>
      <c r="Q89" s="72"/>
      <c r="R89" s="72"/>
      <c r="S89" s="72"/>
      <c r="T89" s="72"/>
      <c r="U89" s="72"/>
      <c r="V89" s="72"/>
      <c r="W89" s="72"/>
      <c r="X89" s="73"/>
      <c r="Y89" s="32"/>
    </row>
    <row r="90" spans="1:25" x14ac:dyDescent="0.45">
      <c r="A90" s="47">
        <v>1271</v>
      </c>
      <c r="B90" s="43">
        <f t="shared" si="4"/>
        <v>135.69999999999999</v>
      </c>
      <c r="C90" s="43">
        <f t="shared" si="5"/>
        <v>-105</v>
      </c>
      <c r="D90" s="48">
        <f t="shared" si="3"/>
        <v>30.699999999999989</v>
      </c>
      <c r="F90" s="71"/>
      <c r="G90" s="72"/>
      <c r="H90" s="72"/>
      <c r="I90" s="72"/>
      <c r="J90" s="72"/>
      <c r="K90" s="72"/>
      <c r="L90" s="72"/>
      <c r="M90" s="72"/>
      <c r="N90" s="72"/>
      <c r="O90" s="72"/>
      <c r="P90" s="72"/>
      <c r="Q90" s="72"/>
      <c r="R90" s="72"/>
      <c r="S90" s="72"/>
      <c r="T90" s="72"/>
      <c r="U90" s="72"/>
      <c r="V90" s="72"/>
      <c r="W90" s="72"/>
      <c r="X90" s="73"/>
      <c r="Y90" s="32"/>
    </row>
    <row r="91" spans="1:25" x14ac:dyDescent="0.45">
      <c r="A91" s="47">
        <v>1272</v>
      </c>
      <c r="B91" s="43">
        <f t="shared" si="4"/>
        <v>134.69999999999999</v>
      </c>
      <c r="C91" s="43">
        <f t="shared" si="5"/>
        <v>-104</v>
      </c>
      <c r="D91" s="48">
        <f t="shared" si="3"/>
        <v>30.699999999999989</v>
      </c>
      <c r="F91" s="71"/>
      <c r="G91" s="72"/>
      <c r="H91" s="72"/>
      <c r="I91" s="72"/>
      <c r="J91" s="72"/>
      <c r="K91" s="72"/>
      <c r="L91" s="72"/>
      <c r="M91" s="72"/>
      <c r="N91" s="72"/>
      <c r="O91" s="72"/>
      <c r="P91" s="72"/>
      <c r="Q91" s="72"/>
      <c r="R91" s="72"/>
      <c r="S91" s="72"/>
      <c r="T91" s="72"/>
      <c r="U91" s="72"/>
      <c r="V91" s="72"/>
      <c r="W91" s="72"/>
      <c r="X91" s="73"/>
      <c r="Y91" s="32"/>
    </row>
    <row r="92" spans="1:25" x14ac:dyDescent="0.45">
      <c r="A92" s="47">
        <v>1273</v>
      </c>
      <c r="B92" s="43">
        <f t="shared" si="4"/>
        <v>133.69999999999999</v>
      </c>
      <c r="C92" s="43">
        <f t="shared" si="5"/>
        <v>-103</v>
      </c>
      <c r="D92" s="48">
        <f t="shared" si="3"/>
        <v>30.699999999999989</v>
      </c>
      <c r="F92" s="71"/>
      <c r="G92" s="72"/>
      <c r="H92" s="72"/>
      <c r="I92" s="72"/>
      <c r="J92" s="72"/>
      <c r="K92" s="72"/>
      <c r="L92" s="72"/>
      <c r="M92" s="72"/>
      <c r="N92" s="72"/>
      <c r="O92" s="72"/>
      <c r="P92" s="72"/>
      <c r="Q92" s="72"/>
      <c r="R92" s="72"/>
      <c r="S92" s="72"/>
      <c r="T92" s="72"/>
      <c r="U92" s="72"/>
      <c r="V92" s="72"/>
      <c r="W92" s="72"/>
      <c r="X92" s="73"/>
      <c r="Y92" s="32"/>
    </row>
    <row r="93" spans="1:25" x14ac:dyDescent="0.45">
      <c r="A93" s="47">
        <v>1274</v>
      </c>
      <c r="B93" s="43">
        <f t="shared" si="4"/>
        <v>132.69999999999999</v>
      </c>
      <c r="C93" s="43">
        <f t="shared" si="5"/>
        <v>-102</v>
      </c>
      <c r="D93" s="48">
        <f t="shared" si="3"/>
        <v>30.699999999999989</v>
      </c>
      <c r="F93" s="71"/>
      <c r="G93" s="72"/>
      <c r="H93" s="72"/>
      <c r="I93" s="72"/>
      <c r="J93" s="72"/>
      <c r="K93" s="72"/>
      <c r="L93" s="72"/>
      <c r="M93" s="72"/>
      <c r="N93" s="72"/>
      <c r="O93" s="72"/>
      <c r="P93" s="72"/>
      <c r="Q93" s="72"/>
      <c r="R93" s="72"/>
      <c r="S93" s="72"/>
      <c r="T93" s="72"/>
      <c r="U93" s="72"/>
      <c r="V93" s="72"/>
      <c r="W93" s="72"/>
      <c r="X93" s="73"/>
      <c r="Y93" s="32"/>
    </row>
    <row r="94" spans="1:25" x14ac:dyDescent="0.45">
      <c r="A94" s="47">
        <v>1275</v>
      </c>
      <c r="B94" s="43">
        <f t="shared" si="4"/>
        <v>131.69999999999999</v>
      </c>
      <c r="C94" s="43">
        <f t="shared" si="5"/>
        <v>-101</v>
      </c>
      <c r="D94" s="48">
        <f t="shared" si="3"/>
        <v>30.699999999999989</v>
      </c>
      <c r="F94" s="71"/>
      <c r="G94" s="72"/>
      <c r="H94" s="72"/>
      <c r="I94" s="72"/>
      <c r="J94" s="72"/>
      <c r="K94" s="72"/>
      <c r="L94" s="72"/>
      <c r="M94" s="72"/>
      <c r="N94" s="72"/>
      <c r="O94" s="72"/>
      <c r="P94" s="72"/>
      <c r="Q94" s="72"/>
      <c r="R94" s="72"/>
      <c r="S94" s="72"/>
      <c r="T94" s="72"/>
      <c r="U94" s="72"/>
      <c r="V94" s="72"/>
      <c r="W94" s="72"/>
      <c r="X94" s="73"/>
      <c r="Y94" s="32"/>
    </row>
    <row r="95" spans="1:25" x14ac:dyDescent="0.45">
      <c r="A95" s="47">
        <v>1276</v>
      </c>
      <c r="B95" s="43">
        <f t="shared" si="4"/>
        <v>130.69999999999999</v>
      </c>
      <c r="C95" s="43">
        <f t="shared" si="5"/>
        <v>-100</v>
      </c>
      <c r="D95" s="48">
        <f t="shared" si="3"/>
        <v>30.699999999999989</v>
      </c>
      <c r="F95" s="71"/>
      <c r="G95" s="72"/>
      <c r="H95" s="72"/>
      <c r="I95" s="72"/>
      <c r="J95" s="72"/>
      <c r="K95" s="72"/>
      <c r="L95" s="72"/>
      <c r="M95" s="72"/>
      <c r="N95" s="72"/>
      <c r="O95" s="72"/>
      <c r="P95" s="72"/>
      <c r="Q95" s="72"/>
      <c r="R95" s="72"/>
      <c r="S95" s="72"/>
      <c r="T95" s="72"/>
      <c r="U95" s="72"/>
      <c r="V95" s="72"/>
      <c r="W95" s="72"/>
      <c r="X95" s="73"/>
      <c r="Y95" s="32"/>
    </row>
    <row r="96" spans="1:25" x14ac:dyDescent="0.45">
      <c r="A96" s="47">
        <v>1277</v>
      </c>
      <c r="B96" s="43">
        <f t="shared" si="4"/>
        <v>129.69999999999999</v>
      </c>
      <c r="C96" s="43">
        <f t="shared" si="5"/>
        <v>-99</v>
      </c>
      <c r="D96" s="48">
        <f t="shared" si="3"/>
        <v>30.699999999999989</v>
      </c>
      <c r="F96" s="71"/>
      <c r="G96" s="72"/>
      <c r="H96" s="72"/>
      <c r="I96" s="72"/>
      <c r="J96" s="72"/>
      <c r="K96" s="72"/>
      <c r="L96" s="72"/>
      <c r="M96" s="72"/>
      <c r="N96" s="72"/>
      <c r="O96" s="72"/>
      <c r="P96" s="72"/>
      <c r="Q96" s="72"/>
      <c r="R96" s="72"/>
      <c r="S96" s="72"/>
      <c r="T96" s="72"/>
      <c r="U96" s="72"/>
      <c r="V96" s="72"/>
      <c r="W96" s="72"/>
      <c r="X96" s="73"/>
      <c r="Y96" s="32"/>
    </row>
    <row r="97" spans="1:25" x14ac:dyDescent="0.45">
      <c r="A97" s="47">
        <v>1278</v>
      </c>
      <c r="B97" s="43">
        <f t="shared" si="4"/>
        <v>128.69999999999999</v>
      </c>
      <c r="C97" s="43">
        <f t="shared" si="5"/>
        <v>-98</v>
      </c>
      <c r="D97" s="48">
        <f t="shared" si="3"/>
        <v>30.699999999999989</v>
      </c>
      <c r="F97" s="71"/>
      <c r="G97" s="72"/>
      <c r="H97" s="72"/>
      <c r="I97" s="72"/>
      <c r="J97" s="72"/>
      <c r="K97" s="72"/>
      <c r="L97" s="72"/>
      <c r="M97" s="72"/>
      <c r="N97" s="72"/>
      <c r="O97" s="72"/>
      <c r="P97" s="72"/>
      <c r="Q97" s="72"/>
      <c r="R97" s="72"/>
      <c r="S97" s="72"/>
      <c r="T97" s="72"/>
      <c r="U97" s="72"/>
      <c r="V97" s="72"/>
      <c r="W97" s="72"/>
      <c r="X97" s="73"/>
      <c r="Y97" s="32"/>
    </row>
    <row r="98" spans="1:25" x14ac:dyDescent="0.45">
      <c r="A98" s="47">
        <v>1279</v>
      </c>
      <c r="B98" s="43">
        <f t="shared" si="4"/>
        <v>127.7</v>
      </c>
      <c r="C98" s="43">
        <f t="shared" si="5"/>
        <v>-97</v>
      </c>
      <c r="D98" s="48">
        <f t="shared" si="3"/>
        <v>30.700000000000003</v>
      </c>
      <c r="F98" s="71"/>
      <c r="G98" s="72"/>
      <c r="H98" s="72"/>
      <c r="I98" s="72"/>
      <c r="J98" s="72"/>
      <c r="K98" s="72"/>
      <c r="L98" s="72"/>
      <c r="M98" s="72"/>
      <c r="N98" s="72"/>
      <c r="O98" s="72"/>
      <c r="P98" s="72"/>
      <c r="Q98" s="72"/>
      <c r="R98" s="72"/>
      <c r="S98" s="72"/>
      <c r="T98" s="72"/>
      <c r="U98" s="72"/>
      <c r="V98" s="72"/>
      <c r="W98" s="72"/>
      <c r="X98" s="73"/>
      <c r="Y98" s="32"/>
    </row>
    <row r="99" spans="1:25" x14ac:dyDescent="0.45">
      <c r="A99" s="47">
        <v>1280</v>
      </c>
      <c r="B99" s="43">
        <f t="shared" si="4"/>
        <v>126.7</v>
      </c>
      <c r="C99" s="43">
        <f t="shared" si="5"/>
        <v>-96</v>
      </c>
      <c r="D99" s="48">
        <f t="shared" si="3"/>
        <v>30.700000000000003</v>
      </c>
      <c r="F99" s="71"/>
      <c r="G99" s="72"/>
      <c r="H99" s="72"/>
      <c r="I99" s="72"/>
      <c r="J99" s="72"/>
      <c r="K99" s="72"/>
      <c r="L99" s="72"/>
      <c r="M99" s="72"/>
      <c r="N99" s="72"/>
      <c r="O99" s="72"/>
      <c r="P99" s="72"/>
      <c r="Q99" s="72"/>
      <c r="R99" s="72"/>
      <c r="S99" s="72"/>
      <c r="T99" s="72"/>
      <c r="U99" s="72"/>
      <c r="V99" s="72"/>
      <c r="W99" s="72"/>
      <c r="X99" s="73"/>
      <c r="Y99" s="32"/>
    </row>
    <row r="100" spans="1:25" x14ac:dyDescent="0.45">
      <c r="A100" s="47">
        <v>1281</v>
      </c>
      <c r="B100" s="43">
        <f t="shared" si="4"/>
        <v>125.7</v>
      </c>
      <c r="C100" s="43">
        <f t="shared" si="5"/>
        <v>-95</v>
      </c>
      <c r="D100" s="48">
        <f t="shared" si="3"/>
        <v>30.700000000000003</v>
      </c>
      <c r="F100" s="71"/>
      <c r="G100" s="72"/>
      <c r="H100" s="72"/>
      <c r="I100" s="72"/>
      <c r="J100" s="72"/>
      <c r="K100" s="72"/>
      <c r="L100" s="72"/>
      <c r="M100" s="72"/>
      <c r="N100" s="72"/>
      <c r="O100" s="72"/>
      <c r="P100" s="72"/>
      <c r="Q100" s="72"/>
      <c r="R100" s="72"/>
      <c r="S100" s="72"/>
      <c r="T100" s="72"/>
      <c r="U100" s="72"/>
      <c r="V100" s="72"/>
      <c r="W100" s="72"/>
      <c r="X100" s="73"/>
      <c r="Y100" s="32"/>
    </row>
    <row r="101" spans="1:25" x14ac:dyDescent="0.45">
      <c r="A101" s="47">
        <v>1282</v>
      </c>
      <c r="B101" s="43">
        <f t="shared" si="4"/>
        <v>124.7</v>
      </c>
      <c r="C101" s="43">
        <f t="shared" si="5"/>
        <v>-94</v>
      </c>
      <c r="D101" s="48">
        <f t="shared" si="3"/>
        <v>30.700000000000003</v>
      </c>
      <c r="F101" s="71"/>
      <c r="G101" s="72"/>
      <c r="H101" s="72"/>
      <c r="I101" s="72"/>
      <c r="J101" s="72"/>
      <c r="K101" s="72"/>
      <c r="L101" s="72"/>
      <c r="M101" s="72"/>
      <c r="N101" s="72"/>
      <c r="O101" s="72"/>
      <c r="P101" s="72"/>
      <c r="Q101" s="72"/>
      <c r="R101" s="72"/>
      <c r="S101" s="72"/>
      <c r="T101" s="72"/>
      <c r="U101" s="72"/>
      <c r="V101" s="72"/>
      <c r="W101" s="72"/>
      <c r="X101" s="73"/>
      <c r="Y101" s="32"/>
    </row>
    <row r="102" spans="1:25" x14ac:dyDescent="0.45">
      <c r="A102" s="47">
        <v>1283</v>
      </c>
      <c r="B102" s="43">
        <f t="shared" si="4"/>
        <v>123.7</v>
      </c>
      <c r="C102" s="43">
        <f t="shared" si="5"/>
        <v>-93</v>
      </c>
      <c r="D102" s="48">
        <f t="shared" si="3"/>
        <v>30.700000000000003</v>
      </c>
      <c r="F102" s="71"/>
      <c r="G102" s="72"/>
      <c r="H102" s="72"/>
      <c r="I102" s="72"/>
      <c r="J102" s="72"/>
      <c r="K102" s="72"/>
      <c r="L102" s="72"/>
      <c r="M102" s="72"/>
      <c r="N102" s="72"/>
      <c r="O102" s="72"/>
      <c r="P102" s="72"/>
      <c r="Q102" s="72"/>
      <c r="R102" s="72"/>
      <c r="S102" s="72"/>
      <c r="T102" s="72"/>
      <c r="U102" s="72"/>
      <c r="V102" s="72"/>
      <c r="W102" s="72"/>
      <c r="X102" s="73"/>
      <c r="Y102" s="32"/>
    </row>
    <row r="103" spans="1:25" x14ac:dyDescent="0.45">
      <c r="A103" s="47">
        <v>1284</v>
      </c>
      <c r="B103" s="43">
        <f t="shared" si="4"/>
        <v>122.7</v>
      </c>
      <c r="C103" s="43">
        <f t="shared" si="5"/>
        <v>-92</v>
      </c>
      <c r="D103" s="48">
        <f t="shared" si="3"/>
        <v>30.700000000000003</v>
      </c>
      <c r="F103" s="74"/>
      <c r="G103" s="75"/>
      <c r="H103" s="75"/>
      <c r="I103" s="75"/>
      <c r="J103" s="75"/>
      <c r="K103" s="75"/>
      <c r="L103" s="75"/>
      <c r="M103" s="75"/>
      <c r="N103" s="75"/>
      <c r="O103" s="75"/>
      <c r="P103" s="75"/>
      <c r="Q103" s="75"/>
      <c r="R103" s="75"/>
      <c r="S103" s="75"/>
      <c r="T103" s="75"/>
      <c r="U103" s="75"/>
      <c r="V103" s="75"/>
      <c r="W103" s="75"/>
      <c r="X103" s="76"/>
      <c r="Y103" s="32"/>
    </row>
    <row r="104" spans="1:25" x14ac:dyDescent="0.45">
      <c r="A104" s="47">
        <v>1285</v>
      </c>
      <c r="B104" s="43">
        <f t="shared" si="4"/>
        <v>121.7</v>
      </c>
      <c r="C104" s="43">
        <f t="shared" si="5"/>
        <v>-91</v>
      </c>
      <c r="D104" s="48">
        <f t="shared" si="3"/>
        <v>30.700000000000003</v>
      </c>
      <c r="F104" s="23"/>
      <c r="G104" s="23"/>
      <c r="H104" s="23"/>
      <c r="I104" s="23"/>
      <c r="J104" s="23"/>
      <c r="K104" s="23"/>
      <c r="L104" s="23"/>
      <c r="M104" s="23"/>
      <c r="N104" s="23"/>
      <c r="O104" s="23"/>
      <c r="P104" s="23"/>
      <c r="Q104" s="23"/>
      <c r="R104" s="23"/>
      <c r="S104" s="23"/>
      <c r="T104" s="23"/>
      <c r="U104" s="23"/>
      <c r="V104" s="23"/>
      <c r="W104" s="23"/>
      <c r="Y104" s="32"/>
    </row>
    <row r="105" spans="1:25" ht="25.05" customHeight="1" x14ac:dyDescent="0.45">
      <c r="A105" s="47">
        <v>1286</v>
      </c>
      <c r="B105" s="43">
        <f t="shared" si="4"/>
        <v>120.7</v>
      </c>
      <c r="C105" s="43">
        <f t="shared" si="5"/>
        <v>-90</v>
      </c>
      <c r="D105" s="48">
        <f t="shared" si="3"/>
        <v>30.700000000000003</v>
      </c>
      <c r="F105" s="99" t="s">
        <v>71</v>
      </c>
      <c r="G105" s="100"/>
      <c r="H105" s="100"/>
      <c r="I105" s="100"/>
      <c r="J105" s="100"/>
      <c r="K105" s="100"/>
      <c r="L105" s="100"/>
      <c r="M105" s="100"/>
      <c r="N105" s="100"/>
      <c r="O105" s="100"/>
      <c r="P105" s="100"/>
      <c r="Q105" s="100"/>
      <c r="R105" s="100"/>
      <c r="S105" s="100"/>
      <c r="T105" s="100"/>
      <c r="U105" s="100"/>
      <c r="V105" s="100"/>
      <c r="W105" s="100"/>
      <c r="X105" s="101"/>
      <c r="Y105" s="32"/>
    </row>
    <row r="106" spans="1:25" x14ac:dyDescent="0.45">
      <c r="A106" s="47">
        <v>1287</v>
      </c>
      <c r="B106" s="43">
        <f t="shared" si="4"/>
        <v>119.7</v>
      </c>
      <c r="C106" s="43">
        <f t="shared" si="5"/>
        <v>-89</v>
      </c>
      <c r="D106" s="48">
        <f t="shared" si="3"/>
        <v>30.700000000000003</v>
      </c>
      <c r="F106" s="68" t="s">
        <v>75</v>
      </c>
      <c r="G106" s="69"/>
      <c r="H106" s="69"/>
      <c r="I106" s="69"/>
      <c r="J106" s="69"/>
      <c r="K106" s="69"/>
      <c r="L106" s="69"/>
      <c r="M106" s="69"/>
      <c r="N106" s="69"/>
      <c r="O106" s="69"/>
      <c r="P106" s="69"/>
      <c r="Q106" s="69"/>
      <c r="R106" s="69"/>
      <c r="S106" s="69"/>
      <c r="T106" s="69"/>
      <c r="U106" s="69"/>
      <c r="V106" s="69"/>
      <c r="W106" s="69"/>
      <c r="X106" s="70"/>
      <c r="Y106" s="32"/>
    </row>
    <row r="107" spans="1:25" x14ac:dyDescent="0.45">
      <c r="A107" s="47">
        <v>1288</v>
      </c>
      <c r="B107" s="43">
        <f t="shared" si="4"/>
        <v>118.7</v>
      </c>
      <c r="C107" s="43">
        <f t="shared" si="5"/>
        <v>-88</v>
      </c>
      <c r="D107" s="48">
        <f t="shared" si="3"/>
        <v>30.700000000000003</v>
      </c>
      <c r="F107" s="71"/>
      <c r="G107" s="72"/>
      <c r="H107" s="72"/>
      <c r="I107" s="72"/>
      <c r="J107" s="72"/>
      <c r="K107" s="72"/>
      <c r="L107" s="72"/>
      <c r="M107" s="72"/>
      <c r="N107" s="72"/>
      <c r="O107" s="72"/>
      <c r="P107" s="72"/>
      <c r="Q107" s="72"/>
      <c r="R107" s="72"/>
      <c r="S107" s="72"/>
      <c r="T107" s="72"/>
      <c r="U107" s="72"/>
      <c r="V107" s="72"/>
      <c r="W107" s="72"/>
      <c r="X107" s="73"/>
      <c r="Y107" s="32"/>
    </row>
    <row r="108" spans="1:25" x14ac:dyDescent="0.45">
      <c r="A108" s="47">
        <v>1289</v>
      </c>
      <c r="B108" s="43">
        <f t="shared" si="4"/>
        <v>117.7</v>
      </c>
      <c r="C108" s="43">
        <f t="shared" si="5"/>
        <v>-87</v>
      </c>
      <c r="D108" s="48">
        <f t="shared" si="3"/>
        <v>30.700000000000003</v>
      </c>
      <c r="F108" s="71"/>
      <c r="G108" s="72"/>
      <c r="H108" s="72"/>
      <c r="I108" s="72"/>
      <c r="J108" s="72"/>
      <c r="K108" s="72"/>
      <c r="L108" s="72"/>
      <c r="M108" s="72"/>
      <c r="N108" s="72"/>
      <c r="O108" s="72"/>
      <c r="P108" s="72"/>
      <c r="Q108" s="72"/>
      <c r="R108" s="72"/>
      <c r="S108" s="72"/>
      <c r="T108" s="72"/>
      <c r="U108" s="72"/>
      <c r="V108" s="72"/>
      <c r="W108" s="72"/>
      <c r="X108" s="73"/>
      <c r="Y108" s="32"/>
    </row>
    <row r="109" spans="1:25" x14ac:dyDescent="0.45">
      <c r="A109" s="47">
        <v>1290</v>
      </c>
      <c r="B109" s="43">
        <f t="shared" si="4"/>
        <v>116.7</v>
      </c>
      <c r="C109" s="43">
        <f t="shared" si="5"/>
        <v>-86</v>
      </c>
      <c r="D109" s="48">
        <f t="shared" si="3"/>
        <v>30.700000000000003</v>
      </c>
      <c r="F109" s="71"/>
      <c r="G109" s="72"/>
      <c r="H109" s="72"/>
      <c r="I109" s="72"/>
      <c r="J109" s="72"/>
      <c r="K109" s="72"/>
      <c r="L109" s="72"/>
      <c r="M109" s="72"/>
      <c r="N109" s="72"/>
      <c r="O109" s="72"/>
      <c r="P109" s="72"/>
      <c r="Q109" s="72"/>
      <c r="R109" s="72"/>
      <c r="S109" s="72"/>
      <c r="T109" s="72"/>
      <c r="U109" s="72"/>
      <c r="V109" s="72"/>
      <c r="W109" s="72"/>
      <c r="X109" s="73"/>
      <c r="Y109" s="32"/>
    </row>
    <row r="110" spans="1:25" x14ac:dyDescent="0.45">
      <c r="A110" s="47">
        <v>1291</v>
      </c>
      <c r="B110" s="43">
        <f t="shared" si="4"/>
        <v>115.7</v>
      </c>
      <c r="C110" s="43">
        <f t="shared" si="5"/>
        <v>-85</v>
      </c>
      <c r="D110" s="48">
        <f t="shared" si="3"/>
        <v>30.700000000000003</v>
      </c>
      <c r="F110" s="71"/>
      <c r="G110" s="72"/>
      <c r="H110" s="72"/>
      <c r="I110" s="72"/>
      <c r="J110" s="72"/>
      <c r="K110" s="72"/>
      <c r="L110" s="72"/>
      <c r="M110" s="72"/>
      <c r="N110" s="72"/>
      <c r="O110" s="72"/>
      <c r="P110" s="72"/>
      <c r="Q110" s="72"/>
      <c r="R110" s="72"/>
      <c r="S110" s="72"/>
      <c r="T110" s="72"/>
      <c r="U110" s="72"/>
      <c r="V110" s="72"/>
      <c r="W110" s="72"/>
      <c r="X110" s="73"/>
      <c r="Y110" s="32"/>
    </row>
    <row r="111" spans="1:25" x14ac:dyDescent="0.45">
      <c r="A111" s="47">
        <v>1292</v>
      </c>
      <c r="B111" s="43">
        <f t="shared" si="4"/>
        <v>114.7</v>
      </c>
      <c r="C111" s="43">
        <f t="shared" si="5"/>
        <v>-84</v>
      </c>
      <c r="D111" s="48">
        <f t="shared" si="3"/>
        <v>30.700000000000003</v>
      </c>
      <c r="F111" s="71"/>
      <c r="G111" s="72"/>
      <c r="H111" s="72"/>
      <c r="I111" s="72"/>
      <c r="J111" s="72"/>
      <c r="K111" s="72"/>
      <c r="L111" s="72"/>
      <c r="M111" s="72"/>
      <c r="N111" s="72"/>
      <c r="O111" s="72"/>
      <c r="P111" s="72"/>
      <c r="Q111" s="72"/>
      <c r="R111" s="72"/>
      <c r="S111" s="72"/>
      <c r="T111" s="72"/>
      <c r="U111" s="72"/>
      <c r="V111" s="72"/>
      <c r="W111" s="72"/>
      <c r="X111" s="73"/>
      <c r="Y111" s="32"/>
    </row>
    <row r="112" spans="1:25" x14ac:dyDescent="0.45">
      <c r="A112" s="47">
        <v>1293</v>
      </c>
      <c r="B112" s="43">
        <f t="shared" si="4"/>
        <v>113.7</v>
      </c>
      <c r="C112" s="43">
        <f t="shared" si="5"/>
        <v>-83</v>
      </c>
      <c r="D112" s="48">
        <f t="shared" si="3"/>
        <v>30.700000000000003</v>
      </c>
      <c r="F112" s="71"/>
      <c r="G112" s="72"/>
      <c r="H112" s="72"/>
      <c r="I112" s="72"/>
      <c r="J112" s="72"/>
      <c r="K112" s="72"/>
      <c r="L112" s="72"/>
      <c r="M112" s="72"/>
      <c r="N112" s="72"/>
      <c r="O112" s="72"/>
      <c r="P112" s="72"/>
      <c r="Q112" s="72"/>
      <c r="R112" s="72"/>
      <c r="S112" s="72"/>
      <c r="T112" s="72"/>
      <c r="U112" s="72"/>
      <c r="V112" s="72"/>
      <c r="W112" s="72"/>
      <c r="X112" s="73"/>
      <c r="Y112" s="32"/>
    </row>
    <row r="113" spans="1:25" ht="13.05" customHeight="1" x14ac:dyDescent="0.45">
      <c r="A113" s="47">
        <v>1294</v>
      </c>
      <c r="B113" s="43">
        <f t="shared" si="4"/>
        <v>112.7</v>
      </c>
      <c r="C113" s="43">
        <f t="shared" si="5"/>
        <v>-82</v>
      </c>
      <c r="D113" s="48">
        <f t="shared" si="3"/>
        <v>30.700000000000003</v>
      </c>
      <c r="F113" s="71"/>
      <c r="G113" s="72"/>
      <c r="H113" s="72"/>
      <c r="I113" s="72"/>
      <c r="J113" s="72"/>
      <c r="K113" s="72"/>
      <c r="L113" s="72"/>
      <c r="M113" s="72"/>
      <c r="N113" s="72"/>
      <c r="O113" s="72"/>
      <c r="P113" s="72"/>
      <c r="Q113" s="72"/>
      <c r="R113" s="72"/>
      <c r="S113" s="72"/>
      <c r="T113" s="72"/>
      <c r="U113" s="72"/>
      <c r="V113" s="72"/>
      <c r="W113" s="72"/>
      <c r="X113" s="73"/>
      <c r="Y113" s="32"/>
    </row>
    <row r="114" spans="1:25" x14ac:dyDescent="0.45">
      <c r="A114" s="47">
        <v>1295</v>
      </c>
      <c r="B114" s="43">
        <f t="shared" si="4"/>
        <v>111.7</v>
      </c>
      <c r="C114" s="43">
        <f t="shared" si="5"/>
        <v>-81</v>
      </c>
      <c r="D114" s="48">
        <f t="shared" si="3"/>
        <v>30.700000000000003</v>
      </c>
      <c r="F114" s="71"/>
      <c r="G114" s="72"/>
      <c r="H114" s="72"/>
      <c r="I114" s="72"/>
      <c r="J114" s="72"/>
      <c r="K114" s="72"/>
      <c r="L114" s="72"/>
      <c r="M114" s="72"/>
      <c r="N114" s="72"/>
      <c r="O114" s="72"/>
      <c r="P114" s="72"/>
      <c r="Q114" s="72"/>
      <c r="R114" s="72"/>
      <c r="S114" s="72"/>
      <c r="T114" s="72"/>
      <c r="U114" s="72"/>
      <c r="V114" s="72"/>
      <c r="W114" s="72"/>
      <c r="X114" s="73"/>
      <c r="Y114" s="32"/>
    </row>
    <row r="115" spans="1:25" x14ac:dyDescent="0.45">
      <c r="A115" s="47">
        <v>1296</v>
      </c>
      <c r="B115" s="43">
        <f t="shared" si="4"/>
        <v>110.7</v>
      </c>
      <c r="C115" s="43">
        <f t="shared" si="5"/>
        <v>-80</v>
      </c>
      <c r="D115" s="48">
        <f t="shared" si="3"/>
        <v>30.700000000000003</v>
      </c>
      <c r="F115" s="71"/>
      <c r="G115" s="72"/>
      <c r="H115" s="72"/>
      <c r="I115" s="72"/>
      <c r="J115" s="72"/>
      <c r="K115" s="72"/>
      <c r="L115" s="72"/>
      <c r="M115" s="72"/>
      <c r="N115" s="72"/>
      <c r="O115" s="72"/>
      <c r="P115" s="72"/>
      <c r="Q115" s="72"/>
      <c r="R115" s="72"/>
      <c r="S115" s="72"/>
      <c r="T115" s="72"/>
      <c r="U115" s="72"/>
      <c r="V115" s="72"/>
      <c r="W115" s="72"/>
      <c r="X115" s="73"/>
      <c r="Y115" s="32"/>
    </row>
    <row r="116" spans="1:25" x14ac:dyDescent="0.45">
      <c r="A116" s="47">
        <v>1297</v>
      </c>
      <c r="B116" s="43">
        <f t="shared" si="4"/>
        <v>109.7</v>
      </c>
      <c r="C116" s="43">
        <f t="shared" si="5"/>
        <v>-79</v>
      </c>
      <c r="D116" s="48">
        <f t="shared" si="3"/>
        <v>30.700000000000003</v>
      </c>
      <c r="F116" s="71"/>
      <c r="G116" s="72"/>
      <c r="H116" s="72"/>
      <c r="I116" s="72"/>
      <c r="J116" s="72"/>
      <c r="K116" s="72"/>
      <c r="L116" s="72"/>
      <c r="M116" s="72"/>
      <c r="N116" s="72"/>
      <c r="O116" s="72"/>
      <c r="P116" s="72"/>
      <c r="Q116" s="72"/>
      <c r="R116" s="72"/>
      <c r="S116" s="72"/>
      <c r="T116" s="72"/>
      <c r="U116" s="72"/>
      <c r="V116" s="72"/>
      <c r="W116" s="72"/>
      <c r="X116" s="73"/>
      <c r="Y116" s="32"/>
    </row>
    <row r="117" spans="1:25" x14ac:dyDescent="0.45">
      <c r="A117" s="47">
        <v>1298</v>
      </c>
      <c r="B117" s="43">
        <f t="shared" si="4"/>
        <v>108.7</v>
      </c>
      <c r="C117" s="43">
        <f t="shared" si="5"/>
        <v>-78</v>
      </c>
      <c r="D117" s="48">
        <f t="shared" si="3"/>
        <v>30.700000000000003</v>
      </c>
      <c r="F117" s="71"/>
      <c r="G117" s="72"/>
      <c r="H117" s="72"/>
      <c r="I117" s="72"/>
      <c r="J117" s="72"/>
      <c r="K117" s="72"/>
      <c r="L117" s="72"/>
      <c r="M117" s="72"/>
      <c r="N117" s="72"/>
      <c r="O117" s="72"/>
      <c r="P117" s="72"/>
      <c r="Q117" s="72"/>
      <c r="R117" s="72"/>
      <c r="S117" s="72"/>
      <c r="T117" s="72"/>
      <c r="U117" s="72"/>
      <c r="V117" s="72"/>
      <c r="W117" s="72"/>
      <c r="X117" s="73"/>
      <c r="Y117" s="32"/>
    </row>
    <row r="118" spans="1:25" x14ac:dyDescent="0.45">
      <c r="A118" s="47">
        <v>1299</v>
      </c>
      <c r="B118" s="43">
        <f t="shared" si="4"/>
        <v>107.7</v>
      </c>
      <c r="C118" s="43">
        <f t="shared" si="5"/>
        <v>-77</v>
      </c>
      <c r="D118" s="48">
        <f t="shared" si="3"/>
        <v>30.700000000000003</v>
      </c>
      <c r="F118" s="71"/>
      <c r="G118" s="72"/>
      <c r="H118" s="72"/>
      <c r="I118" s="72"/>
      <c r="J118" s="72"/>
      <c r="K118" s="72"/>
      <c r="L118" s="72"/>
      <c r="M118" s="72"/>
      <c r="N118" s="72"/>
      <c r="O118" s="72"/>
      <c r="P118" s="72"/>
      <c r="Q118" s="72"/>
      <c r="R118" s="72"/>
      <c r="S118" s="72"/>
      <c r="T118" s="72"/>
      <c r="U118" s="72"/>
      <c r="V118" s="72"/>
      <c r="W118" s="72"/>
      <c r="X118" s="73"/>
      <c r="Y118" s="32"/>
    </row>
    <row r="119" spans="1:25" x14ac:dyDescent="0.45">
      <c r="A119" s="47">
        <v>1300</v>
      </c>
      <c r="B119" s="43">
        <f t="shared" si="4"/>
        <v>106.7</v>
      </c>
      <c r="C119" s="43">
        <f t="shared" si="5"/>
        <v>-76</v>
      </c>
      <c r="D119" s="48">
        <f t="shared" si="3"/>
        <v>30.700000000000003</v>
      </c>
      <c r="F119" s="71"/>
      <c r="G119" s="72"/>
      <c r="H119" s="72"/>
      <c r="I119" s="72"/>
      <c r="J119" s="72"/>
      <c r="K119" s="72"/>
      <c r="L119" s="72"/>
      <c r="M119" s="72"/>
      <c r="N119" s="72"/>
      <c r="O119" s="72"/>
      <c r="P119" s="72"/>
      <c r="Q119" s="72"/>
      <c r="R119" s="72"/>
      <c r="S119" s="72"/>
      <c r="T119" s="72"/>
      <c r="U119" s="72"/>
      <c r="V119" s="72"/>
      <c r="W119" s="72"/>
      <c r="X119" s="73"/>
      <c r="Y119" s="32"/>
    </row>
    <row r="120" spans="1:25" x14ac:dyDescent="0.45">
      <c r="A120" s="47">
        <v>1301</v>
      </c>
      <c r="B120" s="43">
        <f t="shared" si="4"/>
        <v>105.7</v>
      </c>
      <c r="C120" s="43">
        <f t="shared" si="5"/>
        <v>-75</v>
      </c>
      <c r="D120" s="48">
        <f t="shared" si="3"/>
        <v>30.700000000000003</v>
      </c>
      <c r="F120" s="71"/>
      <c r="G120" s="72"/>
      <c r="H120" s="72"/>
      <c r="I120" s="72"/>
      <c r="J120" s="72"/>
      <c r="K120" s="72"/>
      <c r="L120" s="72"/>
      <c r="M120" s="72"/>
      <c r="N120" s="72"/>
      <c r="O120" s="72"/>
      <c r="P120" s="72"/>
      <c r="Q120" s="72"/>
      <c r="R120" s="72"/>
      <c r="S120" s="72"/>
      <c r="T120" s="72"/>
      <c r="U120" s="72"/>
      <c r="V120" s="72"/>
      <c r="W120" s="72"/>
      <c r="X120" s="73"/>
      <c r="Y120" s="32"/>
    </row>
    <row r="121" spans="1:25" x14ac:dyDescent="0.45">
      <c r="A121" s="47">
        <v>1302</v>
      </c>
      <c r="B121" s="43">
        <f t="shared" si="4"/>
        <v>104.7</v>
      </c>
      <c r="C121" s="43">
        <f t="shared" si="5"/>
        <v>-74</v>
      </c>
      <c r="D121" s="48">
        <f t="shared" si="3"/>
        <v>30.700000000000003</v>
      </c>
      <c r="F121" s="71"/>
      <c r="G121" s="72"/>
      <c r="H121" s="72"/>
      <c r="I121" s="72"/>
      <c r="J121" s="72"/>
      <c r="K121" s="72"/>
      <c r="L121" s="72"/>
      <c r="M121" s="72"/>
      <c r="N121" s="72"/>
      <c r="O121" s="72"/>
      <c r="P121" s="72"/>
      <c r="Q121" s="72"/>
      <c r="R121" s="72"/>
      <c r="S121" s="72"/>
      <c r="T121" s="72"/>
      <c r="U121" s="72"/>
      <c r="V121" s="72"/>
      <c r="W121" s="72"/>
      <c r="X121" s="73"/>
      <c r="Y121" s="32"/>
    </row>
    <row r="122" spans="1:25" x14ac:dyDescent="0.45">
      <c r="A122" s="47">
        <v>1303</v>
      </c>
      <c r="B122" s="43">
        <f t="shared" si="4"/>
        <v>103.7</v>
      </c>
      <c r="C122" s="43">
        <f t="shared" si="5"/>
        <v>-73</v>
      </c>
      <c r="D122" s="48">
        <f t="shared" si="3"/>
        <v>30.700000000000003</v>
      </c>
      <c r="F122" s="71"/>
      <c r="G122" s="72"/>
      <c r="H122" s="72"/>
      <c r="I122" s="72"/>
      <c r="J122" s="72"/>
      <c r="K122" s="72"/>
      <c r="L122" s="72"/>
      <c r="M122" s="72"/>
      <c r="N122" s="72"/>
      <c r="O122" s="72"/>
      <c r="P122" s="72"/>
      <c r="Q122" s="72"/>
      <c r="R122" s="72"/>
      <c r="S122" s="72"/>
      <c r="T122" s="72"/>
      <c r="U122" s="72"/>
      <c r="V122" s="72"/>
      <c r="W122" s="72"/>
      <c r="X122" s="73"/>
      <c r="Y122" s="32"/>
    </row>
    <row r="123" spans="1:25" x14ac:dyDescent="0.45">
      <c r="A123" s="47">
        <v>1304</v>
      </c>
      <c r="B123" s="43">
        <f t="shared" si="4"/>
        <v>102.7</v>
      </c>
      <c r="C123" s="43">
        <f t="shared" si="5"/>
        <v>-72</v>
      </c>
      <c r="D123" s="48">
        <f t="shared" si="3"/>
        <v>30.700000000000003</v>
      </c>
      <c r="F123" s="71"/>
      <c r="G123" s="72"/>
      <c r="H123" s="72"/>
      <c r="I123" s="72"/>
      <c r="J123" s="72"/>
      <c r="K123" s="72"/>
      <c r="L123" s="72"/>
      <c r="M123" s="72"/>
      <c r="N123" s="72"/>
      <c r="O123" s="72"/>
      <c r="P123" s="72"/>
      <c r="Q123" s="72"/>
      <c r="R123" s="72"/>
      <c r="S123" s="72"/>
      <c r="T123" s="72"/>
      <c r="U123" s="72"/>
      <c r="V123" s="72"/>
      <c r="W123" s="72"/>
      <c r="X123" s="73"/>
      <c r="Y123" s="32"/>
    </row>
    <row r="124" spans="1:25" x14ac:dyDescent="0.45">
      <c r="A124" s="47">
        <v>1305</v>
      </c>
      <c r="B124" s="43">
        <f t="shared" si="4"/>
        <v>101.7</v>
      </c>
      <c r="C124" s="43">
        <f t="shared" si="5"/>
        <v>-71</v>
      </c>
      <c r="D124" s="48">
        <f t="shared" si="3"/>
        <v>30.700000000000003</v>
      </c>
      <c r="F124" s="71"/>
      <c r="G124" s="72"/>
      <c r="H124" s="72"/>
      <c r="I124" s="72"/>
      <c r="J124" s="72"/>
      <c r="K124" s="72"/>
      <c r="L124" s="72"/>
      <c r="M124" s="72"/>
      <c r="N124" s="72"/>
      <c r="O124" s="72"/>
      <c r="P124" s="72"/>
      <c r="Q124" s="72"/>
      <c r="R124" s="72"/>
      <c r="S124" s="72"/>
      <c r="T124" s="72"/>
      <c r="U124" s="72"/>
      <c r="V124" s="72"/>
      <c r="W124" s="72"/>
      <c r="X124" s="73"/>
      <c r="Y124" s="32"/>
    </row>
    <row r="125" spans="1:25" x14ac:dyDescent="0.45">
      <c r="A125" s="47">
        <v>1306</v>
      </c>
      <c r="B125" s="43">
        <f t="shared" si="4"/>
        <v>100.7</v>
      </c>
      <c r="C125" s="43">
        <f t="shared" si="5"/>
        <v>-70</v>
      </c>
      <c r="D125" s="48">
        <f t="shared" si="3"/>
        <v>30.700000000000003</v>
      </c>
      <c r="F125" s="74"/>
      <c r="G125" s="75"/>
      <c r="H125" s="75"/>
      <c r="I125" s="75"/>
      <c r="J125" s="75"/>
      <c r="K125" s="75"/>
      <c r="L125" s="75"/>
      <c r="M125" s="75"/>
      <c r="N125" s="75"/>
      <c r="O125" s="75"/>
      <c r="P125" s="75"/>
      <c r="Q125" s="75"/>
      <c r="R125" s="75"/>
      <c r="S125" s="75"/>
      <c r="T125" s="75"/>
      <c r="U125" s="75"/>
      <c r="V125" s="75"/>
      <c r="W125" s="75"/>
      <c r="X125" s="76"/>
      <c r="Y125" s="32"/>
    </row>
    <row r="126" spans="1:25" x14ac:dyDescent="0.45">
      <c r="A126" s="47">
        <v>1307</v>
      </c>
      <c r="B126" s="43">
        <f t="shared" si="4"/>
        <v>99.7</v>
      </c>
      <c r="C126" s="43">
        <f t="shared" si="5"/>
        <v>-69</v>
      </c>
      <c r="D126" s="48">
        <f t="shared" si="3"/>
        <v>30.700000000000003</v>
      </c>
      <c r="Y126" s="32"/>
    </row>
    <row r="127" spans="1:25" x14ac:dyDescent="0.45">
      <c r="A127" s="47">
        <v>1308</v>
      </c>
      <c r="B127" s="43">
        <f t="shared" si="4"/>
        <v>98.7</v>
      </c>
      <c r="C127" s="43">
        <f t="shared" si="5"/>
        <v>-68</v>
      </c>
      <c r="D127" s="48">
        <f t="shared" si="3"/>
        <v>30.700000000000003</v>
      </c>
      <c r="Y127" s="32"/>
    </row>
    <row r="128" spans="1:25" x14ac:dyDescent="0.45">
      <c r="A128" s="47">
        <v>1309</v>
      </c>
      <c r="B128" s="43">
        <f t="shared" si="4"/>
        <v>97.7</v>
      </c>
      <c r="C128" s="43">
        <f t="shared" si="5"/>
        <v>-67</v>
      </c>
      <c r="D128" s="48">
        <f t="shared" si="3"/>
        <v>30.700000000000003</v>
      </c>
      <c r="Y128" s="32"/>
    </row>
    <row r="129" spans="1:25" x14ac:dyDescent="0.45">
      <c r="A129" s="47">
        <v>1310</v>
      </c>
      <c r="B129" s="43">
        <f t="shared" si="4"/>
        <v>96.7</v>
      </c>
      <c r="C129" s="43">
        <f t="shared" si="5"/>
        <v>-66</v>
      </c>
      <c r="D129" s="48">
        <f t="shared" si="3"/>
        <v>30.700000000000003</v>
      </c>
      <c r="Y129" s="32"/>
    </row>
    <row r="130" spans="1:25" x14ac:dyDescent="0.45">
      <c r="A130" s="47">
        <v>1311</v>
      </c>
      <c r="B130" s="43">
        <f t="shared" si="4"/>
        <v>95.7</v>
      </c>
      <c r="C130" s="43">
        <f t="shared" si="5"/>
        <v>-65</v>
      </c>
      <c r="D130" s="48">
        <f t="shared" si="3"/>
        <v>30.700000000000003</v>
      </c>
      <c r="Y130" s="32"/>
    </row>
    <row r="131" spans="1:25" x14ac:dyDescent="0.45">
      <c r="A131" s="47">
        <v>1312</v>
      </c>
      <c r="B131" s="43">
        <f t="shared" si="4"/>
        <v>94.7</v>
      </c>
      <c r="C131" s="43">
        <f t="shared" si="5"/>
        <v>-64</v>
      </c>
      <c r="D131" s="48">
        <f t="shared" si="3"/>
        <v>30.700000000000003</v>
      </c>
      <c r="Y131" s="32"/>
    </row>
    <row r="132" spans="1:25" x14ac:dyDescent="0.45">
      <c r="A132" s="47">
        <v>1313</v>
      </c>
      <c r="B132" s="43">
        <f t="shared" si="4"/>
        <v>93.7</v>
      </c>
      <c r="C132" s="43">
        <f t="shared" si="5"/>
        <v>-63</v>
      </c>
      <c r="D132" s="48">
        <f t="shared" si="3"/>
        <v>30.700000000000003</v>
      </c>
      <c r="Y132" s="32"/>
    </row>
    <row r="133" spans="1:25" x14ac:dyDescent="0.45">
      <c r="A133" s="47">
        <v>1314</v>
      </c>
      <c r="B133" s="43">
        <f t="shared" si="4"/>
        <v>92.7</v>
      </c>
      <c r="C133" s="43">
        <f t="shared" si="5"/>
        <v>-62</v>
      </c>
      <c r="D133" s="48">
        <f t="shared" si="3"/>
        <v>30.700000000000003</v>
      </c>
      <c r="F133" s="23"/>
      <c r="G133" s="23"/>
      <c r="H133" s="23"/>
      <c r="I133" s="23"/>
      <c r="J133" s="23"/>
      <c r="K133" s="23"/>
      <c r="L133" s="23"/>
      <c r="M133" s="23"/>
      <c r="N133" s="23"/>
      <c r="O133" s="23"/>
      <c r="P133" s="23"/>
      <c r="Q133" s="23"/>
      <c r="R133" s="23"/>
      <c r="S133" s="23"/>
      <c r="T133" s="23"/>
      <c r="U133" s="23"/>
      <c r="V133" s="23"/>
      <c r="W133" s="23"/>
      <c r="X133" s="23"/>
      <c r="Y133" s="32"/>
    </row>
    <row r="134" spans="1:25" x14ac:dyDescent="0.45">
      <c r="A134" s="47">
        <v>1315</v>
      </c>
      <c r="B134" s="43">
        <f t="shared" si="4"/>
        <v>91.7</v>
      </c>
      <c r="C134" s="43">
        <f t="shared" si="5"/>
        <v>-61</v>
      </c>
      <c r="D134" s="48">
        <f t="shared" si="3"/>
        <v>30.700000000000003</v>
      </c>
      <c r="F134" s="23"/>
      <c r="G134" s="23"/>
      <c r="H134" s="23"/>
      <c r="I134" s="23"/>
      <c r="J134" s="23"/>
      <c r="K134" s="23"/>
      <c r="L134" s="23"/>
      <c r="M134" s="23"/>
      <c r="N134" s="23"/>
      <c r="O134" s="23"/>
      <c r="P134" s="23"/>
      <c r="Q134" s="23"/>
      <c r="R134" s="23"/>
      <c r="S134" s="23"/>
      <c r="T134" s="23"/>
      <c r="U134" s="23"/>
      <c r="V134" s="23"/>
      <c r="W134" s="23"/>
      <c r="X134" s="23"/>
      <c r="Y134" s="32"/>
    </row>
    <row r="135" spans="1:25" x14ac:dyDescent="0.45">
      <c r="A135" s="47">
        <v>1316</v>
      </c>
      <c r="B135" s="43">
        <f t="shared" si="4"/>
        <v>90.7</v>
      </c>
      <c r="C135" s="43">
        <f t="shared" si="5"/>
        <v>-60</v>
      </c>
      <c r="D135" s="48">
        <f t="shared" si="3"/>
        <v>30.700000000000003</v>
      </c>
      <c r="F135" s="23"/>
      <c r="G135" s="23"/>
      <c r="H135" s="23"/>
      <c r="I135" s="23"/>
      <c r="J135" s="23"/>
      <c r="K135" s="23"/>
      <c r="L135" s="23"/>
      <c r="M135" s="23"/>
      <c r="N135" s="23"/>
      <c r="O135" s="23"/>
      <c r="P135" s="23"/>
      <c r="Q135" s="23"/>
      <c r="R135" s="23"/>
      <c r="S135" s="23"/>
      <c r="T135" s="23"/>
      <c r="U135" s="23"/>
      <c r="V135" s="23"/>
      <c r="W135" s="23"/>
      <c r="X135" s="23"/>
      <c r="Y135" s="32"/>
    </row>
    <row r="136" spans="1:25" x14ac:dyDescent="0.45">
      <c r="A136" s="47">
        <v>1317</v>
      </c>
      <c r="B136" s="43">
        <f t="shared" si="4"/>
        <v>89.7</v>
      </c>
      <c r="C136" s="43">
        <f t="shared" si="5"/>
        <v>-59</v>
      </c>
      <c r="D136" s="48">
        <f t="shared" si="3"/>
        <v>30.700000000000003</v>
      </c>
      <c r="F136" s="23"/>
      <c r="G136" s="23"/>
      <c r="H136" s="23"/>
      <c r="I136" s="23"/>
      <c r="J136" s="23"/>
      <c r="K136" s="23"/>
      <c r="L136" s="23"/>
      <c r="M136" s="23"/>
      <c r="N136" s="23"/>
      <c r="O136" s="23"/>
      <c r="P136" s="23"/>
      <c r="Q136" s="23"/>
      <c r="R136" s="23"/>
      <c r="S136" s="23"/>
      <c r="T136" s="23"/>
      <c r="U136" s="23"/>
      <c r="V136" s="23"/>
      <c r="W136" s="23"/>
      <c r="X136" s="23"/>
      <c r="Y136" s="32"/>
    </row>
    <row r="137" spans="1:25" x14ac:dyDescent="0.45">
      <c r="A137" s="47">
        <v>1318</v>
      </c>
      <c r="B137" s="43">
        <f t="shared" si="4"/>
        <v>88.7</v>
      </c>
      <c r="C137" s="43">
        <f t="shared" si="5"/>
        <v>-58</v>
      </c>
      <c r="D137" s="48">
        <f t="shared" si="3"/>
        <v>30.700000000000003</v>
      </c>
      <c r="F137" s="23"/>
      <c r="G137" s="23"/>
      <c r="H137" s="23"/>
      <c r="I137" s="23"/>
      <c r="J137" s="23"/>
      <c r="K137" s="23"/>
      <c r="L137" s="23"/>
      <c r="M137" s="23"/>
      <c r="N137" s="23"/>
      <c r="O137" s="23"/>
      <c r="P137" s="23"/>
      <c r="Q137" s="23"/>
      <c r="R137" s="23"/>
      <c r="S137" s="23"/>
      <c r="T137" s="23"/>
      <c r="U137" s="23"/>
      <c r="V137" s="23"/>
      <c r="W137" s="23"/>
      <c r="X137" s="23"/>
      <c r="Y137" s="32"/>
    </row>
    <row r="138" spans="1:25" x14ac:dyDescent="0.45">
      <c r="A138" s="47">
        <v>1319</v>
      </c>
      <c r="B138" s="43">
        <f t="shared" si="4"/>
        <v>87.7</v>
      </c>
      <c r="C138" s="43">
        <f t="shared" si="5"/>
        <v>-57</v>
      </c>
      <c r="D138" s="48">
        <f t="shared" si="3"/>
        <v>30.700000000000003</v>
      </c>
      <c r="F138" s="23"/>
      <c r="G138" s="23"/>
      <c r="H138" s="23"/>
      <c r="I138" s="23"/>
      <c r="J138" s="23"/>
      <c r="K138" s="23"/>
      <c r="L138" s="23"/>
      <c r="M138" s="23"/>
      <c r="N138" s="23"/>
      <c r="O138" s="23"/>
      <c r="P138" s="23"/>
      <c r="Q138" s="23"/>
      <c r="R138" s="23"/>
      <c r="S138" s="23"/>
      <c r="T138" s="23"/>
      <c r="U138" s="23"/>
      <c r="V138" s="23"/>
      <c r="W138" s="23"/>
      <c r="X138" s="23"/>
      <c r="Y138" s="32"/>
    </row>
    <row r="139" spans="1:25" x14ac:dyDescent="0.45">
      <c r="A139" s="47">
        <v>1320</v>
      </c>
      <c r="B139" s="43">
        <f t="shared" si="4"/>
        <v>86.7</v>
      </c>
      <c r="C139" s="43">
        <f t="shared" si="5"/>
        <v>-56</v>
      </c>
      <c r="D139" s="48">
        <f t="shared" si="3"/>
        <v>30.700000000000003</v>
      </c>
      <c r="F139" s="23"/>
      <c r="G139" s="23"/>
      <c r="H139" s="23"/>
      <c r="I139" s="23"/>
      <c r="J139" s="23"/>
      <c r="K139" s="23"/>
      <c r="L139" s="23"/>
      <c r="M139" s="23"/>
      <c r="N139" s="23"/>
      <c r="O139" s="23"/>
      <c r="P139" s="23"/>
      <c r="Q139" s="23"/>
      <c r="R139" s="23"/>
      <c r="S139" s="23"/>
      <c r="T139" s="23"/>
      <c r="U139" s="23"/>
      <c r="V139" s="23"/>
      <c r="W139" s="23"/>
      <c r="X139" s="23"/>
      <c r="Y139" s="32"/>
    </row>
    <row r="140" spans="1:25" x14ac:dyDescent="0.45">
      <c r="A140" s="47">
        <v>1321</v>
      </c>
      <c r="B140" s="43">
        <f t="shared" si="4"/>
        <v>85.7</v>
      </c>
      <c r="C140" s="43">
        <f t="shared" si="5"/>
        <v>-55</v>
      </c>
      <c r="D140" s="48">
        <f t="shared" ref="D140:D203" si="6">SUM(B140:C140)</f>
        <v>30.700000000000003</v>
      </c>
      <c r="F140" s="23"/>
      <c r="G140" s="23"/>
      <c r="H140" s="23"/>
      <c r="I140" s="23"/>
      <c r="J140" s="23"/>
      <c r="K140" s="23"/>
      <c r="L140" s="23"/>
      <c r="M140" s="23"/>
      <c r="N140" s="23"/>
      <c r="O140" s="23"/>
      <c r="P140" s="23"/>
      <c r="Q140" s="23"/>
      <c r="R140" s="23"/>
      <c r="S140" s="23"/>
      <c r="T140" s="23"/>
      <c r="U140" s="23"/>
      <c r="V140" s="23"/>
      <c r="W140" s="23"/>
      <c r="X140" s="23"/>
      <c r="Y140" s="32"/>
    </row>
    <row r="141" spans="1:25" x14ac:dyDescent="0.45">
      <c r="A141" s="47">
        <v>1322</v>
      </c>
      <c r="B141" s="43">
        <f t="shared" si="4"/>
        <v>84.7</v>
      </c>
      <c r="C141" s="43">
        <f t="shared" si="5"/>
        <v>-54</v>
      </c>
      <c r="D141" s="48">
        <f t="shared" si="6"/>
        <v>30.700000000000003</v>
      </c>
      <c r="F141" s="23"/>
      <c r="G141" s="23"/>
      <c r="H141" s="23"/>
      <c r="I141" s="23"/>
      <c r="J141" s="23"/>
      <c r="K141" s="23"/>
      <c r="L141" s="23"/>
      <c r="M141" s="23"/>
      <c r="N141" s="23"/>
      <c r="O141" s="23"/>
      <c r="P141" s="23"/>
      <c r="Q141" s="23"/>
      <c r="R141" s="23"/>
      <c r="S141" s="23"/>
      <c r="T141" s="23"/>
      <c r="U141" s="23"/>
      <c r="V141" s="23"/>
      <c r="W141" s="23"/>
      <c r="X141" s="23"/>
      <c r="Y141" s="32"/>
    </row>
    <row r="142" spans="1:25" x14ac:dyDescent="0.45">
      <c r="A142" s="47">
        <v>1323</v>
      </c>
      <c r="B142" s="43">
        <f t="shared" si="4"/>
        <v>83.7</v>
      </c>
      <c r="C142" s="43">
        <f t="shared" si="5"/>
        <v>-53</v>
      </c>
      <c r="D142" s="48">
        <f t="shared" si="6"/>
        <v>30.700000000000003</v>
      </c>
      <c r="F142" s="23"/>
      <c r="G142" s="23"/>
      <c r="H142" s="23"/>
      <c r="I142" s="23"/>
      <c r="J142" s="23"/>
      <c r="K142" s="23"/>
      <c r="L142" s="23"/>
      <c r="M142" s="23"/>
      <c r="N142" s="23"/>
      <c r="O142" s="23"/>
      <c r="P142" s="23"/>
      <c r="Q142" s="23"/>
      <c r="R142" s="23"/>
      <c r="S142" s="23"/>
      <c r="T142" s="23"/>
      <c r="U142" s="23"/>
      <c r="V142" s="23"/>
      <c r="W142" s="23"/>
      <c r="X142" s="23"/>
      <c r="Y142" s="32"/>
    </row>
    <row r="143" spans="1:25" x14ac:dyDescent="0.45">
      <c r="A143" s="47">
        <v>1324</v>
      </c>
      <c r="B143" s="43">
        <f t="shared" si="4"/>
        <v>82.7</v>
      </c>
      <c r="C143" s="43">
        <f t="shared" si="5"/>
        <v>-52</v>
      </c>
      <c r="D143" s="48">
        <f t="shared" si="6"/>
        <v>30.700000000000003</v>
      </c>
      <c r="F143" s="23"/>
      <c r="G143" s="23"/>
      <c r="H143" s="23"/>
      <c r="I143" s="23"/>
      <c r="J143" s="23"/>
      <c r="K143" s="23"/>
      <c r="L143" s="23"/>
      <c r="M143" s="23"/>
      <c r="N143" s="23"/>
      <c r="O143" s="23"/>
      <c r="P143" s="23"/>
      <c r="Q143" s="23"/>
      <c r="R143" s="23"/>
      <c r="S143" s="23"/>
      <c r="T143" s="23"/>
      <c r="U143" s="23"/>
      <c r="V143" s="23"/>
      <c r="W143" s="23"/>
      <c r="X143" s="23"/>
      <c r="Y143" s="32"/>
    </row>
    <row r="144" spans="1:25" x14ac:dyDescent="0.45">
      <c r="A144" s="47">
        <v>1325</v>
      </c>
      <c r="B144" s="43">
        <f t="shared" si="4"/>
        <v>81.7</v>
      </c>
      <c r="C144" s="43">
        <f t="shared" si="5"/>
        <v>-51</v>
      </c>
      <c r="D144" s="48">
        <f t="shared" si="6"/>
        <v>30.700000000000003</v>
      </c>
      <c r="F144" s="23"/>
      <c r="G144" s="23"/>
      <c r="H144" s="23"/>
      <c r="I144" s="23"/>
      <c r="J144" s="23"/>
      <c r="K144" s="23"/>
      <c r="L144" s="23"/>
      <c r="M144" s="23"/>
      <c r="N144" s="23"/>
      <c r="O144" s="23"/>
      <c r="P144" s="23"/>
      <c r="Q144" s="23"/>
      <c r="R144" s="23"/>
      <c r="S144" s="23"/>
      <c r="T144" s="23"/>
      <c r="U144" s="23"/>
      <c r="V144" s="23"/>
      <c r="W144" s="23"/>
      <c r="X144" s="23"/>
      <c r="Y144" s="32"/>
    </row>
    <row r="145" spans="1:25" x14ac:dyDescent="0.45">
      <c r="A145" s="47">
        <v>1326</v>
      </c>
      <c r="B145" s="43">
        <f t="shared" si="4"/>
        <v>80.7</v>
      </c>
      <c r="C145" s="43">
        <f t="shared" si="5"/>
        <v>-50</v>
      </c>
      <c r="D145" s="48">
        <f t="shared" si="6"/>
        <v>30.700000000000003</v>
      </c>
      <c r="F145" s="23"/>
      <c r="G145" s="23"/>
      <c r="H145" s="23"/>
      <c r="I145" s="23"/>
      <c r="J145" s="23"/>
      <c r="K145" s="23"/>
      <c r="L145" s="23"/>
      <c r="M145" s="23"/>
      <c r="N145" s="23"/>
      <c r="O145" s="23"/>
      <c r="P145" s="23"/>
      <c r="Q145" s="23"/>
      <c r="R145" s="23"/>
      <c r="S145" s="23"/>
      <c r="T145" s="23"/>
      <c r="U145" s="23"/>
      <c r="V145" s="23"/>
      <c r="W145" s="23"/>
      <c r="X145" s="23"/>
      <c r="Y145" s="32"/>
    </row>
    <row r="146" spans="1:25" x14ac:dyDescent="0.45">
      <c r="A146" s="47">
        <v>1327</v>
      </c>
      <c r="B146" s="43">
        <f t="shared" si="4"/>
        <v>79.7</v>
      </c>
      <c r="C146" s="43">
        <f t="shared" si="5"/>
        <v>-49</v>
      </c>
      <c r="D146" s="48">
        <f t="shared" si="6"/>
        <v>30.700000000000003</v>
      </c>
      <c r="F146" s="29"/>
      <c r="G146" s="29"/>
      <c r="H146" s="29"/>
      <c r="I146" s="29"/>
      <c r="J146" s="29"/>
      <c r="K146" s="29"/>
      <c r="L146" s="29"/>
      <c r="M146" s="29"/>
      <c r="N146" s="29"/>
      <c r="O146" s="29"/>
      <c r="P146" s="29"/>
      <c r="Q146" s="29"/>
      <c r="R146" s="29"/>
      <c r="S146" s="29"/>
      <c r="T146" s="29"/>
      <c r="U146" s="29"/>
      <c r="V146" s="29"/>
      <c r="W146" s="29"/>
      <c r="X146" s="29"/>
      <c r="Y146" s="32"/>
    </row>
    <row r="147" spans="1:25" x14ac:dyDescent="0.45">
      <c r="A147" s="47">
        <v>1328</v>
      </c>
      <c r="B147" s="43">
        <f t="shared" ref="B147:B210" si="7">MAX($B$5-A147,0)-$B$7</f>
        <v>78.7</v>
      </c>
      <c r="C147" s="43">
        <f t="shared" ref="C147:C210" si="8">-MAX($B$6-A147,0)+$B$8</f>
        <v>-48</v>
      </c>
      <c r="D147" s="48">
        <f t="shared" si="6"/>
        <v>30.700000000000003</v>
      </c>
      <c r="F147" s="29"/>
      <c r="G147" s="29"/>
      <c r="H147" s="29"/>
      <c r="I147" s="29"/>
      <c r="J147" s="29"/>
      <c r="K147" s="29"/>
      <c r="L147" s="29"/>
      <c r="M147" s="29"/>
      <c r="N147" s="29"/>
      <c r="O147" s="29"/>
      <c r="P147" s="29"/>
      <c r="Q147" s="29"/>
      <c r="R147" s="29"/>
      <c r="S147" s="29"/>
      <c r="T147" s="29"/>
      <c r="U147" s="29"/>
      <c r="V147" s="29"/>
      <c r="W147" s="29"/>
      <c r="X147" s="29"/>
      <c r="Y147" s="32"/>
    </row>
    <row r="148" spans="1:25" x14ac:dyDescent="0.45">
      <c r="A148" s="47">
        <v>1329</v>
      </c>
      <c r="B148" s="43">
        <f t="shared" si="7"/>
        <v>77.7</v>
      </c>
      <c r="C148" s="43">
        <f t="shared" si="8"/>
        <v>-47</v>
      </c>
      <c r="D148" s="48">
        <f t="shared" si="6"/>
        <v>30.700000000000003</v>
      </c>
      <c r="F148" s="29"/>
      <c r="G148" s="29"/>
      <c r="H148" s="29"/>
      <c r="I148" s="29"/>
      <c r="J148" s="29"/>
      <c r="K148" s="29"/>
      <c r="L148" s="29"/>
      <c r="M148" s="29"/>
      <c r="N148" s="29"/>
      <c r="O148" s="29"/>
      <c r="P148" s="29"/>
      <c r="Q148" s="29"/>
      <c r="R148" s="29"/>
      <c r="S148" s="29"/>
      <c r="T148" s="29"/>
      <c r="U148" s="29"/>
      <c r="V148" s="29"/>
      <c r="W148" s="29"/>
      <c r="X148" s="29"/>
      <c r="Y148" s="32"/>
    </row>
    <row r="149" spans="1:25" x14ac:dyDescent="0.45">
      <c r="A149" s="47">
        <v>1330</v>
      </c>
      <c r="B149" s="43">
        <f t="shared" si="7"/>
        <v>76.7</v>
      </c>
      <c r="C149" s="43">
        <f t="shared" si="8"/>
        <v>-46</v>
      </c>
      <c r="D149" s="48">
        <f t="shared" si="6"/>
        <v>30.700000000000003</v>
      </c>
      <c r="F149" s="29"/>
      <c r="G149" s="29"/>
      <c r="H149" s="29"/>
      <c r="I149" s="29"/>
      <c r="J149" s="29"/>
      <c r="K149" s="29"/>
      <c r="L149" s="29"/>
      <c r="M149" s="29"/>
      <c r="N149" s="29"/>
      <c r="O149" s="29"/>
      <c r="P149" s="29"/>
      <c r="Q149" s="29"/>
      <c r="R149" s="29"/>
      <c r="S149" s="29"/>
      <c r="T149" s="29"/>
      <c r="U149" s="29"/>
      <c r="V149" s="29"/>
      <c r="W149" s="29"/>
      <c r="X149" s="29"/>
      <c r="Y149" s="32"/>
    </row>
    <row r="150" spans="1:25" x14ac:dyDescent="0.45">
      <c r="A150" s="47">
        <v>1331</v>
      </c>
      <c r="B150" s="43">
        <f t="shared" si="7"/>
        <v>75.7</v>
      </c>
      <c r="C150" s="43">
        <f t="shared" si="8"/>
        <v>-45</v>
      </c>
      <c r="D150" s="48">
        <f t="shared" si="6"/>
        <v>30.700000000000003</v>
      </c>
      <c r="F150" s="29"/>
      <c r="G150" s="29"/>
      <c r="H150" s="29"/>
      <c r="I150" s="29"/>
      <c r="J150" s="29"/>
      <c r="K150" s="29"/>
      <c r="L150" s="29"/>
      <c r="M150" s="29"/>
      <c r="N150" s="29"/>
      <c r="O150" s="29"/>
      <c r="P150" s="29"/>
      <c r="Q150" s="29"/>
      <c r="R150" s="29"/>
      <c r="S150" s="29"/>
      <c r="T150" s="29"/>
      <c r="U150" s="29"/>
      <c r="V150" s="29"/>
      <c r="W150" s="29"/>
      <c r="X150" s="29"/>
      <c r="Y150" s="32"/>
    </row>
    <row r="151" spans="1:25" x14ac:dyDescent="0.45">
      <c r="A151" s="47">
        <v>1332</v>
      </c>
      <c r="B151" s="43">
        <f t="shared" si="7"/>
        <v>74.7</v>
      </c>
      <c r="C151" s="43">
        <f t="shared" si="8"/>
        <v>-44</v>
      </c>
      <c r="D151" s="48">
        <f t="shared" si="6"/>
        <v>30.700000000000003</v>
      </c>
      <c r="F151" s="29"/>
      <c r="G151" s="29"/>
      <c r="H151" s="29"/>
      <c r="I151" s="29"/>
      <c r="J151" s="29"/>
      <c r="K151" s="29"/>
      <c r="L151" s="29"/>
      <c r="M151" s="29"/>
      <c r="N151" s="29"/>
      <c r="O151" s="29"/>
      <c r="P151" s="29"/>
      <c r="Q151" s="29"/>
      <c r="R151" s="29"/>
      <c r="S151" s="29"/>
      <c r="T151" s="29"/>
      <c r="U151" s="29"/>
      <c r="V151" s="29"/>
      <c r="W151" s="29"/>
      <c r="X151" s="29"/>
      <c r="Y151" s="32"/>
    </row>
    <row r="152" spans="1:25" x14ac:dyDescent="0.45">
      <c r="A152" s="47">
        <v>1333</v>
      </c>
      <c r="B152" s="43">
        <f t="shared" si="7"/>
        <v>73.7</v>
      </c>
      <c r="C152" s="43">
        <f t="shared" si="8"/>
        <v>-43</v>
      </c>
      <c r="D152" s="48">
        <f t="shared" si="6"/>
        <v>30.700000000000003</v>
      </c>
      <c r="F152" s="29"/>
      <c r="G152" s="29"/>
      <c r="H152" s="29"/>
      <c r="I152" s="29"/>
      <c r="J152" s="29"/>
      <c r="K152" s="29"/>
      <c r="L152" s="29"/>
      <c r="M152" s="29"/>
      <c r="N152" s="29"/>
      <c r="O152" s="29"/>
      <c r="P152" s="29"/>
      <c r="Q152" s="29"/>
      <c r="R152" s="29"/>
      <c r="S152" s="29"/>
      <c r="T152" s="29"/>
      <c r="U152" s="29"/>
      <c r="V152" s="29"/>
      <c r="W152" s="29"/>
      <c r="X152" s="29"/>
      <c r="Y152" s="32"/>
    </row>
    <row r="153" spans="1:25" x14ac:dyDescent="0.45">
      <c r="A153" s="47">
        <v>1334</v>
      </c>
      <c r="B153" s="43">
        <f t="shared" si="7"/>
        <v>72.7</v>
      </c>
      <c r="C153" s="43">
        <f t="shared" si="8"/>
        <v>-42</v>
      </c>
      <c r="D153" s="48">
        <f t="shared" si="6"/>
        <v>30.700000000000003</v>
      </c>
      <c r="F153" s="29"/>
      <c r="G153" s="29"/>
      <c r="H153" s="29"/>
      <c r="I153" s="29"/>
      <c r="J153" s="29"/>
      <c r="K153" s="29"/>
      <c r="L153" s="29"/>
      <c r="M153" s="29"/>
      <c r="N153" s="29"/>
      <c r="O153" s="29"/>
      <c r="P153" s="29"/>
      <c r="Q153" s="29"/>
      <c r="R153" s="29"/>
      <c r="S153" s="29"/>
      <c r="T153" s="29"/>
      <c r="U153" s="29"/>
      <c r="V153" s="29"/>
      <c r="W153" s="29"/>
      <c r="X153" s="29"/>
      <c r="Y153" s="32"/>
    </row>
    <row r="154" spans="1:25" x14ac:dyDescent="0.45">
      <c r="A154" s="47">
        <v>1335</v>
      </c>
      <c r="B154" s="43">
        <f t="shared" si="7"/>
        <v>71.7</v>
      </c>
      <c r="C154" s="43">
        <f t="shared" si="8"/>
        <v>-41</v>
      </c>
      <c r="D154" s="48">
        <f t="shared" si="6"/>
        <v>30.700000000000003</v>
      </c>
      <c r="F154" s="29"/>
      <c r="G154" s="29"/>
      <c r="H154" s="29"/>
      <c r="I154" s="29"/>
      <c r="J154" s="29"/>
      <c r="K154" s="29"/>
      <c r="L154" s="29"/>
      <c r="M154" s="29"/>
      <c r="N154" s="29"/>
      <c r="O154" s="29"/>
      <c r="P154" s="29"/>
      <c r="Q154" s="29"/>
      <c r="R154" s="29"/>
      <c r="S154" s="29"/>
      <c r="T154" s="29"/>
      <c r="U154" s="29"/>
      <c r="V154" s="29"/>
      <c r="W154" s="29"/>
      <c r="X154" s="29"/>
      <c r="Y154" s="32"/>
    </row>
    <row r="155" spans="1:25" x14ac:dyDescent="0.45">
      <c r="A155" s="47">
        <v>1336</v>
      </c>
      <c r="B155" s="43">
        <f t="shared" si="7"/>
        <v>70.7</v>
      </c>
      <c r="C155" s="43">
        <f t="shared" si="8"/>
        <v>-40</v>
      </c>
      <c r="D155" s="48">
        <f t="shared" si="6"/>
        <v>30.700000000000003</v>
      </c>
      <c r="F155" s="29"/>
      <c r="G155" s="29"/>
      <c r="H155" s="29"/>
      <c r="I155" s="29"/>
      <c r="J155" s="29"/>
      <c r="K155" s="29"/>
      <c r="L155" s="29"/>
      <c r="M155" s="29"/>
      <c r="N155" s="29"/>
      <c r="O155" s="29"/>
      <c r="P155" s="29"/>
      <c r="Q155" s="29"/>
      <c r="R155" s="29"/>
      <c r="S155" s="29"/>
      <c r="T155" s="29"/>
      <c r="U155" s="29"/>
      <c r="V155" s="29"/>
      <c r="W155" s="29"/>
      <c r="X155" s="29"/>
      <c r="Y155" s="32"/>
    </row>
    <row r="156" spans="1:25" x14ac:dyDescent="0.45">
      <c r="A156" s="47">
        <v>1337</v>
      </c>
      <c r="B156" s="43">
        <f t="shared" si="7"/>
        <v>69.7</v>
      </c>
      <c r="C156" s="43">
        <f t="shared" si="8"/>
        <v>-39</v>
      </c>
      <c r="D156" s="48">
        <f t="shared" si="6"/>
        <v>30.700000000000003</v>
      </c>
      <c r="F156" s="29"/>
      <c r="G156" s="29"/>
      <c r="H156" s="29"/>
      <c r="I156" s="29"/>
      <c r="J156" s="29"/>
      <c r="K156" s="29"/>
      <c r="L156" s="29"/>
      <c r="M156" s="29"/>
      <c r="N156" s="29"/>
      <c r="O156" s="29"/>
      <c r="P156" s="29"/>
      <c r="Q156" s="29"/>
      <c r="R156" s="29"/>
      <c r="S156" s="29"/>
      <c r="T156" s="29"/>
      <c r="U156" s="29"/>
      <c r="V156" s="29"/>
      <c r="W156" s="29"/>
      <c r="X156" s="29"/>
      <c r="Y156" s="32"/>
    </row>
    <row r="157" spans="1:25" x14ac:dyDescent="0.45">
      <c r="A157" s="47">
        <v>1338</v>
      </c>
      <c r="B157" s="43">
        <f t="shared" si="7"/>
        <v>68.7</v>
      </c>
      <c r="C157" s="43">
        <f t="shared" si="8"/>
        <v>-38</v>
      </c>
      <c r="D157" s="48">
        <f t="shared" si="6"/>
        <v>30.700000000000003</v>
      </c>
      <c r="F157" s="29"/>
      <c r="G157" s="29"/>
      <c r="H157" s="29"/>
      <c r="I157" s="29"/>
      <c r="J157" s="29"/>
      <c r="K157" s="29"/>
      <c r="L157" s="29"/>
      <c r="M157" s="29"/>
      <c r="N157" s="29"/>
      <c r="O157" s="29"/>
      <c r="P157" s="29"/>
      <c r="Q157" s="29"/>
      <c r="R157" s="29"/>
      <c r="S157" s="29"/>
      <c r="T157" s="29"/>
      <c r="U157" s="29"/>
      <c r="V157" s="29"/>
      <c r="W157" s="29"/>
      <c r="X157" s="29"/>
      <c r="Y157" s="32"/>
    </row>
    <row r="158" spans="1:25" x14ac:dyDescent="0.45">
      <c r="A158" s="47">
        <v>1339</v>
      </c>
      <c r="B158" s="43">
        <f t="shared" si="7"/>
        <v>67.7</v>
      </c>
      <c r="C158" s="43">
        <f t="shared" si="8"/>
        <v>-37</v>
      </c>
      <c r="D158" s="48">
        <f t="shared" si="6"/>
        <v>30.700000000000003</v>
      </c>
      <c r="F158" s="23"/>
      <c r="G158" s="23"/>
      <c r="H158" s="23"/>
      <c r="I158" s="23"/>
      <c r="J158" s="23"/>
      <c r="K158" s="23"/>
      <c r="L158" s="23"/>
      <c r="M158" s="23"/>
      <c r="N158" s="23"/>
      <c r="O158" s="23"/>
      <c r="P158" s="23"/>
      <c r="Q158" s="23"/>
      <c r="R158" s="23"/>
      <c r="S158" s="23"/>
      <c r="T158" s="23"/>
      <c r="U158" s="23"/>
      <c r="V158" s="23"/>
      <c r="W158" s="23"/>
      <c r="X158" s="23"/>
      <c r="Y158" s="32"/>
    </row>
    <row r="159" spans="1:25" x14ac:dyDescent="0.45">
      <c r="A159" s="47">
        <v>1340</v>
      </c>
      <c r="B159" s="43">
        <f t="shared" si="7"/>
        <v>66.7</v>
      </c>
      <c r="C159" s="43">
        <f t="shared" si="8"/>
        <v>-36</v>
      </c>
      <c r="D159" s="48">
        <f t="shared" si="6"/>
        <v>30.700000000000003</v>
      </c>
      <c r="F159" s="23"/>
      <c r="G159" s="23"/>
      <c r="H159" s="23"/>
      <c r="I159" s="23"/>
      <c r="J159" s="23"/>
      <c r="K159" s="23"/>
      <c r="L159" s="23"/>
      <c r="M159" s="23"/>
      <c r="N159" s="23"/>
      <c r="O159" s="23"/>
      <c r="P159" s="23"/>
      <c r="Q159" s="23"/>
      <c r="R159" s="23"/>
      <c r="S159" s="23"/>
      <c r="T159" s="23"/>
      <c r="U159" s="23"/>
      <c r="V159" s="23"/>
      <c r="W159" s="23"/>
      <c r="X159" s="23"/>
      <c r="Y159" s="32"/>
    </row>
    <row r="160" spans="1:25" x14ac:dyDescent="0.45">
      <c r="A160" s="47">
        <v>1341</v>
      </c>
      <c r="B160" s="43">
        <f t="shared" si="7"/>
        <v>65.7</v>
      </c>
      <c r="C160" s="43">
        <f t="shared" si="8"/>
        <v>-35</v>
      </c>
      <c r="D160" s="48">
        <f t="shared" si="6"/>
        <v>30.700000000000003</v>
      </c>
      <c r="F160" s="23"/>
      <c r="G160" s="23"/>
      <c r="H160" s="23"/>
      <c r="I160" s="23"/>
      <c r="J160" s="23"/>
      <c r="K160" s="23"/>
      <c r="L160" s="23"/>
      <c r="M160" s="23"/>
      <c r="N160" s="23"/>
      <c r="O160" s="23"/>
      <c r="P160" s="23"/>
      <c r="Q160" s="23"/>
      <c r="R160" s="23"/>
      <c r="S160" s="23"/>
      <c r="T160" s="23"/>
      <c r="U160" s="23"/>
      <c r="V160" s="23"/>
      <c r="W160" s="23"/>
      <c r="X160" s="23"/>
      <c r="Y160" s="32"/>
    </row>
    <row r="161" spans="1:25" x14ac:dyDescent="0.45">
      <c r="A161" s="47">
        <v>1342</v>
      </c>
      <c r="B161" s="43">
        <f t="shared" si="7"/>
        <v>64.7</v>
      </c>
      <c r="C161" s="43">
        <f t="shared" si="8"/>
        <v>-34</v>
      </c>
      <c r="D161" s="48">
        <f t="shared" si="6"/>
        <v>30.700000000000003</v>
      </c>
      <c r="F161" s="23"/>
      <c r="G161" s="23"/>
      <c r="H161" s="23"/>
      <c r="I161" s="23"/>
      <c r="J161" s="23"/>
      <c r="K161" s="23"/>
      <c r="L161" s="23"/>
      <c r="M161" s="23"/>
      <c r="N161" s="23"/>
      <c r="O161" s="23"/>
      <c r="P161" s="23"/>
      <c r="Q161" s="23"/>
      <c r="R161" s="23"/>
      <c r="S161" s="23"/>
      <c r="T161" s="23"/>
      <c r="U161" s="23"/>
      <c r="V161" s="23"/>
      <c r="W161" s="23"/>
      <c r="X161" s="23"/>
      <c r="Y161" s="32"/>
    </row>
    <row r="162" spans="1:25" x14ac:dyDescent="0.45">
      <c r="A162" s="47">
        <v>1343</v>
      </c>
      <c r="B162" s="43">
        <f t="shared" si="7"/>
        <v>63.7</v>
      </c>
      <c r="C162" s="43">
        <f t="shared" si="8"/>
        <v>-33</v>
      </c>
      <c r="D162" s="48">
        <f t="shared" si="6"/>
        <v>30.700000000000003</v>
      </c>
      <c r="F162" s="23"/>
      <c r="G162" s="23"/>
      <c r="H162" s="23"/>
      <c r="I162" s="23"/>
      <c r="J162" s="23"/>
      <c r="K162" s="23"/>
      <c r="L162" s="23"/>
      <c r="M162" s="23"/>
      <c r="N162" s="23"/>
      <c r="O162" s="23"/>
      <c r="P162" s="23"/>
      <c r="Q162" s="23"/>
      <c r="R162" s="23"/>
      <c r="S162" s="23"/>
      <c r="T162" s="23"/>
      <c r="U162" s="23"/>
      <c r="V162" s="23"/>
      <c r="W162" s="23"/>
      <c r="X162" s="23"/>
      <c r="Y162" s="32"/>
    </row>
    <row r="163" spans="1:25" x14ac:dyDescent="0.45">
      <c r="A163" s="47">
        <v>1344</v>
      </c>
      <c r="B163" s="43">
        <f t="shared" si="7"/>
        <v>62.7</v>
      </c>
      <c r="C163" s="43">
        <f t="shared" si="8"/>
        <v>-32</v>
      </c>
      <c r="D163" s="48">
        <f t="shared" si="6"/>
        <v>30.700000000000003</v>
      </c>
      <c r="Y163" s="32"/>
    </row>
    <row r="164" spans="1:25" x14ac:dyDescent="0.45">
      <c r="A164" s="47">
        <v>1345</v>
      </c>
      <c r="B164" s="43">
        <f t="shared" si="7"/>
        <v>61.7</v>
      </c>
      <c r="C164" s="43">
        <f t="shared" si="8"/>
        <v>-31</v>
      </c>
      <c r="D164" s="48">
        <f t="shared" si="6"/>
        <v>30.700000000000003</v>
      </c>
      <c r="Y164" s="32"/>
    </row>
    <row r="165" spans="1:25" x14ac:dyDescent="0.45">
      <c r="A165" s="47">
        <v>1346</v>
      </c>
      <c r="B165" s="43">
        <f t="shared" si="7"/>
        <v>60.7</v>
      </c>
      <c r="C165" s="43">
        <f t="shared" si="8"/>
        <v>-30</v>
      </c>
      <c r="D165" s="48">
        <f t="shared" si="6"/>
        <v>30.700000000000003</v>
      </c>
      <c r="Y165" s="32"/>
    </row>
    <row r="166" spans="1:25" x14ac:dyDescent="0.45">
      <c r="A166" s="47">
        <v>1347</v>
      </c>
      <c r="B166" s="43">
        <f t="shared" si="7"/>
        <v>59.7</v>
      </c>
      <c r="C166" s="43">
        <f t="shared" si="8"/>
        <v>-29</v>
      </c>
      <c r="D166" s="48">
        <f t="shared" si="6"/>
        <v>30.700000000000003</v>
      </c>
      <c r="Y166" s="32"/>
    </row>
    <row r="167" spans="1:25" x14ac:dyDescent="0.45">
      <c r="A167" s="47">
        <v>1348</v>
      </c>
      <c r="B167" s="43">
        <f t="shared" si="7"/>
        <v>58.7</v>
      </c>
      <c r="C167" s="43">
        <f t="shared" si="8"/>
        <v>-28</v>
      </c>
      <c r="D167" s="48">
        <f t="shared" si="6"/>
        <v>30.700000000000003</v>
      </c>
      <c r="Y167" s="32"/>
    </row>
    <row r="168" spans="1:25" x14ac:dyDescent="0.45">
      <c r="A168" s="47">
        <v>1349</v>
      </c>
      <c r="B168" s="43">
        <f t="shared" si="7"/>
        <v>57.7</v>
      </c>
      <c r="C168" s="43">
        <f t="shared" si="8"/>
        <v>-27</v>
      </c>
      <c r="D168" s="48">
        <f t="shared" si="6"/>
        <v>30.700000000000003</v>
      </c>
      <c r="Y168" s="32"/>
    </row>
    <row r="169" spans="1:25" x14ac:dyDescent="0.45">
      <c r="A169" s="47">
        <v>1350</v>
      </c>
      <c r="B169" s="43">
        <f t="shared" si="7"/>
        <v>56.7</v>
      </c>
      <c r="C169" s="43">
        <f t="shared" si="8"/>
        <v>-26</v>
      </c>
      <c r="D169" s="48">
        <f t="shared" si="6"/>
        <v>30.700000000000003</v>
      </c>
      <c r="Y169" s="32"/>
    </row>
    <row r="170" spans="1:25" x14ac:dyDescent="0.45">
      <c r="A170" s="47">
        <v>1351</v>
      </c>
      <c r="B170" s="43">
        <f t="shared" si="7"/>
        <v>55.7</v>
      </c>
      <c r="C170" s="43">
        <f t="shared" si="8"/>
        <v>-25</v>
      </c>
      <c r="D170" s="48">
        <f t="shared" si="6"/>
        <v>30.700000000000003</v>
      </c>
      <c r="Y170" s="32"/>
    </row>
    <row r="171" spans="1:25" x14ac:dyDescent="0.45">
      <c r="A171" s="47">
        <v>1352</v>
      </c>
      <c r="B171" s="43">
        <f t="shared" si="7"/>
        <v>54.7</v>
      </c>
      <c r="C171" s="43">
        <f t="shared" si="8"/>
        <v>-24</v>
      </c>
      <c r="D171" s="48">
        <f t="shared" si="6"/>
        <v>30.700000000000003</v>
      </c>
      <c r="Y171" s="32"/>
    </row>
    <row r="172" spans="1:25" x14ac:dyDescent="0.45">
      <c r="A172" s="47">
        <v>1353</v>
      </c>
      <c r="B172" s="43">
        <f t="shared" si="7"/>
        <v>53.7</v>
      </c>
      <c r="C172" s="43">
        <f t="shared" si="8"/>
        <v>-23</v>
      </c>
      <c r="D172" s="48">
        <f t="shared" si="6"/>
        <v>30.700000000000003</v>
      </c>
      <c r="Y172" s="32"/>
    </row>
    <row r="173" spans="1:25" x14ac:dyDescent="0.45">
      <c r="A173" s="47">
        <v>1354</v>
      </c>
      <c r="B173" s="43">
        <f t="shared" si="7"/>
        <v>52.7</v>
      </c>
      <c r="C173" s="43">
        <f t="shared" si="8"/>
        <v>-22</v>
      </c>
      <c r="D173" s="48">
        <f t="shared" si="6"/>
        <v>30.700000000000003</v>
      </c>
      <c r="Y173" s="32"/>
    </row>
    <row r="174" spans="1:25" x14ac:dyDescent="0.45">
      <c r="A174" s="47">
        <v>1355</v>
      </c>
      <c r="B174" s="43">
        <f t="shared" si="7"/>
        <v>51.7</v>
      </c>
      <c r="C174" s="43">
        <f t="shared" si="8"/>
        <v>-21</v>
      </c>
      <c r="D174" s="48">
        <f t="shared" si="6"/>
        <v>30.700000000000003</v>
      </c>
      <c r="Y174" s="32"/>
    </row>
    <row r="175" spans="1:25" x14ac:dyDescent="0.45">
      <c r="A175" s="47">
        <v>1356</v>
      </c>
      <c r="B175" s="43">
        <f t="shared" si="7"/>
        <v>50.7</v>
      </c>
      <c r="C175" s="43">
        <f t="shared" si="8"/>
        <v>-20</v>
      </c>
      <c r="D175" s="48">
        <f t="shared" si="6"/>
        <v>30.700000000000003</v>
      </c>
      <c r="Y175" s="32"/>
    </row>
    <row r="176" spans="1:25" x14ac:dyDescent="0.45">
      <c r="A176" s="47">
        <v>1357</v>
      </c>
      <c r="B176" s="43">
        <f t="shared" si="7"/>
        <v>49.7</v>
      </c>
      <c r="C176" s="43">
        <f t="shared" si="8"/>
        <v>-19</v>
      </c>
      <c r="D176" s="48">
        <f t="shared" si="6"/>
        <v>30.700000000000003</v>
      </c>
      <c r="Y176" s="32"/>
    </row>
    <row r="177" spans="1:25" x14ac:dyDescent="0.45">
      <c r="A177" s="47">
        <v>1358</v>
      </c>
      <c r="B177" s="43">
        <f t="shared" si="7"/>
        <v>48.7</v>
      </c>
      <c r="C177" s="43">
        <f t="shared" si="8"/>
        <v>-18</v>
      </c>
      <c r="D177" s="48">
        <f t="shared" si="6"/>
        <v>30.700000000000003</v>
      </c>
      <c r="Y177" s="32"/>
    </row>
    <row r="178" spans="1:25" x14ac:dyDescent="0.45">
      <c r="A178" s="47">
        <v>1359</v>
      </c>
      <c r="B178" s="43">
        <f t="shared" si="7"/>
        <v>47.7</v>
      </c>
      <c r="C178" s="43">
        <f t="shared" si="8"/>
        <v>-17</v>
      </c>
      <c r="D178" s="48">
        <f t="shared" si="6"/>
        <v>30.700000000000003</v>
      </c>
      <c r="Y178" s="32"/>
    </row>
    <row r="179" spans="1:25" x14ac:dyDescent="0.45">
      <c r="A179" s="47">
        <v>1360</v>
      </c>
      <c r="B179" s="43">
        <f t="shared" si="7"/>
        <v>46.7</v>
      </c>
      <c r="C179" s="43">
        <f t="shared" si="8"/>
        <v>-16</v>
      </c>
      <c r="D179" s="48">
        <f t="shared" si="6"/>
        <v>30.700000000000003</v>
      </c>
      <c r="Y179" s="32"/>
    </row>
    <row r="180" spans="1:25" x14ac:dyDescent="0.45">
      <c r="A180" s="47">
        <v>1361</v>
      </c>
      <c r="B180" s="43">
        <f t="shared" si="7"/>
        <v>45.7</v>
      </c>
      <c r="C180" s="43">
        <f t="shared" si="8"/>
        <v>-15</v>
      </c>
      <c r="D180" s="48">
        <f t="shared" si="6"/>
        <v>30.700000000000003</v>
      </c>
      <c r="Y180" s="32"/>
    </row>
    <row r="181" spans="1:25" x14ac:dyDescent="0.45">
      <c r="A181" s="47">
        <v>1362</v>
      </c>
      <c r="B181" s="43">
        <f t="shared" si="7"/>
        <v>44.7</v>
      </c>
      <c r="C181" s="43">
        <f t="shared" si="8"/>
        <v>-14</v>
      </c>
      <c r="D181" s="48">
        <f t="shared" si="6"/>
        <v>30.700000000000003</v>
      </c>
      <c r="Y181" s="32"/>
    </row>
    <row r="182" spans="1:25" x14ac:dyDescent="0.45">
      <c r="A182" s="47">
        <v>1363</v>
      </c>
      <c r="B182" s="43">
        <f t="shared" si="7"/>
        <v>43.7</v>
      </c>
      <c r="C182" s="43">
        <f t="shared" si="8"/>
        <v>-13</v>
      </c>
      <c r="D182" s="48">
        <f t="shared" si="6"/>
        <v>30.700000000000003</v>
      </c>
      <c r="Y182" s="32"/>
    </row>
    <row r="183" spans="1:25" x14ac:dyDescent="0.45">
      <c r="A183" s="47">
        <v>1364</v>
      </c>
      <c r="B183" s="43">
        <f t="shared" si="7"/>
        <v>42.7</v>
      </c>
      <c r="C183" s="43">
        <f t="shared" si="8"/>
        <v>-12</v>
      </c>
      <c r="D183" s="48">
        <f t="shared" si="6"/>
        <v>30.700000000000003</v>
      </c>
      <c r="Y183" s="32"/>
    </row>
    <row r="184" spans="1:25" x14ac:dyDescent="0.45">
      <c r="A184" s="47">
        <v>1365</v>
      </c>
      <c r="B184" s="43">
        <f t="shared" si="7"/>
        <v>41.7</v>
      </c>
      <c r="C184" s="43">
        <f t="shared" si="8"/>
        <v>-11</v>
      </c>
      <c r="D184" s="48">
        <f t="shared" si="6"/>
        <v>30.700000000000003</v>
      </c>
      <c r="Y184" s="32"/>
    </row>
    <row r="185" spans="1:25" x14ac:dyDescent="0.45">
      <c r="A185" s="47">
        <v>1366</v>
      </c>
      <c r="B185" s="43">
        <f t="shared" si="7"/>
        <v>40.700000000000003</v>
      </c>
      <c r="C185" s="43">
        <f t="shared" si="8"/>
        <v>-10</v>
      </c>
      <c r="D185" s="48">
        <f t="shared" si="6"/>
        <v>30.700000000000003</v>
      </c>
      <c r="Y185" s="32"/>
    </row>
    <row r="186" spans="1:25" x14ac:dyDescent="0.45">
      <c r="A186" s="47">
        <v>1367</v>
      </c>
      <c r="B186" s="43">
        <f t="shared" si="7"/>
        <v>39.700000000000003</v>
      </c>
      <c r="C186" s="43">
        <f t="shared" si="8"/>
        <v>-9</v>
      </c>
      <c r="D186" s="48">
        <f t="shared" si="6"/>
        <v>30.700000000000003</v>
      </c>
      <c r="Y186" s="32"/>
    </row>
    <row r="187" spans="1:25" x14ac:dyDescent="0.45">
      <c r="A187" s="47">
        <v>1368</v>
      </c>
      <c r="B187" s="43">
        <f t="shared" si="7"/>
        <v>38.700000000000003</v>
      </c>
      <c r="C187" s="43">
        <f t="shared" si="8"/>
        <v>-8</v>
      </c>
      <c r="D187" s="48">
        <f t="shared" si="6"/>
        <v>30.700000000000003</v>
      </c>
      <c r="Y187" s="32"/>
    </row>
    <row r="188" spans="1:25" x14ac:dyDescent="0.45">
      <c r="A188" s="47">
        <v>1369</v>
      </c>
      <c r="B188" s="43">
        <f t="shared" si="7"/>
        <v>37.700000000000003</v>
      </c>
      <c r="C188" s="43">
        <f t="shared" si="8"/>
        <v>-7</v>
      </c>
      <c r="D188" s="48">
        <f t="shared" si="6"/>
        <v>30.700000000000003</v>
      </c>
      <c r="Y188" s="32"/>
    </row>
    <row r="189" spans="1:25" x14ac:dyDescent="0.45">
      <c r="A189" s="47">
        <v>1370</v>
      </c>
      <c r="B189" s="43">
        <f t="shared" si="7"/>
        <v>36.700000000000003</v>
      </c>
      <c r="C189" s="43">
        <f t="shared" si="8"/>
        <v>-6</v>
      </c>
      <c r="D189" s="48">
        <f t="shared" si="6"/>
        <v>30.700000000000003</v>
      </c>
      <c r="Y189" s="32"/>
    </row>
    <row r="190" spans="1:25" x14ac:dyDescent="0.45">
      <c r="A190" s="47">
        <v>1371</v>
      </c>
      <c r="B190" s="43">
        <f t="shared" si="7"/>
        <v>35.700000000000003</v>
      </c>
      <c r="C190" s="43">
        <f t="shared" si="8"/>
        <v>-5</v>
      </c>
      <c r="D190" s="48">
        <f t="shared" si="6"/>
        <v>30.700000000000003</v>
      </c>
      <c r="Y190" s="32"/>
    </row>
    <row r="191" spans="1:25" x14ac:dyDescent="0.45">
      <c r="A191" s="47">
        <v>1372</v>
      </c>
      <c r="B191" s="43">
        <f t="shared" si="7"/>
        <v>34.700000000000003</v>
      </c>
      <c r="C191" s="43">
        <f t="shared" si="8"/>
        <v>-4</v>
      </c>
      <c r="D191" s="48">
        <f t="shared" si="6"/>
        <v>30.700000000000003</v>
      </c>
      <c r="Y191" s="32"/>
    </row>
    <row r="192" spans="1:25" x14ac:dyDescent="0.45">
      <c r="A192" s="47">
        <v>1373</v>
      </c>
      <c r="B192" s="43">
        <f t="shared" si="7"/>
        <v>33.700000000000003</v>
      </c>
      <c r="C192" s="43">
        <f t="shared" si="8"/>
        <v>-3</v>
      </c>
      <c r="D192" s="48">
        <f t="shared" si="6"/>
        <v>30.700000000000003</v>
      </c>
      <c r="Y192" s="32"/>
    </row>
    <row r="193" spans="1:25" x14ac:dyDescent="0.45">
      <c r="A193" s="47">
        <v>1374</v>
      </c>
      <c r="B193" s="43">
        <f t="shared" si="7"/>
        <v>32.700000000000003</v>
      </c>
      <c r="C193" s="43">
        <f t="shared" si="8"/>
        <v>-2</v>
      </c>
      <c r="D193" s="48">
        <f t="shared" si="6"/>
        <v>30.700000000000003</v>
      </c>
      <c r="Y193" s="32"/>
    </row>
    <row r="194" spans="1:25" x14ac:dyDescent="0.45">
      <c r="A194" s="47">
        <v>1375</v>
      </c>
      <c r="B194" s="43">
        <f t="shared" si="7"/>
        <v>31.700000000000003</v>
      </c>
      <c r="C194" s="43">
        <f t="shared" si="8"/>
        <v>-1</v>
      </c>
      <c r="D194" s="48">
        <f t="shared" si="6"/>
        <v>30.700000000000003</v>
      </c>
      <c r="Y194" s="32"/>
    </row>
    <row r="195" spans="1:25" x14ac:dyDescent="0.45">
      <c r="A195" s="47">
        <v>1376</v>
      </c>
      <c r="B195" s="43">
        <f t="shared" si="7"/>
        <v>30.700000000000003</v>
      </c>
      <c r="C195" s="43">
        <f t="shared" si="8"/>
        <v>0</v>
      </c>
      <c r="D195" s="48">
        <f t="shared" si="6"/>
        <v>30.700000000000003</v>
      </c>
      <c r="Y195" s="32"/>
    </row>
    <row r="196" spans="1:25" x14ac:dyDescent="0.45">
      <c r="A196" s="47">
        <v>1377</v>
      </c>
      <c r="B196" s="43">
        <f t="shared" si="7"/>
        <v>29.700000000000003</v>
      </c>
      <c r="C196" s="43">
        <f t="shared" si="8"/>
        <v>1</v>
      </c>
      <c r="D196" s="48">
        <f t="shared" si="6"/>
        <v>30.700000000000003</v>
      </c>
      <c r="Y196" s="32"/>
    </row>
    <row r="197" spans="1:25" x14ac:dyDescent="0.45">
      <c r="A197" s="47">
        <v>1378</v>
      </c>
      <c r="B197" s="43">
        <f t="shared" si="7"/>
        <v>28.700000000000003</v>
      </c>
      <c r="C197" s="43">
        <f t="shared" si="8"/>
        <v>2</v>
      </c>
      <c r="D197" s="48">
        <f t="shared" si="6"/>
        <v>30.700000000000003</v>
      </c>
      <c r="Y197" s="32"/>
    </row>
    <row r="198" spans="1:25" x14ac:dyDescent="0.45">
      <c r="A198" s="47">
        <v>1379</v>
      </c>
      <c r="B198" s="43">
        <f t="shared" si="7"/>
        <v>27.700000000000003</v>
      </c>
      <c r="C198" s="43">
        <f t="shared" si="8"/>
        <v>3</v>
      </c>
      <c r="D198" s="48">
        <f t="shared" si="6"/>
        <v>30.700000000000003</v>
      </c>
      <c r="Y198" s="32"/>
    </row>
    <row r="199" spans="1:25" x14ac:dyDescent="0.45">
      <c r="A199" s="47">
        <v>1380</v>
      </c>
      <c r="B199" s="43">
        <f t="shared" si="7"/>
        <v>26.700000000000003</v>
      </c>
      <c r="C199" s="43">
        <f t="shared" si="8"/>
        <v>4</v>
      </c>
      <c r="D199" s="48">
        <f t="shared" si="6"/>
        <v>30.700000000000003</v>
      </c>
      <c r="Y199" s="32"/>
    </row>
    <row r="200" spans="1:25" x14ac:dyDescent="0.45">
      <c r="A200" s="47">
        <v>1381</v>
      </c>
      <c r="B200" s="43">
        <f t="shared" si="7"/>
        <v>25.700000000000003</v>
      </c>
      <c r="C200" s="43">
        <f t="shared" si="8"/>
        <v>4</v>
      </c>
      <c r="D200" s="48">
        <f t="shared" si="6"/>
        <v>29.700000000000003</v>
      </c>
      <c r="Y200" s="32"/>
    </row>
    <row r="201" spans="1:25" x14ac:dyDescent="0.45">
      <c r="A201" s="47">
        <v>1382</v>
      </c>
      <c r="B201" s="43">
        <f t="shared" si="7"/>
        <v>24.700000000000003</v>
      </c>
      <c r="C201" s="43">
        <f t="shared" si="8"/>
        <v>4</v>
      </c>
      <c r="D201" s="48">
        <f t="shared" si="6"/>
        <v>28.700000000000003</v>
      </c>
      <c r="Y201" s="32"/>
    </row>
    <row r="202" spans="1:25" x14ac:dyDescent="0.45">
      <c r="A202" s="47">
        <v>1383</v>
      </c>
      <c r="B202" s="43">
        <f t="shared" si="7"/>
        <v>23.700000000000003</v>
      </c>
      <c r="C202" s="43">
        <f t="shared" si="8"/>
        <v>4</v>
      </c>
      <c r="D202" s="48">
        <f t="shared" si="6"/>
        <v>27.700000000000003</v>
      </c>
      <c r="Y202" s="32"/>
    </row>
    <row r="203" spans="1:25" x14ac:dyDescent="0.45">
      <c r="A203" s="47">
        <v>1384</v>
      </c>
      <c r="B203" s="43">
        <f t="shared" si="7"/>
        <v>22.700000000000003</v>
      </c>
      <c r="C203" s="43">
        <f t="shared" si="8"/>
        <v>4</v>
      </c>
      <c r="D203" s="48">
        <f t="shared" si="6"/>
        <v>26.700000000000003</v>
      </c>
      <c r="Y203" s="32"/>
    </row>
    <row r="204" spans="1:25" x14ac:dyDescent="0.45">
      <c r="A204" s="47">
        <v>1385</v>
      </c>
      <c r="B204" s="43">
        <f t="shared" si="7"/>
        <v>21.700000000000003</v>
      </c>
      <c r="C204" s="43">
        <f t="shared" si="8"/>
        <v>4</v>
      </c>
      <c r="D204" s="48">
        <f t="shared" ref="D204:D267" si="9">SUM(B204:C204)</f>
        <v>25.700000000000003</v>
      </c>
      <c r="Y204" s="32"/>
    </row>
    <row r="205" spans="1:25" x14ac:dyDescent="0.45">
      <c r="A205" s="47">
        <v>1386</v>
      </c>
      <c r="B205" s="43">
        <f t="shared" si="7"/>
        <v>20.700000000000003</v>
      </c>
      <c r="C205" s="43">
        <f t="shared" si="8"/>
        <v>4</v>
      </c>
      <c r="D205" s="48">
        <f t="shared" si="9"/>
        <v>24.700000000000003</v>
      </c>
      <c r="Y205" s="32"/>
    </row>
    <row r="206" spans="1:25" x14ac:dyDescent="0.45">
      <c r="A206" s="47">
        <v>1387</v>
      </c>
      <c r="B206" s="43">
        <f t="shared" si="7"/>
        <v>19.700000000000003</v>
      </c>
      <c r="C206" s="43">
        <f t="shared" si="8"/>
        <v>4</v>
      </c>
      <c r="D206" s="48">
        <f t="shared" si="9"/>
        <v>23.700000000000003</v>
      </c>
      <c r="Y206" s="32"/>
    </row>
    <row r="207" spans="1:25" x14ac:dyDescent="0.45">
      <c r="A207" s="47">
        <v>1388</v>
      </c>
      <c r="B207" s="43">
        <f t="shared" si="7"/>
        <v>18.700000000000003</v>
      </c>
      <c r="C207" s="43">
        <f t="shared" si="8"/>
        <v>4</v>
      </c>
      <c r="D207" s="48">
        <f t="shared" si="9"/>
        <v>22.700000000000003</v>
      </c>
      <c r="Y207" s="32"/>
    </row>
    <row r="208" spans="1:25" x14ac:dyDescent="0.45">
      <c r="A208" s="47">
        <v>1389</v>
      </c>
      <c r="B208" s="43">
        <f t="shared" si="7"/>
        <v>17.700000000000003</v>
      </c>
      <c r="C208" s="43">
        <f t="shared" si="8"/>
        <v>4</v>
      </c>
      <c r="D208" s="48">
        <f t="shared" si="9"/>
        <v>21.700000000000003</v>
      </c>
      <c r="Y208" s="32"/>
    </row>
    <row r="209" spans="1:25" x14ac:dyDescent="0.45">
      <c r="A209" s="47">
        <v>1390</v>
      </c>
      <c r="B209" s="43">
        <f t="shared" si="7"/>
        <v>16.700000000000003</v>
      </c>
      <c r="C209" s="43">
        <f t="shared" si="8"/>
        <v>4</v>
      </c>
      <c r="D209" s="48">
        <f t="shared" si="9"/>
        <v>20.700000000000003</v>
      </c>
      <c r="Y209" s="32"/>
    </row>
    <row r="210" spans="1:25" x14ac:dyDescent="0.45">
      <c r="A210" s="47">
        <v>1391</v>
      </c>
      <c r="B210" s="43">
        <f t="shared" si="7"/>
        <v>15.700000000000003</v>
      </c>
      <c r="C210" s="43">
        <f t="shared" si="8"/>
        <v>4</v>
      </c>
      <c r="D210" s="48">
        <f t="shared" si="9"/>
        <v>19.700000000000003</v>
      </c>
      <c r="Y210" s="32"/>
    </row>
    <row r="211" spans="1:25" x14ac:dyDescent="0.45">
      <c r="A211" s="47">
        <v>1392</v>
      </c>
      <c r="B211" s="43">
        <f t="shared" ref="B211:B274" si="10">MAX($B$5-A211,0)-$B$7</f>
        <v>14.700000000000003</v>
      </c>
      <c r="C211" s="43">
        <f t="shared" ref="C211:C274" si="11">-MAX($B$6-A211,0)+$B$8</f>
        <v>4</v>
      </c>
      <c r="D211" s="48">
        <f t="shared" si="9"/>
        <v>18.700000000000003</v>
      </c>
      <c r="Y211" s="32"/>
    </row>
    <row r="212" spans="1:25" x14ac:dyDescent="0.45">
      <c r="A212" s="47">
        <v>1393</v>
      </c>
      <c r="B212" s="43">
        <f t="shared" si="10"/>
        <v>13.700000000000003</v>
      </c>
      <c r="C212" s="43">
        <f t="shared" si="11"/>
        <v>4</v>
      </c>
      <c r="D212" s="48">
        <f t="shared" si="9"/>
        <v>17.700000000000003</v>
      </c>
      <c r="Y212" s="32"/>
    </row>
    <row r="213" spans="1:25" x14ac:dyDescent="0.45">
      <c r="A213" s="47">
        <v>1394</v>
      </c>
      <c r="B213" s="43">
        <f t="shared" si="10"/>
        <v>12.700000000000003</v>
      </c>
      <c r="C213" s="43">
        <f t="shared" si="11"/>
        <v>4</v>
      </c>
      <c r="D213" s="48">
        <f t="shared" si="9"/>
        <v>16.700000000000003</v>
      </c>
      <c r="Y213" s="32"/>
    </row>
    <row r="214" spans="1:25" x14ac:dyDescent="0.45">
      <c r="A214" s="47">
        <v>1395</v>
      </c>
      <c r="B214" s="43">
        <f t="shared" si="10"/>
        <v>11.700000000000003</v>
      </c>
      <c r="C214" s="43">
        <f t="shared" si="11"/>
        <v>4</v>
      </c>
      <c r="D214" s="48">
        <f t="shared" si="9"/>
        <v>15.700000000000003</v>
      </c>
      <c r="Y214" s="32"/>
    </row>
    <row r="215" spans="1:25" x14ac:dyDescent="0.45">
      <c r="A215" s="47">
        <v>1396</v>
      </c>
      <c r="B215" s="43">
        <f t="shared" si="10"/>
        <v>10.700000000000003</v>
      </c>
      <c r="C215" s="43">
        <f t="shared" si="11"/>
        <v>4</v>
      </c>
      <c r="D215" s="48">
        <f t="shared" si="9"/>
        <v>14.700000000000003</v>
      </c>
      <c r="Y215" s="32"/>
    </row>
    <row r="216" spans="1:25" x14ac:dyDescent="0.45">
      <c r="A216" s="47">
        <v>1397</v>
      </c>
      <c r="B216" s="43">
        <f t="shared" si="10"/>
        <v>9.7000000000000028</v>
      </c>
      <c r="C216" s="43">
        <f t="shared" si="11"/>
        <v>4</v>
      </c>
      <c r="D216" s="48">
        <f t="shared" si="9"/>
        <v>13.700000000000003</v>
      </c>
      <c r="Y216" s="32"/>
    </row>
    <row r="217" spans="1:25" x14ac:dyDescent="0.45">
      <c r="A217" s="47">
        <v>1398</v>
      </c>
      <c r="B217" s="43">
        <f t="shared" si="10"/>
        <v>8.7000000000000028</v>
      </c>
      <c r="C217" s="43">
        <f t="shared" si="11"/>
        <v>4</v>
      </c>
      <c r="D217" s="48">
        <f t="shared" si="9"/>
        <v>12.700000000000003</v>
      </c>
      <c r="Y217" s="32"/>
    </row>
    <row r="218" spans="1:25" x14ac:dyDescent="0.45">
      <c r="A218" s="47">
        <v>1399</v>
      </c>
      <c r="B218" s="43">
        <f t="shared" si="10"/>
        <v>7.7000000000000028</v>
      </c>
      <c r="C218" s="43">
        <f t="shared" si="11"/>
        <v>4</v>
      </c>
      <c r="D218" s="48">
        <f t="shared" si="9"/>
        <v>11.700000000000003</v>
      </c>
      <c r="Y218" s="32"/>
    </row>
    <row r="219" spans="1:25" x14ac:dyDescent="0.45">
      <c r="A219" s="47">
        <v>1400</v>
      </c>
      <c r="B219" s="43">
        <f t="shared" si="10"/>
        <v>6.7000000000000028</v>
      </c>
      <c r="C219" s="43">
        <f t="shared" si="11"/>
        <v>4</v>
      </c>
      <c r="D219" s="48">
        <f t="shared" si="9"/>
        <v>10.700000000000003</v>
      </c>
      <c r="Y219" s="32"/>
    </row>
    <row r="220" spans="1:25" x14ac:dyDescent="0.45">
      <c r="A220" s="47">
        <v>1401</v>
      </c>
      <c r="B220" s="43">
        <f t="shared" si="10"/>
        <v>5.7000000000000028</v>
      </c>
      <c r="C220" s="43">
        <f t="shared" si="11"/>
        <v>4</v>
      </c>
      <c r="D220" s="48">
        <f t="shared" si="9"/>
        <v>9.7000000000000028</v>
      </c>
      <c r="Y220" s="32"/>
    </row>
    <row r="221" spans="1:25" x14ac:dyDescent="0.45">
      <c r="A221" s="47">
        <v>1402</v>
      </c>
      <c r="B221" s="43">
        <f t="shared" si="10"/>
        <v>4.7000000000000028</v>
      </c>
      <c r="C221" s="43">
        <f t="shared" si="11"/>
        <v>4</v>
      </c>
      <c r="D221" s="48">
        <f t="shared" si="9"/>
        <v>8.7000000000000028</v>
      </c>
      <c r="Y221" s="32"/>
    </row>
    <row r="222" spans="1:25" x14ac:dyDescent="0.45">
      <c r="A222" s="47">
        <v>1403</v>
      </c>
      <c r="B222" s="43">
        <f t="shared" si="10"/>
        <v>3.7000000000000028</v>
      </c>
      <c r="C222" s="43">
        <f t="shared" si="11"/>
        <v>4</v>
      </c>
      <c r="D222" s="48">
        <f t="shared" si="9"/>
        <v>7.7000000000000028</v>
      </c>
      <c r="Y222" s="32"/>
    </row>
    <row r="223" spans="1:25" x14ac:dyDescent="0.45">
      <c r="A223" s="47">
        <v>1404</v>
      </c>
      <c r="B223" s="43">
        <f t="shared" si="10"/>
        <v>2.7000000000000028</v>
      </c>
      <c r="C223" s="43">
        <f t="shared" si="11"/>
        <v>4</v>
      </c>
      <c r="D223" s="48">
        <f t="shared" si="9"/>
        <v>6.7000000000000028</v>
      </c>
      <c r="Y223" s="32"/>
    </row>
    <row r="224" spans="1:25" x14ac:dyDescent="0.45">
      <c r="A224" s="47">
        <v>1405</v>
      </c>
      <c r="B224" s="43">
        <f t="shared" si="10"/>
        <v>1.7000000000000028</v>
      </c>
      <c r="C224" s="43">
        <f t="shared" si="11"/>
        <v>4</v>
      </c>
      <c r="D224" s="48">
        <f t="shared" si="9"/>
        <v>5.7000000000000028</v>
      </c>
      <c r="Y224" s="32"/>
    </row>
    <row r="225" spans="1:25" x14ac:dyDescent="0.45">
      <c r="A225" s="47">
        <v>1406</v>
      </c>
      <c r="B225" s="43">
        <f t="shared" si="10"/>
        <v>0.70000000000000284</v>
      </c>
      <c r="C225" s="43">
        <f t="shared" si="11"/>
        <v>4</v>
      </c>
      <c r="D225" s="48">
        <f t="shared" si="9"/>
        <v>4.7000000000000028</v>
      </c>
      <c r="Y225" s="32"/>
    </row>
    <row r="226" spans="1:25" x14ac:dyDescent="0.45">
      <c r="A226" s="47">
        <v>1407</v>
      </c>
      <c r="B226" s="43">
        <f t="shared" si="10"/>
        <v>-0.29999999999999716</v>
      </c>
      <c r="C226" s="43">
        <f t="shared" si="11"/>
        <v>4</v>
      </c>
      <c r="D226" s="48">
        <f t="shared" si="9"/>
        <v>3.7000000000000028</v>
      </c>
      <c r="Y226" s="32"/>
    </row>
    <row r="227" spans="1:25" x14ac:dyDescent="0.45">
      <c r="A227" s="47">
        <v>1408</v>
      </c>
      <c r="B227" s="43">
        <f t="shared" si="10"/>
        <v>-1.2999999999999972</v>
      </c>
      <c r="C227" s="43">
        <f t="shared" si="11"/>
        <v>4</v>
      </c>
      <c r="D227" s="48">
        <f t="shared" si="9"/>
        <v>2.7000000000000028</v>
      </c>
      <c r="Y227" s="32"/>
    </row>
    <row r="228" spans="1:25" x14ac:dyDescent="0.45">
      <c r="A228" s="47">
        <v>1409</v>
      </c>
      <c r="B228" s="43">
        <f t="shared" si="10"/>
        <v>-2.2999999999999972</v>
      </c>
      <c r="C228" s="43">
        <f t="shared" si="11"/>
        <v>4</v>
      </c>
      <c r="D228" s="48">
        <f t="shared" si="9"/>
        <v>1.7000000000000028</v>
      </c>
      <c r="Y228" s="32"/>
    </row>
    <row r="229" spans="1:25" x14ac:dyDescent="0.45">
      <c r="A229" s="47">
        <v>1410</v>
      </c>
      <c r="B229" s="43">
        <f t="shared" si="10"/>
        <v>-3.2999999999999972</v>
      </c>
      <c r="C229" s="43">
        <f t="shared" si="11"/>
        <v>4</v>
      </c>
      <c r="D229" s="48">
        <f t="shared" si="9"/>
        <v>0.70000000000000284</v>
      </c>
      <c r="Y229" s="32"/>
    </row>
    <row r="230" spans="1:25" x14ac:dyDescent="0.45">
      <c r="A230" s="47">
        <v>1411</v>
      </c>
      <c r="B230" s="43">
        <f t="shared" si="10"/>
        <v>-4.2999999999999972</v>
      </c>
      <c r="C230" s="43">
        <f t="shared" si="11"/>
        <v>4</v>
      </c>
      <c r="D230" s="48">
        <f t="shared" si="9"/>
        <v>-0.29999999999999716</v>
      </c>
      <c r="Y230" s="32"/>
    </row>
    <row r="231" spans="1:25" x14ac:dyDescent="0.45">
      <c r="A231" s="47">
        <v>1412</v>
      </c>
      <c r="B231" s="43">
        <f t="shared" si="10"/>
        <v>-5.2999999999999972</v>
      </c>
      <c r="C231" s="43">
        <f t="shared" si="11"/>
        <v>4</v>
      </c>
      <c r="D231" s="48">
        <f t="shared" si="9"/>
        <v>-1.2999999999999972</v>
      </c>
      <c r="Y231" s="32"/>
    </row>
    <row r="232" spans="1:25" x14ac:dyDescent="0.45">
      <c r="A232" s="47">
        <v>1413</v>
      </c>
      <c r="B232" s="43">
        <f t="shared" si="10"/>
        <v>-6.2999999999999972</v>
      </c>
      <c r="C232" s="43">
        <f t="shared" si="11"/>
        <v>4</v>
      </c>
      <c r="D232" s="48">
        <f t="shared" si="9"/>
        <v>-2.2999999999999972</v>
      </c>
      <c r="Y232" s="32"/>
    </row>
    <row r="233" spans="1:25" x14ac:dyDescent="0.45">
      <c r="A233" s="47">
        <v>1414</v>
      </c>
      <c r="B233" s="43">
        <f t="shared" si="10"/>
        <v>-7.2999999999999972</v>
      </c>
      <c r="C233" s="43">
        <f t="shared" si="11"/>
        <v>4</v>
      </c>
      <c r="D233" s="48">
        <f t="shared" si="9"/>
        <v>-3.2999999999999972</v>
      </c>
      <c r="Y233" s="32"/>
    </row>
    <row r="234" spans="1:25" x14ac:dyDescent="0.45">
      <c r="A234" s="47">
        <v>1415</v>
      </c>
      <c r="B234" s="43">
        <f t="shared" si="10"/>
        <v>-8.2999999999999972</v>
      </c>
      <c r="C234" s="43">
        <f t="shared" si="11"/>
        <v>4</v>
      </c>
      <c r="D234" s="48">
        <f t="shared" si="9"/>
        <v>-4.2999999999999972</v>
      </c>
      <c r="Y234" s="32"/>
    </row>
    <row r="235" spans="1:25" x14ac:dyDescent="0.45">
      <c r="A235" s="47">
        <v>1416</v>
      </c>
      <c r="B235" s="43">
        <f t="shared" si="10"/>
        <v>-9.2999999999999972</v>
      </c>
      <c r="C235" s="43">
        <f t="shared" si="11"/>
        <v>4</v>
      </c>
      <c r="D235" s="48">
        <f t="shared" si="9"/>
        <v>-5.2999999999999972</v>
      </c>
      <c r="Y235" s="32"/>
    </row>
    <row r="236" spans="1:25" x14ac:dyDescent="0.45">
      <c r="A236" s="47">
        <v>1417</v>
      </c>
      <c r="B236" s="43">
        <f t="shared" si="10"/>
        <v>-10.299999999999997</v>
      </c>
      <c r="C236" s="43">
        <f t="shared" si="11"/>
        <v>4</v>
      </c>
      <c r="D236" s="48">
        <f t="shared" si="9"/>
        <v>-6.2999999999999972</v>
      </c>
      <c r="Y236" s="32"/>
    </row>
    <row r="237" spans="1:25" x14ac:dyDescent="0.45">
      <c r="A237" s="47">
        <v>1418</v>
      </c>
      <c r="B237" s="43">
        <f t="shared" si="10"/>
        <v>-11.299999999999997</v>
      </c>
      <c r="C237" s="43">
        <f t="shared" si="11"/>
        <v>4</v>
      </c>
      <c r="D237" s="48">
        <f t="shared" si="9"/>
        <v>-7.2999999999999972</v>
      </c>
      <c r="Y237" s="32"/>
    </row>
    <row r="238" spans="1:25" x14ac:dyDescent="0.45">
      <c r="A238" s="47">
        <v>1419</v>
      </c>
      <c r="B238" s="43">
        <f t="shared" si="10"/>
        <v>-12.299999999999997</v>
      </c>
      <c r="C238" s="43">
        <f t="shared" si="11"/>
        <v>4</v>
      </c>
      <c r="D238" s="48">
        <f t="shared" si="9"/>
        <v>-8.2999999999999972</v>
      </c>
      <c r="Y238" s="32"/>
    </row>
    <row r="239" spans="1:25" x14ac:dyDescent="0.45">
      <c r="A239" s="47">
        <v>1420</v>
      </c>
      <c r="B239" s="43">
        <f t="shared" si="10"/>
        <v>-13.299999999999997</v>
      </c>
      <c r="C239" s="43">
        <f t="shared" si="11"/>
        <v>4</v>
      </c>
      <c r="D239" s="48">
        <f t="shared" si="9"/>
        <v>-9.2999999999999972</v>
      </c>
      <c r="Y239" s="32"/>
    </row>
    <row r="240" spans="1:25" x14ac:dyDescent="0.45">
      <c r="A240" s="47">
        <v>1421</v>
      </c>
      <c r="B240" s="43">
        <f t="shared" si="10"/>
        <v>-14.299999999999997</v>
      </c>
      <c r="C240" s="43">
        <f t="shared" si="11"/>
        <v>4</v>
      </c>
      <c r="D240" s="48">
        <f t="shared" si="9"/>
        <v>-10.299999999999997</v>
      </c>
      <c r="Y240" s="32"/>
    </row>
    <row r="241" spans="1:25" x14ac:dyDescent="0.45">
      <c r="A241" s="47">
        <v>1422</v>
      </c>
      <c r="B241" s="43">
        <f t="shared" si="10"/>
        <v>-15.299999999999997</v>
      </c>
      <c r="C241" s="43">
        <f t="shared" si="11"/>
        <v>4</v>
      </c>
      <c r="D241" s="48">
        <f t="shared" si="9"/>
        <v>-11.299999999999997</v>
      </c>
      <c r="Y241" s="32"/>
    </row>
    <row r="242" spans="1:25" x14ac:dyDescent="0.45">
      <c r="A242" s="47">
        <v>1423</v>
      </c>
      <c r="B242" s="43">
        <f t="shared" si="10"/>
        <v>-16.299999999999997</v>
      </c>
      <c r="C242" s="43">
        <f t="shared" si="11"/>
        <v>4</v>
      </c>
      <c r="D242" s="48">
        <f t="shared" si="9"/>
        <v>-12.299999999999997</v>
      </c>
      <c r="Y242" s="32"/>
    </row>
    <row r="243" spans="1:25" x14ac:dyDescent="0.45">
      <c r="A243" s="47">
        <v>1424</v>
      </c>
      <c r="B243" s="43">
        <f t="shared" si="10"/>
        <v>-17.299999999999997</v>
      </c>
      <c r="C243" s="43">
        <f t="shared" si="11"/>
        <v>4</v>
      </c>
      <c r="D243" s="48">
        <f t="shared" si="9"/>
        <v>-13.299999999999997</v>
      </c>
      <c r="Y243" s="32"/>
    </row>
    <row r="244" spans="1:25" x14ac:dyDescent="0.45">
      <c r="A244" s="47">
        <v>1425</v>
      </c>
      <c r="B244" s="43">
        <f t="shared" si="10"/>
        <v>-18.299999999999997</v>
      </c>
      <c r="C244" s="43">
        <f t="shared" si="11"/>
        <v>4</v>
      </c>
      <c r="D244" s="48">
        <f t="shared" si="9"/>
        <v>-14.299999999999997</v>
      </c>
      <c r="Y244" s="32"/>
    </row>
    <row r="245" spans="1:25" x14ac:dyDescent="0.45">
      <c r="A245" s="47">
        <v>1426</v>
      </c>
      <c r="B245" s="43">
        <f t="shared" si="10"/>
        <v>-19.299999999999997</v>
      </c>
      <c r="C245" s="43">
        <f t="shared" si="11"/>
        <v>4</v>
      </c>
      <c r="D245" s="48">
        <f t="shared" si="9"/>
        <v>-15.299999999999997</v>
      </c>
      <c r="Y245" s="32"/>
    </row>
    <row r="246" spans="1:25" x14ac:dyDescent="0.45">
      <c r="A246" s="47">
        <v>1427</v>
      </c>
      <c r="B246" s="43">
        <f t="shared" si="10"/>
        <v>-20.299999999999997</v>
      </c>
      <c r="C246" s="43">
        <f t="shared" si="11"/>
        <v>4</v>
      </c>
      <c r="D246" s="48">
        <f t="shared" si="9"/>
        <v>-16.299999999999997</v>
      </c>
      <c r="Y246" s="32"/>
    </row>
    <row r="247" spans="1:25" x14ac:dyDescent="0.45">
      <c r="A247" s="47">
        <v>1428</v>
      </c>
      <c r="B247" s="43">
        <f t="shared" si="10"/>
        <v>-21.299999999999997</v>
      </c>
      <c r="C247" s="43">
        <f t="shared" si="11"/>
        <v>4</v>
      </c>
      <c r="D247" s="48">
        <f t="shared" si="9"/>
        <v>-17.299999999999997</v>
      </c>
      <c r="Y247" s="32"/>
    </row>
    <row r="248" spans="1:25" x14ac:dyDescent="0.45">
      <c r="A248" s="47">
        <v>1429</v>
      </c>
      <c r="B248" s="43">
        <f t="shared" si="10"/>
        <v>-22.299999999999997</v>
      </c>
      <c r="C248" s="43">
        <f t="shared" si="11"/>
        <v>4</v>
      </c>
      <c r="D248" s="48">
        <f t="shared" si="9"/>
        <v>-18.299999999999997</v>
      </c>
      <c r="Y248" s="32"/>
    </row>
    <row r="249" spans="1:25" x14ac:dyDescent="0.45">
      <c r="A249" s="47">
        <v>1430</v>
      </c>
      <c r="B249" s="43">
        <f t="shared" si="10"/>
        <v>-23.299999999999997</v>
      </c>
      <c r="C249" s="43">
        <f t="shared" si="11"/>
        <v>4</v>
      </c>
      <c r="D249" s="48">
        <f t="shared" si="9"/>
        <v>-19.299999999999997</v>
      </c>
      <c r="Y249" s="32"/>
    </row>
    <row r="250" spans="1:25" x14ac:dyDescent="0.45">
      <c r="A250" s="47">
        <v>1431</v>
      </c>
      <c r="B250" s="43">
        <f t="shared" si="10"/>
        <v>-24.299999999999997</v>
      </c>
      <c r="C250" s="43">
        <f t="shared" si="11"/>
        <v>4</v>
      </c>
      <c r="D250" s="48">
        <f t="shared" si="9"/>
        <v>-20.299999999999997</v>
      </c>
      <c r="Y250" s="32"/>
    </row>
    <row r="251" spans="1:25" x14ac:dyDescent="0.45">
      <c r="A251" s="47">
        <v>1432</v>
      </c>
      <c r="B251" s="43">
        <f t="shared" si="10"/>
        <v>-25.299999999999997</v>
      </c>
      <c r="C251" s="43">
        <f t="shared" si="11"/>
        <v>4</v>
      </c>
      <c r="D251" s="48">
        <f t="shared" si="9"/>
        <v>-21.299999999999997</v>
      </c>
      <c r="Y251" s="32"/>
    </row>
    <row r="252" spans="1:25" x14ac:dyDescent="0.45">
      <c r="A252" s="47">
        <v>1433</v>
      </c>
      <c r="B252" s="43">
        <f t="shared" si="10"/>
        <v>-26.299999999999997</v>
      </c>
      <c r="C252" s="43">
        <f t="shared" si="11"/>
        <v>4</v>
      </c>
      <c r="D252" s="48">
        <f t="shared" si="9"/>
        <v>-22.299999999999997</v>
      </c>
      <c r="Y252" s="32"/>
    </row>
    <row r="253" spans="1:25" x14ac:dyDescent="0.45">
      <c r="A253" s="47">
        <v>1434</v>
      </c>
      <c r="B253" s="43">
        <f t="shared" si="10"/>
        <v>-27.299999999999997</v>
      </c>
      <c r="C253" s="43">
        <f t="shared" si="11"/>
        <v>4</v>
      </c>
      <c r="D253" s="48">
        <f t="shared" si="9"/>
        <v>-23.299999999999997</v>
      </c>
      <c r="Y253" s="32"/>
    </row>
    <row r="254" spans="1:25" x14ac:dyDescent="0.45">
      <c r="A254" s="47">
        <v>1435</v>
      </c>
      <c r="B254" s="43">
        <f t="shared" si="10"/>
        <v>-28.299999999999997</v>
      </c>
      <c r="C254" s="43">
        <f t="shared" si="11"/>
        <v>4</v>
      </c>
      <c r="D254" s="48">
        <f t="shared" si="9"/>
        <v>-24.299999999999997</v>
      </c>
      <c r="Y254" s="32"/>
    </row>
    <row r="255" spans="1:25" x14ac:dyDescent="0.45">
      <c r="A255" s="47">
        <v>1436</v>
      </c>
      <c r="B255" s="43">
        <f t="shared" si="10"/>
        <v>-29.299999999999997</v>
      </c>
      <c r="C255" s="43">
        <f t="shared" si="11"/>
        <v>4</v>
      </c>
      <c r="D255" s="48">
        <f t="shared" si="9"/>
        <v>-25.299999999999997</v>
      </c>
      <c r="Y255" s="32"/>
    </row>
    <row r="256" spans="1:25" x14ac:dyDescent="0.45">
      <c r="A256" s="47">
        <v>1437</v>
      </c>
      <c r="B256" s="43">
        <f t="shared" si="10"/>
        <v>-30.299999999999997</v>
      </c>
      <c r="C256" s="43">
        <f t="shared" si="11"/>
        <v>4</v>
      </c>
      <c r="D256" s="48">
        <f t="shared" si="9"/>
        <v>-26.299999999999997</v>
      </c>
      <c r="Y256" s="32"/>
    </row>
    <row r="257" spans="1:25" x14ac:dyDescent="0.45">
      <c r="A257" s="47">
        <v>1438</v>
      </c>
      <c r="B257" s="43">
        <f t="shared" si="10"/>
        <v>-31.299999999999997</v>
      </c>
      <c r="C257" s="43">
        <f t="shared" si="11"/>
        <v>4</v>
      </c>
      <c r="D257" s="48">
        <f t="shared" si="9"/>
        <v>-27.299999999999997</v>
      </c>
      <c r="Y257" s="32"/>
    </row>
    <row r="258" spans="1:25" x14ac:dyDescent="0.45">
      <c r="A258" s="47">
        <v>1439</v>
      </c>
      <c r="B258" s="43">
        <f t="shared" si="10"/>
        <v>-32.299999999999997</v>
      </c>
      <c r="C258" s="43">
        <f t="shared" si="11"/>
        <v>4</v>
      </c>
      <c r="D258" s="48">
        <f t="shared" si="9"/>
        <v>-28.299999999999997</v>
      </c>
      <c r="Y258" s="32"/>
    </row>
    <row r="259" spans="1:25" x14ac:dyDescent="0.45">
      <c r="A259" s="47">
        <v>1440</v>
      </c>
      <c r="B259" s="43">
        <f t="shared" si="10"/>
        <v>-33.299999999999997</v>
      </c>
      <c r="C259" s="43">
        <f t="shared" si="11"/>
        <v>4</v>
      </c>
      <c r="D259" s="48">
        <f t="shared" si="9"/>
        <v>-29.299999999999997</v>
      </c>
      <c r="Y259" s="32"/>
    </row>
    <row r="260" spans="1:25" x14ac:dyDescent="0.45">
      <c r="A260" s="47">
        <v>1441</v>
      </c>
      <c r="B260" s="43">
        <f t="shared" si="10"/>
        <v>-33.299999999999997</v>
      </c>
      <c r="C260" s="43">
        <f t="shared" si="11"/>
        <v>4</v>
      </c>
      <c r="D260" s="48">
        <f t="shared" si="9"/>
        <v>-29.299999999999997</v>
      </c>
      <c r="Y260" s="32"/>
    </row>
    <row r="261" spans="1:25" x14ac:dyDescent="0.45">
      <c r="A261" s="47">
        <v>1442</v>
      </c>
      <c r="B261" s="43">
        <f t="shared" si="10"/>
        <v>-33.299999999999997</v>
      </c>
      <c r="C261" s="43">
        <f t="shared" si="11"/>
        <v>4</v>
      </c>
      <c r="D261" s="48">
        <f t="shared" si="9"/>
        <v>-29.299999999999997</v>
      </c>
      <c r="Y261" s="32"/>
    </row>
    <row r="262" spans="1:25" x14ac:dyDescent="0.45">
      <c r="A262" s="47">
        <v>1443</v>
      </c>
      <c r="B262" s="43">
        <f t="shared" si="10"/>
        <v>-33.299999999999997</v>
      </c>
      <c r="C262" s="43">
        <f t="shared" si="11"/>
        <v>4</v>
      </c>
      <c r="D262" s="48">
        <f t="shared" si="9"/>
        <v>-29.299999999999997</v>
      </c>
      <c r="Y262" s="32"/>
    </row>
    <row r="263" spans="1:25" x14ac:dyDescent="0.45">
      <c r="A263" s="47">
        <v>1444</v>
      </c>
      <c r="B263" s="43">
        <f t="shared" si="10"/>
        <v>-33.299999999999997</v>
      </c>
      <c r="C263" s="43">
        <f t="shared" si="11"/>
        <v>4</v>
      </c>
      <c r="D263" s="48">
        <f t="shared" si="9"/>
        <v>-29.299999999999997</v>
      </c>
      <c r="Y263" s="32"/>
    </row>
    <row r="264" spans="1:25" x14ac:dyDescent="0.45">
      <c r="A264" s="47">
        <v>1445</v>
      </c>
      <c r="B264" s="43">
        <f t="shared" si="10"/>
        <v>-33.299999999999997</v>
      </c>
      <c r="C264" s="43">
        <f t="shared" si="11"/>
        <v>4</v>
      </c>
      <c r="D264" s="48">
        <f t="shared" si="9"/>
        <v>-29.299999999999997</v>
      </c>
      <c r="Y264" s="32"/>
    </row>
    <row r="265" spans="1:25" x14ac:dyDescent="0.45">
      <c r="A265" s="47">
        <v>1446</v>
      </c>
      <c r="B265" s="43">
        <f t="shared" si="10"/>
        <v>-33.299999999999997</v>
      </c>
      <c r="C265" s="43">
        <f t="shared" si="11"/>
        <v>4</v>
      </c>
      <c r="D265" s="48">
        <f t="shared" si="9"/>
        <v>-29.299999999999997</v>
      </c>
      <c r="Y265" s="32"/>
    </row>
    <row r="266" spans="1:25" x14ac:dyDescent="0.45">
      <c r="A266" s="47">
        <v>1447</v>
      </c>
      <c r="B266" s="43">
        <f t="shared" si="10"/>
        <v>-33.299999999999997</v>
      </c>
      <c r="C266" s="43">
        <f t="shared" si="11"/>
        <v>4</v>
      </c>
      <c r="D266" s="48">
        <f t="shared" si="9"/>
        <v>-29.299999999999997</v>
      </c>
      <c r="Y266" s="32"/>
    </row>
    <row r="267" spans="1:25" x14ac:dyDescent="0.45">
      <c r="A267" s="47">
        <v>1448</v>
      </c>
      <c r="B267" s="43">
        <f t="shared" si="10"/>
        <v>-33.299999999999997</v>
      </c>
      <c r="C267" s="43">
        <f t="shared" si="11"/>
        <v>4</v>
      </c>
      <c r="D267" s="48">
        <f t="shared" si="9"/>
        <v>-29.299999999999997</v>
      </c>
      <c r="Y267" s="32"/>
    </row>
    <row r="268" spans="1:25" x14ac:dyDescent="0.45">
      <c r="A268" s="47">
        <v>1449</v>
      </c>
      <c r="B268" s="43">
        <f t="shared" si="10"/>
        <v>-33.299999999999997</v>
      </c>
      <c r="C268" s="43">
        <f t="shared" si="11"/>
        <v>4</v>
      </c>
      <c r="D268" s="48">
        <f t="shared" ref="D268:D331" si="12">SUM(B268:C268)</f>
        <v>-29.299999999999997</v>
      </c>
      <c r="Y268" s="32"/>
    </row>
    <row r="269" spans="1:25" x14ac:dyDescent="0.45">
      <c r="A269" s="47">
        <v>1450</v>
      </c>
      <c r="B269" s="43">
        <f t="shared" si="10"/>
        <v>-33.299999999999997</v>
      </c>
      <c r="C269" s="43">
        <f t="shared" si="11"/>
        <v>4</v>
      </c>
      <c r="D269" s="48">
        <f t="shared" si="12"/>
        <v>-29.299999999999997</v>
      </c>
      <c r="Y269" s="32"/>
    </row>
    <row r="270" spans="1:25" x14ac:dyDescent="0.45">
      <c r="A270" s="47">
        <v>1451</v>
      </c>
      <c r="B270" s="43">
        <f t="shared" si="10"/>
        <v>-33.299999999999997</v>
      </c>
      <c r="C270" s="43">
        <f t="shared" si="11"/>
        <v>4</v>
      </c>
      <c r="D270" s="48">
        <f t="shared" si="12"/>
        <v>-29.299999999999997</v>
      </c>
      <c r="Y270" s="32"/>
    </row>
    <row r="271" spans="1:25" x14ac:dyDescent="0.45">
      <c r="A271" s="47">
        <v>1452</v>
      </c>
      <c r="B271" s="43">
        <f t="shared" si="10"/>
        <v>-33.299999999999997</v>
      </c>
      <c r="C271" s="43">
        <f t="shared" si="11"/>
        <v>4</v>
      </c>
      <c r="D271" s="48">
        <f t="shared" si="12"/>
        <v>-29.299999999999997</v>
      </c>
      <c r="Y271" s="32"/>
    </row>
    <row r="272" spans="1:25" x14ac:dyDescent="0.45">
      <c r="A272" s="47">
        <v>1453</v>
      </c>
      <c r="B272" s="43">
        <f t="shared" si="10"/>
        <v>-33.299999999999997</v>
      </c>
      <c r="C272" s="43">
        <f t="shared" si="11"/>
        <v>4</v>
      </c>
      <c r="D272" s="48">
        <f t="shared" si="12"/>
        <v>-29.299999999999997</v>
      </c>
      <c r="Y272" s="32"/>
    </row>
    <row r="273" spans="1:25" x14ac:dyDescent="0.45">
      <c r="A273" s="47">
        <v>1454</v>
      </c>
      <c r="B273" s="43">
        <f t="shared" si="10"/>
        <v>-33.299999999999997</v>
      </c>
      <c r="C273" s="43">
        <f t="shared" si="11"/>
        <v>4</v>
      </c>
      <c r="D273" s="48">
        <f t="shared" si="12"/>
        <v>-29.299999999999997</v>
      </c>
      <c r="Y273" s="32"/>
    </row>
    <row r="274" spans="1:25" x14ac:dyDescent="0.45">
      <c r="A274" s="47">
        <v>1455</v>
      </c>
      <c r="B274" s="43">
        <f t="shared" si="10"/>
        <v>-33.299999999999997</v>
      </c>
      <c r="C274" s="43">
        <f t="shared" si="11"/>
        <v>4</v>
      </c>
      <c r="D274" s="48">
        <f t="shared" si="12"/>
        <v>-29.299999999999997</v>
      </c>
      <c r="Y274" s="32"/>
    </row>
    <row r="275" spans="1:25" x14ac:dyDescent="0.45">
      <c r="A275" s="47">
        <v>1456</v>
      </c>
      <c r="B275" s="43">
        <f t="shared" ref="B275:B338" si="13">MAX($B$5-A275,0)-$B$7</f>
        <v>-33.299999999999997</v>
      </c>
      <c r="C275" s="43">
        <f t="shared" ref="C275:C338" si="14">-MAX($B$6-A275,0)+$B$8</f>
        <v>4</v>
      </c>
      <c r="D275" s="48">
        <f t="shared" si="12"/>
        <v>-29.299999999999997</v>
      </c>
      <c r="Y275" s="32"/>
    </row>
    <row r="276" spans="1:25" x14ac:dyDescent="0.45">
      <c r="A276" s="47">
        <v>1457</v>
      </c>
      <c r="B276" s="43">
        <f t="shared" si="13"/>
        <v>-33.299999999999997</v>
      </c>
      <c r="C276" s="43">
        <f t="shared" si="14"/>
        <v>4</v>
      </c>
      <c r="D276" s="48">
        <f t="shared" si="12"/>
        <v>-29.299999999999997</v>
      </c>
      <c r="Y276" s="32"/>
    </row>
    <row r="277" spans="1:25" x14ac:dyDescent="0.45">
      <c r="A277" s="47">
        <v>1458</v>
      </c>
      <c r="B277" s="43">
        <f t="shared" si="13"/>
        <v>-33.299999999999997</v>
      </c>
      <c r="C277" s="43">
        <f t="shared" si="14"/>
        <v>4</v>
      </c>
      <c r="D277" s="48">
        <f t="shared" si="12"/>
        <v>-29.299999999999997</v>
      </c>
      <c r="Y277" s="32"/>
    </row>
    <row r="278" spans="1:25" x14ac:dyDescent="0.45">
      <c r="A278" s="47">
        <v>1459</v>
      </c>
      <c r="B278" s="43">
        <f t="shared" si="13"/>
        <v>-33.299999999999997</v>
      </c>
      <c r="C278" s="43">
        <f t="shared" si="14"/>
        <v>4</v>
      </c>
      <c r="D278" s="48">
        <f t="shared" si="12"/>
        <v>-29.299999999999997</v>
      </c>
      <c r="Y278" s="32"/>
    </row>
    <row r="279" spans="1:25" x14ac:dyDescent="0.45">
      <c r="A279" s="47">
        <v>1460</v>
      </c>
      <c r="B279" s="43">
        <f t="shared" si="13"/>
        <v>-33.299999999999997</v>
      </c>
      <c r="C279" s="43">
        <f t="shared" si="14"/>
        <v>4</v>
      </c>
      <c r="D279" s="48">
        <f t="shared" si="12"/>
        <v>-29.299999999999997</v>
      </c>
      <c r="Y279" s="32"/>
    </row>
    <row r="280" spans="1:25" x14ac:dyDescent="0.45">
      <c r="A280" s="47">
        <v>1461</v>
      </c>
      <c r="B280" s="43">
        <f t="shared" si="13"/>
        <v>-33.299999999999997</v>
      </c>
      <c r="C280" s="43">
        <f t="shared" si="14"/>
        <v>4</v>
      </c>
      <c r="D280" s="48">
        <f t="shared" si="12"/>
        <v>-29.299999999999997</v>
      </c>
      <c r="Y280" s="32"/>
    </row>
    <row r="281" spans="1:25" x14ac:dyDescent="0.45">
      <c r="A281" s="47">
        <v>1462</v>
      </c>
      <c r="B281" s="43">
        <f t="shared" si="13"/>
        <v>-33.299999999999997</v>
      </c>
      <c r="C281" s="43">
        <f t="shared" si="14"/>
        <v>4</v>
      </c>
      <c r="D281" s="48">
        <f t="shared" si="12"/>
        <v>-29.299999999999997</v>
      </c>
      <c r="Y281" s="32"/>
    </row>
    <row r="282" spans="1:25" x14ac:dyDescent="0.45">
      <c r="A282" s="47">
        <v>1463</v>
      </c>
      <c r="B282" s="43">
        <f t="shared" si="13"/>
        <v>-33.299999999999997</v>
      </c>
      <c r="C282" s="43">
        <f t="shared" si="14"/>
        <v>4</v>
      </c>
      <c r="D282" s="48">
        <f t="shared" si="12"/>
        <v>-29.299999999999997</v>
      </c>
      <c r="Y282" s="32"/>
    </row>
    <row r="283" spans="1:25" x14ac:dyDescent="0.45">
      <c r="A283" s="47">
        <v>1464</v>
      </c>
      <c r="B283" s="43">
        <f t="shared" si="13"/>
        <v>-33.299999999999997</v>
      </c>
      <c r="C283" s="43">
        <f t="shared" si="14"/>
        <v>4</v>
      </c>
      <c r="D283" s="48">
        <f t="shared" si="12"/>
        <v>-29.299999999999997</v>
      </c>
      <c r="Y283" s="32"/>
    </row>
    <row r="284" spans="1:25" x14ac:dyDescent="0.45">
      <c r="A284" s="47">
        <v>1465</v>
      </c>
      <c r="B284" s="43">
        <f t="shared" si="13"/>
        <v>-33.299999999999997</v>
      </c>
      <c r="C284" s="43">
        <f t="shared" si="14"/>
        <v>4</v>
      </c>
      <c r="D284" s="48">
        <f t="shared" si="12"/>
        <v>-29.299999999999997</v>
      </c>
      <c r="Y284" s="32"/>
    </row>
    <row r="285" spans="1:25" x14ac:dyDescent="0.45">
      <c r="A285" s="47">
        <v>1466</v>
      </c>
      <c r="B285" s="43">
        <f t="shared" si="13"/>
        <v>-33.299999999999997</v>
      </c>
      <c r="C285" s="43">
        <f t="shared" si="14"/>
        <v>4</v>
      </c>
      <c r="D285" s="48">
        <f t="shared" si="12"/>
        <v>-29.299999999999997</v>
      </c>
      <c r="Y285" s="32"/>
    </row>
    <row r="286" spans="1:25" x14ac:dyDescent="0.45">
      <c r="A286" s="47">
        <v>1467</v>
      </c>
      <c r="B286" s="43">
        <f t="shared" si="13"/>
        <v>-33.299999999999997</v>
      </c>
      <c r="C286" s="43">
        <f t="shared" si="14"/>
        <v>4</v>
      </c>
      <c r="D286" s="48">
        <f t="shared" si="12"/>
        <v>-29.299999999999997</v>
      </c>
      <c r="Y286" s="32"/>
    </row>
    <row r="287" spans="1:25" x14ac:dyDescent="0.45">
      <c r="A287" s="47">
        <v>1468</v>
      </c>
      <c r="B287" s="43">
        <f t="shared" si="13"/>
        <v>-33.299999999999997</v>
      </c>
      <c r="C287" s="43">
        <f t="shared" si="14"/>
        <v>4</v>
      </c>
      <c r="D287" s="48">
        <f t="shared" si="12"/>
        <v>-29.299999999999997</v>
      </c>
      <c r="Y287" s="32"/>
    </row>
    <row r="288" spans="1:25" x14ac:dyDescent="0.45">
      <c r="A288" s="47">
        <v>1469</v>
      </c>
      <c r="B288" s="43">
        <f t="shared" si="13"/>
        <v>-33.299999999999997</v>
      </c>
      <c r="C288" s="43">
        <f t="shared" si="14"/>
        <v>4</v>
      </c>
      <c r="D288" s="48">
        <f t="shared" si="12"/>
        <v>-29.299999999999997</v>
      </c>
      <c r="Y288" s="32"/>
    </row>
    <row r="289" spans="1:25" x14ac:dyDescent="0.45">
      <c r="A289" s="47">
        <v>1470</v>
      </c>
      <c r="B289" s="43">
        <f t="shared" si="13"/>
        <v>-33.299999999999997</v>
      </c>
      <c r="C289" s="43">
        <f t="shared" si="14"/>
        <v>4</v>
      </c>
      <c r="D289" s="48">
        <f t="shared" si="12"/>
        <v>-29.299999999999997</v>
      </c>
      <c r="Y289" s="32"/>
    </row>
    <row r="290" spans="1:25" x14ac:dyDescent="0.45">
      <c r="A290" s="47">
        <v>1471</v>
      </c>
      <c r="B290" s="43">
        <f t="shared" si="13"/>
        <v>-33.299999999999997</v>
      </c>
      <c r="C290" s="43">
        <f t="shared" si="14"/>
        <v>4</v>
      </c>
      <c r="D290" s="48">
        <f t="shared" si="12"/>
        <v>-29.299999999999997</v>
      </c>
      <c r="Y290" s="32"/>
    </row>
    <row r="291" spans="1:25" x14ac:dyDescent="0.45">
      <c r="A291" s="47">
        <v>1472</v>
      </c>
      <c r="B291" s="43">
        <f t="shared" si="13"/>
        <v>-33.299999999999997</v>
      </c>
      <c r="C291" s="43">
        <f t="shared" si="14"/>
        <v>4</v>
      </c>
      <c r="D291" s="48">
        <f t="shared" si="12"/>
        <v>-29.299999999999997</v>
      </c>
      <c r="Y291" s="32"/>
    </row>
    <row r="292" spans="1:25" x14ac:dyDescent="0.45">
      <c r="A292" s="47">
        <v>1473</v>
      </c>
      <c r="B292" s="43">
        <f t="shared" si="13"/>
        <v>-33.299999999999997</v>
      </c>
      <c r="C292" s="43">
        <f t="shared" si="14"/>
        <v>4</v>
      </c>
      <c r="D292" s="48">
        <f t="shared" si="12"/>
        <v>-29.299999999999997</v>
      </c>
      <c r="Y292" s="32"/>
    </row>
    <row r="293" spans="1:25" x14ac:dyDescent="0.45">
      <c r="A293" s="47">
        <v>1474</v>
      </c>
      <c r="B293" s="43">
        <f t="shared" si="13"/>
        <v>-33.299999999999997</v>
      </c>
      <c r="C293" s="43">
        <f t="shared" si="14"/>
        <v>4</v>
      </c>
      <c r="D293" s="48">
        <f t="shared" si="12"/>
        <v>-29.299999999999997</v>
      </c>
      <c r="Y293" s="32"/>
    </row>
    <row r="294" spans="1:25" x14ac:dyDescent="0.45">
      <c r="A294" s="47">
        <v>1475</v>
      </c>
      <c r="B294" s="43">
        <f t="shared" si="13"/>
        <v>-33.299999999999997</v>
      </c>
      <c r="C294" s="43">
        <f t="shared" si="14"/>
        <v>4</v>
      </c>
      <c r="D294" s="48">
        <f t="shared" si="12"/>
        <v>-29.299999999999997</v>
      </c>
      <c r="Y294" s="32"/>
    </row>
    <row r="295" spans="1:25" x14ac:dyDescent="0.45">
      <c r="A295" s="47">
        <v>1476</v>
      </c>
      <c r="B295" s="43">
        <f t="shared" si="13"/>
        <v>-33.299999999999997</v>
      </c>
      <c r="C295" s="43">
        <f t="shared" si="14"/>
        <v>4</v>
      </c>
      <c r="D295" s="48">
        <f t="shared" si="12"/>
        <v>-29.299999999999997</v>
      </c>
      <c r="Y295" s="32"/>
    </row>
    <row r="296" spans="1:25" x14ac:dyDescent="0.45">
      <c r="A296" s="47">
        <v>1477</v>
      </c>
      <c r="B296" s="43">
        <f t="shared" si="13"/>
        <v>-33.299999999999997</v>
      </c>
      <c r="C296" s="43">
        <f t="shared" si="14"/>
        <v>4</v>
      </c>
      <c r="D296" s="48">
        <f t="shared" si="12"/>
        <v>-29.299999999999997</v>
      </c>
      <c r="Y296" s="32"/>
    </row>
    <row r="297" spans="1:25" x14ac:dyDescent="0.45">
      <c r="A297" s="47">
        <v>1478</v>
      </c>
      <c r="B297" s="43">
        <f t="shared" si="13"/>
        <v>-33.299999999999997</v>
      </c>
      <c r="C297" s="43">
        <f t="shared" si="14"/>
        <v>4</v>
      </c>
      <c r="D297" s="48">
        <f t="shared" si="12"/>
        <v>-29.299999999999997</v>
      </c>
      <c r="Y297" s="32"/>
    </row>
    <row r="298" spans="1:25" x14ac:dyDescent="0.45">
      <c r="A298" s="47">
        <v>1479</v>
      </c>
      <c r="B298" s="43">
        <f t="shared" si="13"/>
        <v>-33.299999999999997</v>
      </c>
      <c r="C298" s="43">
        <f t="shared" si="14"/>
        <v>4</v>
      </c>
      <c r="D298" s="48">
        <f t="shared" si="12"/>
        <v>-29.299999999999997</v>
      </c>
      <c r="Y298" s="32"/>
    </row>
    <row r="299" spans="1:25" x14ac:dyDescent="0.45">
      <c r="A299" s="47">
        <v>1480</v>
      </c>
      <c r="B299" s="43">
        <f t="shared" si="13"/>
        <v>-33.299999999999997</v>
      </c>
      <c r="C299" s="43">
        <f t="shared" si="14"/>
        <v>4</v>
      </c>
      <c r="D299" s="48">
        <f t="shared" si="12"/>
        <v>-29.299999999999997</v>
      </c>
      <c r="Y299" s="32"/>
    </row>
    <row r="300" spans="1:25" x14ac:dyDescent="0.45">
      <c r="A300" s="47">
        <v>1481</v>
      </c>
      <c r="B300" s="43">
        <f t="shared" si="13"/>
        <v>-33.299999999999997</v>
      </c>
      <c r="C300" s="43">
        <f t="shared" si="14"/>
        <v>4</v>
      </c>
      <c r="D300" s="48">
        <f t="shared" si="12"/>
        <v>-29.299999999999997</v>
      </c>
      <c r="Y300" s="32"/>
    </row>
    <row r="301" spans="1:25" x14ac:dyDescent="0.45">
      <c r="A301" s="47">
        <v>1482</v>
      </c>
      <c r="B301" s="43">
        <f t="shared" si="13"/>
        <v>-33.299999999999997</v>
      </c>
      <c r="C301" s="43">
        <f t="shared" si="14"/>
        <v>4</v>
      </c>
      <c r="D301" s="48">
        <f t="shared" si="12"/>
        <v>-29.299999999999997</v>
      </c>
      <c r="Y301" s="32"/>
    </row>
    <row r="302" spans="1:25" x14ac:dyDescent="0.45">
      <c r="A302" s="47">
        <v>1483</v>
      </c>
      <c r="B302" s="43">
        <f t="shared" si="13"/>
        <v>-33.299999999999997</v>
      </c>
      <c r="C302" s="43">
        <f t="shared" si="14"/>
        <v>4</v>
      </c>
      <c r="D302" s="48">
        <f t="shared" si="12"/>
        <v>-29.299999999999997</v>
      </c>
      <c r="Y302" s="32"/>
    </row>
    <row r="303" spans="1:25" x14ac:dyDescent="0.45">
      <c r="A303" s="47">
        <v>1484</v>
      </c>
      <c r="B303" s="43">
        <f t="shared" si="13"/>
        <v>-33.299999999999997</v>
      </c>
      <c r="C303" s="43">
        <f t="shared" si="14"/>
        <v>4</v>
      </c>
      <c r="D303" s="48">
        <f t="shared" si="12"/>
        <v>-29.299999999999997</v>
      </c>
      <c r="Y303" s="32"/>
    </row>
    <row r="304" spans="1:25" x14ac:dyDescent="0.45">
      <c r="A304" s="47">
        <v>1485</v>
      </c>
      <c r="B304" s="43">
        <f t="shared" si="13"/>
        <v>-33.299999999999997</v>
      </c>
      <c r="C304" s="43">
        <f t="shared" si="14"/>
        <v>4</v>
      </c>
      <c r="D304" s="48">
        <f t="shared" si="12"/>
        <v>-29.299999999999997</v>
      </c>
      <c r="Y304" s="32"/>
    </row>
    <row r="305" spans="1:25" x14ac:dyDescent="0.45">
      <c r="A305" s="47">
        <v>1486</v>
      </c>
      <c r="B305" s="43">
        <f t="shared" si="13"/>
        <v>-33.299999999999997</v>
      </c>
      <c r="C305" s="43">
        <f t="shared" si="14"/>
        <v>4</v>
      </c>
      <c r="D305" s="48">
        <f t="shared" si="12"/>
        <v>-29.299999999999997</v>
      </c>
      <c r="Y305" s="32"/>
    </row>
    <row r="306" spans="1:25" x14ac:dyDescent="0.45">
      <c r="A306" s="47">
        <v>1487</v>
      </c>
      <c r="B306" s="43">
        <f t="shared" si="13"/>
        <v>-33.299999999999997</v>
      </c>
      <c r="C306" s="43">
        <f t="shared" si="14"/>
        <v>4</v>
      </c>
      <c r="D306" s="48">
        <f t="shared" si="12"/>
        <v>-29.299999999999997</v>
      </c>
      <c r="Y306" s="32"/>
    </row>
    <row r="307" spans="1:25" x14ac:dyDescent="0.45">
      <c r="A307" s="47">
        <v>1488</v>
      </c>
      <c r="B307" s="43">
        <f t="shared" si="13"/>
        <v>-33.299999999999997</v>
      </c>
      <c r="C307" s="43">
        <f t="shared" si="14"/>
        <v>4</v>
      </c>
      <c r="D307" s="48">
        <f t="shared" si="12"/>
        <v>-29.299999999999997</v>
      </c>
      <c r="Y307" s="32"/>
    </row>
    <row r="308" spans="1:25" x14ac:dyDescent="0.45">
      <c r="A308" s="47">
        <v>1489</v>
      </c>
      <c r="B308" s="43">
        <f t="shared" si="13"/>
        <v>-33.299999999999997</v>
      </c>
      <c r="C308" s="43">
        <f t="shared" si="14"/>
        <v>4</v>
      </c>
      <c r="D308" s="48">
        <f t="shared" si="12"/>
        <v>-29.299999999999997</v>
      </c>
      <c r="Y308" s="32"/>
    </row>
    <row r="309" spans="1:25" x14ac:dyDescent="0.45">
      <c r="A309" s="47">
        <v>1490</v>
      </c>
      <c r="B309" s="43">
        <f t="shared" si="13"/>
        <v>-33.299999999999997</v>
      </c>
      <c r="C309" s="43">
        <f t="shared" si="14"/>
        <v>4</v>
      </c>
      <c r="D309" s="48">
        <f t="shared" si="12"/>
        <v>-29.299999999999997</v>
      </c>
      <c r="Y309" s="32"/>
    </row>
    <row r="310" spans="1:25" x14ac:dyDescent="0.45">
      <c r="A310" s="47">
        <v>1491</v>
      </c>
      <c r="B310" s="43">
        <f t="shared" si="13"/>
        <v>-33.299999999999997</v>
      </c>
      <c r="C310" s="43">
        <f t="shared" si="14"/>
        <v>4</v>
      </c>
      <c r="D310" s="48">
        <f t="shared" si="12"/>
        <v>-29.299999999999997</v>
      </c>
      <c r="Y310" s="32"/>
    </row>
    <row r="311" spans="1:25" x14ac:dyDescent="0.45">
      <c r="A311" s="47">
        <v>1492</v>
      </c>
      <c r="B311" s="43">
        <f t="shared" si="13"/>
        <v>-33.299999999999997</v>
      </c>
      <c r="C311" s="43">
        <f t="shared" si="14"/>
        <v>4</v>
      </c>
      <c r="D311" s="48">
        <f t="shared" si="12"/>
        <v>-29.299999999999997</v>
      </c>
      <c r="Y311" s="32"/>
    </row>
    <row r="312" spans="1:25" x14ac:dyDescent="0.45">
      <c r="A312" s="47">
        <v>1493</v>
      </c>
      <c r="B312" s="43">
        <f t="shared" si="13"/>
        <v>-33.299999999999997</v>
      </c>
      <c r="C312" s="43">
        <f t="shared" si="14"/>
        <v>4</v>
      </c>
      <c r="D312" s="48">
        <f t="shared" si="12"/>
        <v>-29.299999999999997</v>
      </c>
      <c r="Y312" s="32"/>
    </row>
    <row r="313" spans="1:25" x14ac:dyDescent="0.45">
      <c r="A313" s="47">
        <v>1494</v>
      </c>
      <c r="B313" s="43">
        <f t="shared" si="13"/>
        <v>-33.299999999999997</v>
      </c>
      <c r="C313" s="43">
        <f t="shared" si="14"/>
        <v>4</v>
      </c>
      <c r="D313" s="48">
        <f t="shared" si="12"/>
        <v>-29.299999999999997</v>
      </c>
      <c r="Y313" s="32"/>
    </row>
    <row r="314" spans="1:25" x14ac:dyDescent="0.45">
      <c r="A314" s="47">
        <v>1495</v>
      </c>
      <c r="B314" s="43">
        <f t="shared" si="13"/>
        <v>-33.299999999999997</v>
      </c>
      <c r="C314" s="43">
        <f t="shared" si="14"/>
        <v>4</v>
      </c>
      <c r="D314" s="48">
        <f t="shared" si="12"/>
        <v>-29.299999999999997</v>
      </c>
      <c r="Y314" s="32"/>
    </row>
    <row r="315" spans="1:25" x14ac:dyDescent="0.45">
      <c r="A315" s="47">
        <v>1496</v>
      </c>
      <c r="B315" s="43">
        <f t="shared" si="13"/>
        <v>-33.299999999999997</v>
      </c>
      <c r="C315" s="43">
        <f t="shared" si="14"/>
        <v>4</v>
      </c>
      <c r="D315" s="48">
        <f t="shared" si="12"/>
        <v>-29.299999999999997</v>
      </c>
      <c r="Y315" s="32"/>
    </row>
    <row r="316" spans="1:25" x14ac:dyDescent="0.45">
      <c r="A316" s="47">
        <v>1497</v>
      </c>
      <c r="B316" s="43">
        <f t="shared" si="13"/>
        <v>-33.299999999999997</v>
      </c>
      <c r="C316" s="43">
        <f t="shared" si="14"/>
        <v>4</v>
      </c>
      <c r="D316" s="48">
        <f t="shared" si="12"/>
        <v>-29.299999999999997</v>
      </c>
      <c r="Y316" s="32"/>
    </row>
    <row r="317" spans="1:25" x14ac:dyDescent="0.45">
      <c r="A317" s="47">
        <v>1498</v>
      </c>
      <c r="B317" s="43">
        <f t="shared" si="13"/>
        <v>-33.299999999999997</v>
      </c>
      <c r="C317" s="43">
        <f t="shared" si="14"/>
        <v>4</v>
      </c>
      <c r="D317" s="48">
        <f t="shared" si="12"/>
        <v>-29.299999999999997</v>
      </c>
      <c r="Y317" s="32"/>
    </row>
    <row r="318" spans="1:25" x14ac:dyDescent="0.45">
      <c r="A318" s="47">
        <v>1499</v>
      </c>
      <c r="B318" s="43">
        <f t="shared" si="13"/>
        <v>-33.299999999999997</v>
      </c>
      <c r="C318" s="43">
        <f t="shared" si="14"/>
        <v>4</v>
      </c>
      <c r="D318" s="48">
        <f t="shared" si="12"/>
        <v>-29.299999999999997</v>
      </c>
      <c r="Y318" s="32"/>
    </row>
    <row r="319" spans="1:25" x14ac:dyDescent="0.45">
      <c r="A319" s="47">
        <v>1500</v>
      </c>
      <c r="B319" s="43">
        <f t="shared" si="13"/>
        <v>-33.299999999999997</v>
      </c>
      <c r="C319" s="43">
        <f t="shared" si="14"/>
        <v>4</v>
      </c>
      <c r="D319" s="48">
        <f t="shared" si="12"/>
        <v>-29.299999999999997</v>
      </c>
      <c r="Y319" s="32"/>
    </row>
    <row r="320" spans="1:25" x14ac:dyDescent="0.45">
      <c r="A320" s="47">
        <v>1501</v>
      </c>
      <c r="B320" s="43">
        <f t="shared" si="13"/>
        <v>-33.299999999999997</v>
      </c>
      <c r="C320" s="43">
        <f t="shared" si="14"/>
        <v>4</v>
      </c>
      <c r="D320" s="48">
        <f t="shared" si="12"/>
        <v>-29.299999999999997</v>
      </c>
      <c r="Y320" s="32"/>
    </row>
    <row r="321" spans="1:25" x14ac:dyDescent="0.45">
      <c r="A321" s="47">
        <v>1502</v>
      </c>
      <c r="B321" s="43">
        <f t="shared" si="13"/>
        <v>-33.299999999999997</v>
      </c>
      <c r="C321" s="43">
        <f t="shared" si="14"/>
        <v>4</v>
      </c>
      <c r="D321" s="48">
        <f t="shared" si="12"/>
        <v>-29.299999999999997</v>
      </c>
      <c r="Y321" s="32"/>
    </row>
    <row r="322" spans="1:25" x14ac:dyDescent="0.45">
      <c r="A322" s="47">
        <v>1503</v>
      </c>
      <c r="B322" s="43">
        <f t="shared" si="13"/>
        <v>-33.299999999999997</v>
      </c>
      <c r="C322" s="43">
        <f t="shared" si="14"/>
        <v>4</v>
      </c>
      <c r="D322" s="48">
        <f t="shared" si="12"/>
        <v>-29.299999999999997</v>
      </c>
      <c r="Y322" s="32"/>
    </row>
    <row r="323" spans="1:25" x14ac:dyDescent="0.45">
      <c r="A323" s="47">
        <v>1504</v>
      </c>
      <c r="B323" s="43">
        <f t="shared" si="13"/>
        <v>-33.299999999999997</v>
      </c>
      <c r="C323" s="43">
        <f t="shared" si="14"/>
        <v>4</v>
      </c>
      <c r="D323" s="48">
        <f t="shared" si="12"/>
        <v>-29.299999999999997</v>
      </c>
      <c r="Y323" s="32"/>
    </row>
    <row r="324" spans="1:25" x14ac:dyDescent="0.45">
      <c r="A324" s="47">
        <v>1505</v>
      </c>
      <c r="B324" s="43">
        <f t="shared" si="13"/>
        <v>-33.299999999999997</v>
      </c>
      <c r="C324" s="43">
        <f t="shared" si="14"/>
        <v>4</v>
      </c>
      <c r="D324" s="48">
        <f t="shared" si="12"/>
        <v>-29.299999999999997</v>
      </c>
      <c r="Y324" s="32"/>
    </row>
    <row r="325" spans="1:25" x14ac:dyDescent="0.45">
      <c r="A325" s="47">
        <v>1506</v>
      </c>
      <c r="B325" s="43">
        <f t="shared" si="13"/>
        <v>-33.299999999999997</v>
      </c>
      <c r="C325" s="43">
        <f t="shared" si="14"/>
        <v>4</v>
      </c>
      <c r="D325" s="48">
        <f t="shared" si="12"/>
        <v>-29.299999999999997</v>
      </c>
      <c r="Y325" s="32"/>
    </row>
    <row r="326" spans="1:25" x14ac:dyDescent="0.45">
      <c r="A326" s="47">
        <v>1507</v>
      </c>
      <c r="B326" s="43">
        <f t="shared" si="13"/>
        <v>-33.299999999999997</v>
      </c>
      <c r="C326" s="43">
        <f t="shared" si="14"/>
        <v>4</v>
      </c>
      <c r="D326" s="48">
        <f t="shared" si="12"/>
        <v>-29.299999999999997</v>
      </c>
      <c r="Y326" s="32"/>
    </row>
    <row r="327" spans="1:25" x14ac:dyDescent="0.45">
      <c r="A327" s="47">
        <v>1508</v>
      </c>
      <c r="B327" s="43">
        <f t="shared" si="13"/>
        <v>-33.299999999999997</v>
      </c>
      <c r="C327" s="43">
        <f t="shared" si="14"/>
        <v>4</v>
      </c>
      <c r="D327" s="48">
        <f t="shared" si="12"/>
        <v>-29.299999999999997</v>
      </c>
      <c r="Y327" s="32"/>
    </row>
    <row r="328" spans="1:25" x14ac:dyDescent="0.45">
      <c r="A328" s="47">
        <v>1509</v>
      </c>
      <c r="B328" s="43">
        <f t="shared" si="13"/>
        <v>-33.299999999999997</v>
      </c>
      <c r="C328" s="43">
        <f t="shared" si="14"/>
        <v>4</v>
      </c>
      <c r="D328" s="48">
        <f t="shared" si="12"/>
        <v>-29.299999999999997</v>
      </c>
      <c r="Y328" s="32"/>
    </row>
    <row r="329" spans="1:25" x14ac:dyDescent="0.45">
      <c r="A329" s="47">
        <v>1510</v>
      </c>
      <c r="B329" s="43">
        <f t="shared" si="13"/>
        <v>-33.299999999999997</v>
      </c>
      <c r="C329" s="43">
        <f t="shared" si="14"/>
        <v>4</v>
      </c>
      <c r="D329" s="48">
        <f t="shared" si="12"/>
        <v>-29.299999999999997</v>
      </c>
      <c r="Y329" s="32"/>
    </row>
    <row r="330" spans="1:25" x14ac:dyDescent="0.45">
      <c r="A330" s="47">
        <v>1511</v>
      </c>
      <c r="B330" s="43">
        <f t="shared" si="13"/>
        <v>-33.299999999999997</v>
      </c>
      <c r="C330" s="43">
        <f t="shared" si="14"/>
        <v>4</v>
      </c>
      <c r="D330" s="48">
        <f t="shared" si="12"/>
        <v>-29.299999999999997</v>
      </c>
      <c r="Y330" s="32"/>
    </row>
    <row r="331" spans="1:25" x14ac:dyDescent="0.45">
      <c r="A331" s="47">
        <v>1512</v>
      </c>
      <c r="B331" s="43">
        <f t="shared" si="13"/>
        <v>-33.299999999999997</v>
      </c>
      <c r="C331" s="43">
        <f t="shared" si="14"/>
        <v>4</v>
      </c>
      <c r="D331" s="48">
        <f t="shared" si="12"/>
        <v>-29.299999999999997</v>
      </c>
      <c r="Y331" s="32"/>
    </row>
    <row r="332" spans="1:25" x14ac:dyDescent="0.45">
      <c r="A332" s="47">
        <v>1513</v>
      </c>
      <c r="B332" s="43">
        <f t="shared" si="13"/>
        <v>-33.299999999999997</v>
      </c>
      <c r="C332" s="43">
        <f t="shared" si="14"/>
        <v>4</v>
      </c>
      <c r="D332" s="48">
        <f t="shared" ref="D332:D395" si="15">SUM(B332:C332)</f>
        <v>-29.299999999999997</v>
      </c>
      <c r="Y332" s="32"/>
    </row>
    <row r="333" spans="1:25" x14ac:dyDescent="0.45">
      <c r="A333" s="47">
        <v>1514</v>
      </c>
      <c r="B333" s="43">
        <f t="shared" si="13"/>
        <v>-33.299999999999997</v>
      </c>
      <c r="C333" s="43">
        <f t="shared" si="14"/>
        <v>4</v>
      </c>
      <c r="D333" s="48">
        <f t="shared" si="15"/>
        <v>-29.299999999999997</v>
      </c>
      <c r="Y333" s="32"/>
    </row>
    <row r="334" spans="1:25" x14ac:dyDescent="0.45">
      <c r="A334" s="47">
        <v>1515</v>
      </c>
      <c r="B334" s="43">
        <f t="shared" si="13"/>
        <v>-33.299999999999997</v>
      </c>
      <c r="C334" s="43">
        <f t="shared" si="14"/>
        <v>4</v>
      </c>
      <c r="D334" s="48">
        <f t="shared" si="15"/>
        <v>-29.299999999999997</v>
      </c>
      <c r="Y334" s="32"/>
    </row>
    <row r="335" spans="1:25" x14ac:dyDescent="0.45">
      <c r="A335" s="47">
        <v>1516</v>
      </c>
      <c r="B335" s="43">
        <f t="shared" si="13"/>
        <v>-33.299999999999997</v>
      </c>
      <c r="C335" s="43">
        <f t="shared" si="14"/>
        <v>4</v>
      </c>
      <c r="D335" s="48">
        <f t="shared" si="15"/>
        <v>-29.299999999999997</v>
      </c>
      <c r="Y335" s="32"/>
    </row>
    <row r="336" spans="1:25" x14ac:dyDescent="0.45">
      <c r="A336" s="47">
        <v>1517</v>
      </c>
      <c r="B336" s="43">
        <f t="shared" si="13"/>
        <v>-33.299999999999997</v>
      </c>
      <c r="C336" s="43">
        <f t="shared" si="14"/>
        <v>4</v>
      </c>
      <c r="D336" s="48">
        <f t="shared" si="15"/>
        <v>-29.299999999999997</v>
      </c>
      <c r="Y336" s="32"/>
    </row>
    <row r="337" spans="1:25" x14ac:dyDescent="0.45">
      <c r="A337" s="47">
        <v>1518</v>
      </c>
      <c r="B337" s="43">
        <f t="shared" si="13"/>
        <v>-33.299999999999997</v>
      </c>
      <c r="C337" s="43">
        <f t="shared" si="14"/>
        <v>4</v>
      </c>
      <c r="D337" s="48">
        <f t="shared" si="15"/>
        <v>-29.299999999999997</v>
      </c>
      <c r="Y337" s="32"/>
    </row>
    <row r="338" spans="1:25" x14ac:dyDescent="0.45">
      <c r="A338" s="47">
        <v>1519</v>
      </c>
      <c r="B338" s="43">
        <f t="shared" si="13"/>
        <v>-33.299999999999997</v>
      </c>
      <c r="C338" s="43">
        <f t="shared" si="14"/>
        <v>4</v>
      </c>
      <c r="D338" s="48">
        <f t="shared" si="15"/>
        <v>-29.299999999999997</v>
      </c>
      <c r="Y338" s="32"/>
    </row>
    <row r="339" spans="1:25" x14ac:dyDescent="0.45">
      <c r="A339" s="47">
        <v>1520</v>
      </c>
      <c r="B339" s="43">
        <f t="shared" ref="B339:B402" si="16">MAX($B$5-A339,0)-$B$7</f>
        <v>-33.299999999999997</v>
      </c>
      <c r="C339" s="43">
        <f t="shared" ref="C339:C402" si="17">-MAX($B$6-A339,0)+$B$8</f>
        <v>4</v>
      </c>
      <c r="D339" s="48">
        <f t="shared" si="15"/>
        <v>-29.299999999999997</v>
      </c>
      <c r="Y339" s="32"/>
    </row>
    <row r="340" spans="1:25" x14ac:dyDescent="0.45">
      <c r="A340" s="47">
        <v>1521</v>
      </c>
      <c r="B340" s="43">
        <f t="shared" si="16"/>
        <v>-33.299999999999997</v>
      </c>
      <c r="C340" s="43">
        <f t="shared" si="17"/>
        <v>4</v>
      </c>
      <c r="D340" s="48">
        <f t="shared" si="15"/>
        <v>-29.299999999999997</v>
      </c>
      <c r="Y340" s="32"/>
    </row>
    <row r="341" spans="1:25" x14ac:dyDescent="0.45">
      <c r="A341" s="47">
        <v>1522</v>
      </c>
      <c r="B341" s="43">
        <f t="shared" si="16"/>
        <v>-33.299999999999997</v>
      </c>
      <c r="C341" s="43">
        <f t="shared" si="17"/>
        <v>4</v>
      </c>
      <c r="D341" s="48">
        <f t="shared" si="15"/>
        <v>-29.299999999999997</v>
      </c>
      <c r="Y341" s="32"/>
    </row>
    <row r="342" spans="1:25" x14ac:dyDescent="0.45">
      <c r="A342" s="47">
        <v>1523</v>
      </c>
      <c r="B342" s="43">
        <f t="shared" si="16"/>
        <v>-33.299999999999997</v>
      </c>
      <c r="C342" s="43">
        <f t="shared" si="17"/>
        <v>4</v>
      </c>
      <c r="D342" s="48">
        <f t="shared" si="15"/>
        <v>-29.299999999999997</v>
      </c>
      <c r="Y342" s="32"/>
    </row>
    <row r="343" spans="1:25" x14ac:dyDescent="0.45">
      <c r="A343" s="47">
        <v>1524</v>
      </c>
      <c r="B343" s="43">
        <f t="shared" si="16"/>
        <v>-33.299999999999997</v>
      </c>
      <c r="C343" s="43">
        <f t="shared" si="17"/>
        <v>4</v>
      </c>
      <c r="D343" s="48">
        <f t="shared" si="15"/>
        <v>-29.299999999999997</v>
      </c>
      <c r="Y343" s="32"/>
    </row>
    <row r="344" spans="1:25" x14ac:dyDescent="0.45">
      <c r="A344" s="47">
        <v>1525</v>
      </c>
      <c r="B344" s="43">
        <f t="shared" si="16"/>
        <v>-33.299999999999997</v>
      </c>
      <c r="C344" s="43">
        <f t="shared" si="17"/>
        <v>4</v>
      </c>
      <c r="D344" s="48">
        <f t="shared" si="15"/>
        <v>-29.299999999999997</v>
      </c>
      <c r="Y344" s="32"/>
    </row>
    <row r="345" spans="1:25" x14ac:dyDescent="0.45">
      <c r="A345" s="47">
        <v>1526</v>
      </c>
      <c r="B345" s="43">
        <f t="shared" si="16"/>
        <v>-33.299999999999997</v>
      </c>
      <c r="C345" s="43">
        <f t="shared" si="17"/>
        <v>4</v>
      </c>
      <c r="D345" s="48">
        <f t="shared" si="15"/>
        <v>-29.299999999999997</v>
      </c>
      <c r="Y345" s="32"/>
    </row>
    <row r="346" spans="1:25" x14ac:dyDescent="0.45">
      <c r="A346" s="47">
        <v>1527</v>
      </c>
      <c r="B346" s="43">
        <f t="shared" si="16"/>
        <v>-33.299999999999997</v>
      </c>
      <c r="C346" s="43">
        <f t="shared" si="17"/>
        <v>4</v>
      </c>
      <c r="D346" s="48">
        <f t="shared" si="15"/>
        <v>-29.299999999999997</v>
      </c>
      <c r="Y346" s="32"/>
    </row>
    <row r="347" spans="1:25" x14ac:dyDescent="0.45">
      <c r="A347" s="47">
        <v>1528</v>
      </c>
      <c r="B347" s="43">
        <f t="shared" si="16"/>
        <v>-33.299999999999997</v>
      </c>
      <c r="C347" s="43">
        <f t="shared" si="17"/>
        <v>4</v>
      </c>
      <c r="D347" s="48">
        <f t="shared" si="15"/>
        <v>-29.299999999999997</v>
      </c>
      <c r="Y347" s="32"/>
    </row>
    <row r="348" spans="1:25" x14ac:dyDescent="0.45">
      <c r="A348" s="47">
        <v>1529</v>
      </c>
      <c r="B348" s="43">
        <f t="shared" si="16"/>
        <v>-33.299999999999997</v>
      </c>
      <c r="C348" s="43">
        <f t="shared" si="17"/>
        <v>4</v>
      </c>
      <c r="D348" s="48">
        <f t="shared" si="15"/>
        <v>-29.299999999999997</v>
      </c>
      <c r="Y348" s="32"/>
    </row>
    <row r="349" spans="1:25" x14ac:dyDescent="0.45">
      <c r="A349" s="47">
        <v>1530</v>
      </c>
      <c r="B349" s="43">
        <f t="shared" si="16"/>
        <v>-33.299999999999997</v>
      </c>
      <c r="C349" s="43">
        <f t="shared" si="17"/>
        <v>4</v>
      </c>
      <c r="D349" s="48">
        <f t="shared" si="15"/>
        <v>-29.299999999999997</v>
      </c>
      <c r="Y349" s="32"/>
    </row>
    <row r="350" spans="1:25" x14ac:dyDescent="0.45">
      <c r="A350" s="47">
        <v>1531</v>
      </c>
      <c r="B350" s="43">
        <f t="shared" si="16"/>
        <v>-33.299999999999997</v>
      </c>
      <c r="C350" s="43">
        <f t="shared" si="17"/>
        <v>4</v>
      </c>
      <c r="D350" s="48">
        <f t="shared" si="15"/>
        <v>-29.299999999999997</v>
      </c>
      <c r="Y350" s="32"/>
    </row>
    <row r="351" spans="1:25" x14ac:dyDescent="0.45">
      <c r="A351" s="47">
        <v>1532</v>
      </c>
      <c r="B351" s="43">
        <f t="shared" si="16"/>
        <v>-33.299999999999997</v>
      </c>
      <c r="C351" s="43">
        <f t="shared" si="17"/>
        <v>4</v>
      </c>
      <c r="D351" s="48">
        <f t="shared" si="15"/>
        <v>-29.299999999999997</v>
      </c>
      <c r="Y351" s="32"/>
    </row>
    <row r="352" spans="1:25" x14ac:dyDescent="0.45">
      <c r="A352" s="47">
        <v>1533</v>
      </c>
      <c r="B352" s="43">
        <f t="shared" si="16"/>
        <v>-33.299999999999997</v>
      </c>
      <c r="C352" s="43">
        <f t="shared" si="17"/>
        <v>4</v>
      </c>
      <c r="D352" s="48">
        <f t="shared" si="15"/>
        <v>-29.299999999999997</v>
      </c>
      <c r="Y352" s="32"/>
    </row>
    <row r="353" spans="1:25" x14ac:dyDescent="0.45">
      <c r="A353" s="47">
        <v>1534</v>
      </c>
      <c r="B353" s="43">
        <f t="shared" si="16"/>
        <v>-33.299999999999997</v>
      </c>
      <c r="C353" s="43">
        <f t="shared" si="17"/>
        <v>4</v>
      </c>
      <c r="D353" s="48">
        <f t="shared" si="15"/>
        <v>-29.299999999999997</v>
      </c>
      <c r="Y353" s="32"/>
    </row>
    <row r="354" spans="1:25" x14ac:dyDescent="0.45">
      <c r="A354" s="47">
        <v>1535</v>
      </c>
      <c r="B354" s="43">
        <f t="shared" si="16"/>
        <v>-33.299999999999997</v>
      </c>
      <c r="C354" s="43">
        <f t="shared" si="17"/>
        <v>4</v>
      </c>
      <c r="D354" s="48">
        <f t="shared" si="15"/>
        <v>-29.299999999999997</v>
      </c>
      <c r="Y354" s="32"/>
    </row>
    <row r="355" spans="1:25" x14ac:dyDescent="0.45">
      <c r="A355" s="47">
        <v>1536</v>
      </c>
      <c r="B355" s="43">
        <f t="shared" si="16"/>
        <v>-33.299999999999997</v>
      </c>
      <c r="C355" s="43">
        <f t="shared" si="17"/>
        <v>4</v>
      </c>
      <c r="D355" s="48">
        <f t="shared" si="15"/>
        <v>-29.299999999999997</v>
      </c>
      <c r="Y355" s="32"/>
    </row>
    <row r="356" spans="1:25" x14ac:dyDescent="0.45">
      <c r="A356" s="47">
        <v>1537</v>
      </c>
      <c r="B356" s="43">
        <f t="shared" si="16"/>
        <v>-33.299999999999997</v>
      </c>
      <c r="C356" s="43">
        <f t="shared" si="17"/>
        <v>4</v>
      </c>
      <c r="D356" s="48">
        <f t="shared" si="15"/>
        <v>-29.299999999999997</v>
      </c>
      <c r="Y356" s="32"/>
    </row>
    <row r="357" spans="1:25" x14ac:dyDescent="0.45">
      <c r="A357" s="47">
        <v>1538</v>
      </c>
      <c r="B357" s="43">
        <f t="shared" si="16"/>
        <v>-33.299999999999997</v>
      </c>
      <c r="C357" s="43">
        <f t="shared" si="17"/>
        <v>4</v>
      </c>
      <c r="D357" s="48">
        <f t="shared" si="15"/>
        <v>-29.299999999999997</v>
      </c>
      <c r="Y357" s="32"/>
    </row>
    <row r="358" spans="1:25" x14ac:dyDescent="0.45">
      <c r="A358" s="47">
        <v>1539</v>
      </c>
      <c r="B358" s="43">
        <f t="shared" si="16"/>
        <v>-33.299999999999997</v>
      </c>
      <c r="C358" s="43">
        <f t="shared" si="17"/>
        <v>4</v>
      </c>
      <c r="D358" s="48">
        <f t="shared" si="15"/>
        <v>-29.299999999999997</v>
      </c>
      <c r="Y358" s="32"/>
    </row>
    <row r="359" spans="1:25" x14ac:dyDescent="0.45">
      <c r="A359" s="47">
        <v>1540</v>
      </c>
      <c r="B359" s="43">
        <f t="shared" si="16"/>
        <v>-33.299999999999997</v>
      </c>
      <c r="C359" s="43">
        <f t="shared" si="17"/>
        <v>4</v>
      </c>
      <c r="D359" s="48">
        <f t="shared" si="15"/>
        <v>-29.299999999999997</v>
      </c>
      <c r="Y359" s="32"/>
    </row>
    <row r="360" spans="1:25" x14ac:dyDescent="0.45">
      <c r="A360" s="47">
        <v>1541</v>
      </c>
      <c r="B360" s="43">
        <f t="shared" si="16"/>
        <v>-33.299999999999997</v>
      </c>
      <c r="C360" s="43">
        <f t="shared" si="17"/>
        <v>4</v>
      </c>
      <c r="D360" s="48">
        <f t="shared" si="15"/>
        <v>-29.299999999999997</v>
      </c>
      <c r="Y360" s="32"/>
    </row>
    <row r="361" spans="1:25" x14ac:dyDescent="0.45">
      <c r="A361" s="47">
        <v>1542</v>
      </c>
      <c r="B361" s="43">
        <f t="shared" si="16"/>
        <v>-33.299999999999997</v>
      </c>
      <c r="C361" s="43">
        <f t="shared" si="17"/>
        <v>4</v>
      </c>
      <c r="D361" s="48">
        <f t="shared" si="15"/>
        <v>-29.299999999999997</v>
      </c>
      <c r="Y361" s="32"/>
    </row>
    <row r="362" spans="1:25" x14ac:dyDescent="0.45">
      <c r="A362" s="47">
        <v>1543</v>
      </c>
      <c r="B362" s="43">
        <f t="shared" si="16"/>
        <v>-33.299999999999997</v>
      </c>
      <c r="C362" s="43">
        <f t="shared" si="17"/>
        <v>4</v>
      </c>
      <c r="D362" s="48">
        <f t="shared" si="15"/>
        <v>-29.299999999999997</v>
      </c>
      <c r="Y362" s="32"/>
    </row>
    <row r="363" spans="1:25" x14ac:dyDescent="0.45">
      <c r="A363" s="47">
        <v>1544</v>
      </c>
      <c r="B363" s="43">
        <f t="shared" si="16"/>
        <v>-33.299999999999997</v>
      </c>
      <c r="C363" s="43">
        <f t="shared" si="17"/>
        <v>4</v>
      </c>
      <c r="D363" s="48">
        <f t="shared" si="15"/>
        <v>-29.299999999999997</v>
      </c>
      <c r="Y363" s="32"/>
    </row>
    <row r="364" spans="1:25" x14ac:dyDescent="0.45">
      <c r="A364" s="47">
        <v>1545</v>
      </c>
      <c r="B364" s="43">
        <f t="shared" si="16"/>
        <v>-33.299999999999997</v>
      </c>
      <c r="C364" s="43">
        <f t="shared" si="17"/>
        <v>4</v>
      </c>
      <c r="D364" s="48">
        <f t="shared" si="15"/>
        <v>-29.299999999999997</v>
      </c>
      <c r="Y364" s="32"/>
    </row>
    <row r="365" spans="1:25" x14ac:dyDescent="0.45">
      <c r="A365" s="47">
        <v>1546</v>
      </c>
      <c r="B365" s="43">
        <f t="shared" si="16"/>
        <v>-33.299999999999997</v>
      </c>
      <c r="C365" s="43">
        <f t="shared" si="17"/>
        <v>4</v>
      </c>
      <c r="D365" s="48">
        <f t="shared" si="15"/>
        <v>-29.299999999999997</v>
      </c>
      <c r="Y365" s="32"/>
    </row>
    <row r="366" spans="1:25" x14ac:dyDescent="0.45">
      <c r="A366" s="47">
        <v>1547</v>
      </c>
      <c r="B366" s="43">
        <f t="shared" si="16"/>
        <v>-33.299999999999997</v>
      </c>
      <c r="C366" s="43">
        <f t="shared" si="17"/>
        <v>4</v>
      </c>
      <c r="D366" s="48">
        <f t="shared" si="15"/>
        <v>-29.299999999999997</v>
      </c>
      <c r="Y366" s="32"/>
    </row>
    <row r="367" spans="1:25" x14ac:dyDescent="0.45">
      <c r="A367" s="47">
        <v>1548</v>
      </c>
      <c r="B367" s="43">
        <f t="shared" si="16"/>
        <v>-33.299999999999997</v>
      </c>
      <c r="C367" s="43">
        <f t="shared" si="17"/>
        <v>4</v>
      </c>
      <c r="D367" s="48">
        <f t="shared" si="15"/>
        <v>-29.299999999999997</v>
      </c>
      <c r="Y367" s="32"/>
    </row>
    <row r="368" spans="1:25" x14ac:dyDescent="0.45">
      <c r="A368" s="47">
        <v>1549</v>
      </c>
      <c r="B368" s="43">
        <f t="shared" si="16"/>
        <v>-33.299999999999997</v>
      </c>
      <c r="C368" s="43">
        <f t="shared" si="17"/>
        <v>4</v>
      </c>
      <c r="D368" s="48">
        <f t="shared" si="15"/>
        <v>-29.299999999999997</v>
      </c>
      <c r="Y368" s="32"/>
    </row>
    <row r="369" spans="1:25" x14ac:dyDescent="0.45">
      <c r="A369" s="47">
        <v>1550</v>
      </c>
      <c r="B369" s="43">
        <f t="shared" si="16"/>
        <v>-33.299999999999997</v>
      </c>
      <c r="C369" s="43">
        <f t="shared" si="17"/>
        <v>4</v>
      </c>
      <c r="D369" s="48">
        <f t="shared" si="15"/>
        <v>-29.299999999999997</v>
      </c>
      <c r="Y369" s="32"/>
    </row>
    <row r="370" spans="1:25" x14ac:dyDescent="0.45">
      <c r="A370" s="47">
        <v>1551</v>
      </c>
      <c r="B370" s="43">
        <f t="shared" si="16"/>
        <v>-33.299999999999997</v>
      </c>
      <c r="C370" s="43">
        <f t="shared" si="17"/>
        <v>4</v>
      </c>
      <c r="D370" s="48">
        <f t="shared" si="15"/>
        <v>-29.299999999999997</v>
      </c>
      <c r="Y370" s="32"/>
    </row>
    <row r="371" spans="1:25" x14ac:dyDescent="0.45">
      <c r="A371" s="47">
        <v>1552</v>
      </c>
      <c r="B371" s="43">
        <f t="shared" si="16"/>
        <v>-33.299999999999997</v>
      </c>
      <c r="C371" s="43">
        <f t="shared" si="17"/>
        <v>4</v>
      </c>
      <c r="D371" s="48">
        <f t="shared" si="15"/>
        <v>-29.299999999999997</v>
      </c>
      <c r="Y371" s="32"/>
    </row>
    <row r="372" spans="1:25" x14ac:dyDescent="0.45">
      <c r="A372" s="47">
        <v>1553</v>
      </c>
      <c r="B372" s="43">
        <f t="shared" si="16"/>
        <v>-33.299999999999997</v>
      </c>
      <c r="C372" s="43">
        <f t="shared" si="17"/>
        <v>4</v>
      </c>
      <c r="D372" s="48">
        <f t="shared" si="15"/>
        <v>-29.299999999999997</v>
      </c>
      <c r="Y372" s="32"/>
    </row>
    <row r="373" spans="1:25" x14ac:dyDescent="0.45">
      <c r="A373" s="47">
        <v>1554</v>
      </c>
      <c r="B373" s="43">
        <f t="shared" si="16"/>
        <v>-33.299999999999997</v>
      </c>
      <c r="C373" s="43">
        <f t="shared" si="17"/>
        <v>4</v>
      </c>
      <c r="D373" s="48">
        <f t="shared" si="15"/>
        <v>-29.299999999999997</v>
      </c>
      <c r="Y373" s="32"/>
    </row>
    <row r="374" spans="1:25" x14ac:dyDescent="0.45">
      <c r="A374" s="47">
        <v>1555</v>
      </c>
      <c r="B374" s="43">
        <f t="shared" si="16"/>
        <v>-33.299999999999997</v>
      </c>
      <c r="C374" s="43">
        <f t="shared" si="17"/>
        <v>4</v>
      </c>
      <c r="D374" s="48">
        <f t="shared" si="15"/>
        <v>-29.299999999999997</v>
      </c>
      <c r="Y374" s="32"/>
    </row>
    <row r="375" spans="1:25" x14ac:dyDescent="0.45">
      <c r="A375" s="47">
        <v>1556</v>
      </c>
      <c r="B375" s="43">
        <f t="shared" si="16"/>
        <v>-33.299999999999997</v>
      </c>
      <c r="C375" s="43">
        <f t="shared" si="17"/>
        <v>4</v>
      </c>
      <c r="D375" s="48">
        <f t="shared" si="15"/>
        <v>-29.299999999999997</v>
      </c>
      <c r="Y375" s="32"/>
    </row>
    <row r="376" spans="1:25" x14ac:dyDescent="0.45">
      <c r="A376" s="47">
        <v>1557</v>
      </c>
      <c r="B376" s="43">
        <f t="shared" si="16"/>
        <v>-33.299999999999997</v>
      </c>
      <c r="C376" s="43">
        <f t="shared" si="17"/>
        <v>4</v>
      </c>
      <c r="D376" s="48">
        <f t="shared" si="15"/>
        <v>-29.299999999999997</v>
      </c>
      <c r="Y376" s="32"/>
    </row>
    <row r="377" spans="1:25" x14ac:dyDescent="0.45">
      <c r="A377" s="47">
        <v>1558</v>
      </c>
      <c r="B377" s="43">
        <f t="shared" si="16"/>
        <v>-33.299999999999997</v>
      </c>
      <c r="C377" s="43">
        <f t="shared" si="17"/>
        <v>4</v>
      </c>
      <c r="D377" s="48">
        <f t="shared" si="15"/>
        <v>-29.299999999999997</v>
      </c>
      <c r="Y377" s="32"/>
    </row>
    <row r="378" spans="1:25" x14ac:dyDescent="0.45">
      <c r="A378" s="47">
        <v>1559</v>
      </c>
      <c r="B378" s="43">
        <f t="shared" si="16"/>
        <v>-33.299999999999997</v>
      </c>
      <c r="C378" s="43">
        <f t="shared" si="17"/>
        <v>4</v>
      </c>
      <c r="D378" s="48">
        <f t="shared" si="15"/>
        <v>-29.299999999999997</v>
      </c>
      <c r="Y378" s="32"/>
    </row>
    <row r="379" spans="1:25" x14ac:dyDescent="0.45">
      <c r="A379" s="47">
        <v>1560</v>
      </c>
      <c r="B379" s="43">
        <f t="shared" si="16"/>
        <v>-33.299999999999997</v>
      </c>
      <c r="C379" s="43">
        <f t="shared" si="17"/>
        <v>4</v>
      </c>
      <c r="D379" s="48">
        <f t="shared" si="15"/>
        <v>-29.299999999999997</v>
      </c>
      <c r="Y379" s="32"/>
    </row>
    <row r="380" spans="1:25" x14ac:dyDescent="0.45">
      <c r="A380" s="47">
        <v>1561</v>
      </c>
      <c r="B380" s="43">
        <f t="shared" si="16"/>
        <v>-33.299999999999997</v>
      </c>
      <c r="C380" s="43">
        <f t="shared" si="17"/>
        <v>4</v>
      </c>
      <c r="D380" s="48">
        <f t="shared" si="15"/>
        <v>-29.299999999999997</v>
      </c>
      <c r="Y380" s="32"/>
    </row>
    <row r="381" spans="1:25" x14ac:dyDescent="0.45">
      <c r="A381" s="47">
        <v>1562</v>
      </c>
      <c r="B381" s="43">
        <f t="shared" si="16"/>
        <v>-33.299999999999997</v>
      </c>
      <c r="C381" s="43">
        <f t="shared" si="17"/>
        <v>4</v>
      </c>
      <c r="D381" s="48">
        <f t="shared" si="15"/>
        <v>-29.299999999999997</v>
      </c>
      <c r="Y381" s="32"/>
    </row>
    <row r="382" spans="1:25" x14ac:dyDescent="0.45">
      <c r="A382" s="47">
        <v>1563</v>
      </c>
      <c r="B382" s="43">
        <f t="shared" si="16"/>
        <v>-33.299999999999997</v>
      </c>
      <c r="C382" s="43">
        <f t="shared" si="17"/>
        <v>4</v>
      </c>
      <c r="D382" s="48">
        <f t="shared" si="15"/>
        <v>-29.299999999999997</v>
      </c>
      <c r="Y382" s="32"/>
    </row>
    <row r="383" spans="1:25" x14ac:dyDescent="0.45">
      <c r="A383" s="47">
        <v>1564</v>
      </c>
      <c r="B383" s="43">
        <f t="shared" si="16"/>
        <v>-33.299999999999997</v>
      </c>
      <c r="C383" s="43">
        <f t="shared" si="17"/>
        <v>4</v>
      </c>
      <c r="D383" s="48">
        <f t="shared" si="15"/>
        <v>-29.299999999999997</v>
      </c>
      <c r="Y383" s="32"/>
    </row>
    <row r="384" spans="1:25" x14ac:dyDescent="0.45">
      <c r="A384" s="47">
        <v>1565</v>
      </c>
      <c r="B384" s="43">
        <f t="shared" si="16"/>
        <v>-33.299999999999997</v>
      </c>
      <c r="C384" s="43">
        <f t="shared" si="17"/>
        <v>4</v>
      </c>
      <c r="D384" s="48">
        <f t="shared" si="15"/>
        <v>-29.299999999999997</v>
      </c>
      <c r="Y384" s="32"/>
    </row>
    <row r="385" spans="1:25" x14ac:dyDescent="0.45">
      <c r="A385" s="47">
        <v>1566</v>
      </c>
      <c r="B385" s="43">
        <f t="shared" si="16"/>
        <v>-33.299999999999997</v>
      </c>
      <c r="C385" s="43">
        <f t="shared" si="17"/>
        <v>4</v>
      </c>
      <c r="D385" s="48">
        <f t="shared" si="15"/>
        <v>-29.299999999999997</v>
      </c>
      <c r="Y385" s="32"/>
    </row>
    <row r="386" spans="1:25" x14ac:dyDescent="0.45">
      <c r="A386" s="47">
        <v>1567</v>
      </c>
      <c r="B386" s="43">
        <f t="shared" si="16"/>
        <v>-33.299999999999997</v>
      </c>
      <c r="C386" s="43">
        <f t="shared" si="17"/>
        <v>4</v>
      </c>
      <c r="D386" s="48">
        <f t="shared" si="15"/>
        <v>-29.299999999999997</v>
      </c>
      <c r="Y386" s="32"/>
    </row>
    <row r="387" spans="1:25" x14ac:dyDescent="0.45">
      <c r="A387" s="47">
        <v>1568</v>
      </c>
      <c r="B387" s="43">
        <f t="shared" si="16"/>
        <v>-33.299999999999997</v>
      </c>
      <c r="C387" s="43">
        <f t="shared" si="17"/>
        <v>4</v>
      </c>
      <c r="D387" s="48">
        <f t="shared" si="15"/>
        <v>-29.299999999999997</v>
      </c>
      <c r="Y387" s="32"/>
    </row>
    <row r="388" spans="1:25" x14ac:dyDescent="0.45">
      <c r="A388" s="47">
        <v>1569</v>
      </c>
      <c r="B388" s="43">
        <f t="shared" si="16"/>
        <v>-33.299999999999997</v>
      </c>
      <c r="C388" s="43">
        <f t="shared" si="17"/>
        <v>4</v>
      </c>
      <c r="D388" s="48">
        <f t="shared" si="15"/>
        <v>-29.299999999999997</v>
      </c>
      <c r="Y388" s="32"/>
    </row>
    <row r="389" spans="1:25" x14ac:dyDescent="0.45">
      <c r="A389" s="47">
        <v>1570</v>
      </c>
      <c r="B389" s="43">
        <f t="shared" si="16"/>
        <v>-33.299999999999997</v>
      </c>
      <c r="C389" s="43">
        <f t="shared" si="17"/>
        <v>4</v>
      </c>
      <c r="D389" s="48">
        <f t="shared" si="15"/>
        <v>-29.299999999999997</v>
      </c>
      <c r="Y389" s="32"/>
    </row>
    <row r="390" spans="1:25" x14ac:dyDescent="0.45">
      <c r="A390" s="47">
        <v>1571</v>
      </c>
      <c r="B390" s="43">
        <f t="shared" si="16"/>
        <v>-33.299999999999997</v>
      </c>
      <c r="C390" s="43">
        <f t="shared" si="17"/>
        <v>4</v>
      </c>
      <c r="D390" s="48">
        <f t="shared" si="15"/>
        <v>-29.299999999999997</v>
      </c>
      <c r="Y390" s="32"/>
    </row>
    <row r="391" spans="1:25" x14ac:dyDescent="0.45">
      <c r="A391" s="47">
        <v>1572</v>
      </c>
      <c r="B391" s="43">
        <f t="shared" si="16"/>
        <v>-33.299999999999997</v>
      </c>
      <c r="C391" s="43">
        <f t="shared" si="17"/>
        <v>4</v>
      </c>
      <c r="D391" s="48">
        <f t="shared" si="15"/>
        <v>-29.299999999999997</v>
      </c>
      <c r="Y391" s="32"/>
    </row>
    <row r="392" spans="1:25" x14ac:dyDescent="0.45">
      <c r="A392" s="47">
        <v>1573</v>
      </c>
      <c r="B392" s="43">
        <f t="shared" si="16"/>
        <v>-33.299999999999997</v>
      </c>
      <c r="C392" s="43">
        <f t="shared" si="17"/>
        <v>4</v>
      </c>
      <c r="D392" s="48">
        <f t="shared" si="15"/>
        <v>-29.299999999999997</v>
      </c>
      <c r="Y392" s="32"/>
    </row>
    <row r="393" spans="1:25" x14ac:dyDescent="0.45">
      <c r="A393" s="47">
        <v>1574</v>
      </c>
      <c r="B393" s="43">
        <f t="shared" si="16"/>
        <v>-33.299999999999997</v>
      </c>
      <c r="C393" s="43">
        <f t="shared" si="17"/>
        <v>4</v>
      </c>
      <c r="D393" s="48">
        <f t="shared" si="15"/>
        <v>-29.299999999999997</v>
      </c>
      <c r="Y393" s="32"/>
    </row>
    <row r="394" spans="1:25" x14ac:dyDescent="0.45">
      <c r="A394" s="47">
        <v>1575</v>
      </c>
      <c r="B394" s="43">
        <f t="shared" si="16"/>
        <v>-33.299999999999997</v>
      </c>
      <c r="C394" s="43">
        <f t="shared" si="17"/>
        <v>4</v>
      </c>
      <c r="D394" s="48">
        <f t="shared" si="15"/>
        <v>-29.299999999999997</v>
      </c>
      <c r="Y394" s="32"/>
    </row>
    <row r="395" spans="1:25" x14ac:dyDescent="0.45">
      <c r="A395" s="47">
        <v>1576</v>
      </c>
      <c r="B395" s="43">
        <f t="shared" si="16"/>
        <v>-33.299999999999997</v>
      </c>
      <c r="C395" s="43">
        <f t="shared" si="17"/>
        <v>4</v>
      </c>
      <c r="D395" s="48">
        <f t="shared" si="15"/>
        <v>-29.299999999999997</v>
      </c>
      <c r="Y395" s="32"/>
    </row>
    <row r="396" spans="1:25" x14ac:dyDescent="0.45">
      <c r="A396" s="47">
        <v>1577</v>
      </c>
      <c r="B396" s="43">
        <f t="shared" si="16"/>
        <v>-33.299999999999997</v>
      </c>
      <c r="C396" s="43">
        <f t="shared" si="17"/>
        <v>4</v>
      </c>
      <c r="D396" s="48">
        <f t="shared" ref="D396:D419" si="18">SUM(B396:C396)</f>
        <v>-29.299999999999997</v>
      </c>
      <c r="Y396" s="32"/>
    </row>
    <row r="397" spans="1:25" x14ac:dyDescent="0.45">
      <c r="A397" s="47">
        <v>1578</v>
      </c>
      <c r="B397" s="43">
        <f t="shared" si="16"/>
        <v>-33.299999999999997</v>
      </c>
      <c r="C397" s="43">
        <f t="shared" si="17"/>
        <v>4</v>
      </c>
      <c r="D397" s="48">
        <f t="shared" si="18"/>
        <v>-29.299999999999997</v>
      </c>
      <c r="Y397" s="32"/>
    </row>
    <row r="398" spans="1:25" x14ac:dyDescent="0.45">
      <c r="A398" s="47">
        <v>1579</v>
      </c>
      <c r="B398" s="43">
        <f t="shared" si="16"/>
        <v>-33.299999999999997</v>
      </c>
      <c r="C398" s="43">
        <f t="shared" si="17"/>
        <v>4</v>
      </c>
      <c r="D398" s="48">
        <f t="shared" si="18"/>
        <v>-29.299999999999997</v>
      </c>
      <c r="Y398" s="32"/>
    </row>
    <row r="399" spans="1:25" x14ac:dyDescent="0.45">
      <c r="A399" s="47">
        <v>1580</v>
      </c>
      <c r="B399" s="43">
        <f t="shared" si="16"/>
        <v>-33.299999999999997</v>
      </c>
      <c r="C399" s="43">
        <f t="shared" si="17"/>
        <v>4</v>
      </c>
      <c r="D399" s="48">
        <f t="shared" si="18"/>
        <v>-29.299999999999997</v>
      </c>
      <c r="Y399" s="32"/>
    </row>
    <row r="400" spans="1:25" x14ac:dyDescent="0.45">
      <c r="A400" s="47">
        <v>1581</v>
      </c>
      <c r="B400" s="43">
        <f t="shared" si="16"/>
        <v>-33.299999999999997</v>
      </c>
      <c r="C400" s="43">
        <f t="shared" si="17"/>
        <v>4</v>
      </c>
      <c r="D400" s="48">
        <f t="shared" si="18"/>
        <v>-29.299999999999997</v>
      </c>
      <c r="Y400" s="32"/>
    </row>
    <row r="401" spans="1:25" x14ac:dyDescent="0.45">
      <c r="A401" s="47">
        <v>1582</v>
      </c>
      <c r="B401" s="43">
        <f t="shared" si="16"/>
        <v>-33.299999999999997</v>
      </c>
      <c r="C401" s="43">
        <f t="shared" si="17"/>
        <v>4</v>
      </c>
      <c r="D401" s="48">
        <f t="shared" si="18"/>
        <v>-29.299999999999997</v>
      </c>
      <c r="Y401" s="32"/>
    </row>
    <row r="402" spans="1:25" x14ac:dyDescent="0.45">
      <c r="A402" s="47">
        <v>1583</v>
      </c>
      <c r="B402" s="43">
        <f t="shared" si="16"/>
        <v>-33.299999999999997</v>
      </c>
      <c r="C402" s="43">
        <f t="shared" si="17"/>
        <v>4</v>
      </c>
      <c r="D402" s="48">
        <f t="shared" si="18"/>
        <v>-29.299999999999997</v>
      </c>
      <c r="Y402" s="32"/>
    </row>
    <row r="403" spans="1:25" x14ac:dyDescent="0.45">
      <c r="A403" s="47">
        <v>1584</v>
      </c>
      <c r="B403" s="43">
        <f t="shared" ref="B403:B419" si="19">MAX($B$5-A403,0)-$B$7</f>
        <v>-33.299999999999997</v>
      </c>
      <c r="C403" s="43">
        <f t="shared" ref="C403:C419" si="20">-MAX($B$6-A403,0)+$B$8</f>
        <v>4</v>
      </c>
      <c r="D403" s="48">
        <f t="shared" si="18"/>
        <v>-29.299999999999997</v>
      </c>
      <c r="Y403" s="32"/>
    </row>
    <row r="404" spans="1:25" x14ac:dyDescent="0.45">
      <c r="A404" s="47">
        <v>1585</v>
      </c>
      <c r="B404" s="43">
        <f t="shared" si="19"/>
        <v>-33.299999999999997</v>
      </c>
      <c r="C404" s="43">
        <f t="shared" si="20"/>
        <v>4</v>
      </c>
      <c r="D404" s="48">
        <f t="shared" si="18"/>
        <v>-29.299999999999997</v>
      </c>
      <c r="Y404" s="32"/>
    </row>
    <row r="405" spans="1:25" x14ac:dyDescent="0.45">
      <c r="A405" s="47">
        <v>1586</v>
      </c>
      <c r="B405" s="43">
        <f t="shared" si="19"/>
        <v>-33.299999999999997</v>
      </c>
      <c r="C405" s="43">
        <f t="shared" si="20"/>
        <v>4</v>
      </c>
      <c r="D405" s="48">
        <f t="shared" si="18"/>
        <v>-29.299999999999997</v>
      </c>
      <c r="Y405" s="32"/>
    </row>
    <row r="406" spans="1:25" x14ac:dyDescent="0.45">
      <c r="A406" s="47">
        <v>1587</v>
      </c>
      <c r="B406" s="43">
        <f t="shared" si="19"/>
        <v>-33.299999999999997</v>
      </c>
      <c r="C406" s="43">
        <f t="shared" si="20"/>
        <v>4</v>
      </c>
      <c r="D406" s="48">
        <f t="shared" si="18"/>
        <v>-29.299999999999997</v>
      </c>
      <c r="Y406" s="32"/>
    </row>
    <row r="407" spans="1:25" x14ac:dyDescent="0.45">
      <c r="A407" s="47">
        <v>1588</v>
      </c>
      <c r="B407" s="43">
        <f t="shared" si="19"/>
        <v>-33.299999999999997</v>
      </c>
      <c r="C407" s="43">
        <f t="shared" si="20"/>
        <v>4</v>
      </c>
      <c r="D407" s="48">
        <f t="shared" si="18"/>
        <v>-29.299999999999997</v>
      </c>
      <c r="Y407" s="32"/>
    </row>
    <row r="408" spans="1:25" x14ac:dyDescent="0.45">
      <c r="A408" s="47">
        <v>1589</v>
      </c>
      <c r="B408" s="43">
        <f t="shared" si="19"/>
        <v>-33.299999999999997</v>
      </c>
      <c r="C408" s="43">
        <f t="shared" si="20"/>
        <v>4</v>
      </c>
      <c r="D408" s="48">
        <f t="shared" si="18"/>
        <v>-29.299999999999997</v>
      </c>
      <c r="Y408" s="32"/>
    </row>
    <row r="409" spans="1:25" x14ac:dyDescent="0.45">
      <c r="A409" s="47">
        <v>1590</v>
      </c>
      <c r="B409" s="43">
        <f t="shared" si="19"/>
        <v>-33.299999999999997</v>
      </c>
      <c r="C409" s="43">
        <f t="shared" si="20"/>
        <v>4</v>
      </c>
      <c r="D409" s="48">
        <f t="shared" si="18"/>
        <v>-29.299999999999997</v>
      </c>
      <c r="Y409" s="32"/>
    </row>
    <row r="410" spans="1:25" x14ac:dyDescent="0.45">
      <c r="A410" s="47">
        <v>1591</v>
      </c>
      <c r="B410" s="43">
        <f t="shared" si="19"/>
        <v>-33.299999999999997</v>
      </c>
      <c r="C410" s="43">
        <f t="shared" si="20"/>
        <v>4</v>
      </c>
      <c r="D410" s="48">
        <f t="shared" si="18"/>
        <v>-29.299999999999997</v>
      </c>
      <c r="Y410" s="32"/>
    </row>
    <row r="411" spans="1:25" x14ac:dyDescent="0.45">
      <c r="A411" s="47">
        <v>1592</v>
      </c>
      <c r="B411" s="43">
        <f t="shared" si="19"/>
        <v>-33.299999999999997</v>
      </c>
      <c r="C411" s="43">
        <f t="shared" si="20"/>
        <v>4</v>
      </c>
      <c r="D411" s="48">
        <f t="shared" si="18"/>
        <v>-29.299999999999997</v>
      </c>
      <c r="Y411" s="32"/>
    </row>
    <row r="412" spans="1:25" x14ac:dyDescent="0.45">
      <c r="A412" s="47">
        <v>1593</v>
      </c>
      <c r="B412" s="43">
        <f t="shared" si="19"/>
        <v>-33.299999999999997</v>
      </c>
      <c r="C412" s="43">
        <f t="shared" si="20"/>
        <v>4</v>
      </c>
      <c r="D412" s="48">
        <f t="shared" si="18"/>
        <v>-29.299999999999997</v>
      </c>
      <c r="Y412" s="32"/>
    </row>
    <row r="413" spans="1:25" x14ac:dyDescent="0.45">
      <c r="A413" s="47">
        <v>1594</v>
      </c>
      <c r="B413" s="43">
        <f t="shared" si="19"/>
        <v>-33.299999999999997</v>
      </c>
      <c r="C413" s="43">
        <f t="shared" si="20"/>
        <v>4</v>
      </c>
      <c r="D413" s="48">
        <f t="shared" si="18"/>
        <v>-29.299999999999997</v>
      </c>
      <c r="Y413" s="32"/>
    </row>
    <row r="414" spans="1:25" x14ac:dyDescent="0.45">
      <c r="A414" s="47">
        <v>1595</v>
      </c>
      <c r="B414" s="43">
        <f t="shared" si="19"/>
        <v>-33.299999999999997</v>
      </c>
      <c r="C414" s="43">
        <f t="shared" si="20"/>
        <v>4</v>
      </c>
      <c r="D414" s="48">
        <f t="shared" si="18"/>
        <v>-29.299999999999997</v>
      </c>
      <c r="Y414" s="32"/>
    </row>
    <row r="415" spans="1:25" x14ac:dyDescent="0.45">
      <c r="A415" s="47">
        <v>1596</v>
      </c>
      <c r="B415" s="43">
        <f t="shared" si="19"/>
        <v>-33.299999999999997</v>
      </c>
      <c r="C415" s="43">
        <f t="shared" si="20"/>
        <v>4</v>
      </c>
      <c r="D415" s="48">
        <f t="shared" si="18"/>
        <v>-29.299999999999997</v>
      </c>
      <c r="Y415" s="32"/>
    </row>
    <row r="416" spans="1:25" x14ac:dyDescent="0.45">
      <c r="A416" s="47">
        <v>1597</v>
      </c>
      <c r="B416" s="43">
        <f t="shared" si="19"/>
        <v>-33.299999999999997</v>
      </c>
      <c r="C416" s="43">
        <f t="shared" si="20"/>
        <v>4</v>
      </c>
      <c r="D416" s="48">
        <f t="shared" si="18"/>
        <v>-29.299999999999997</v>
      </c>
      <c r="Y416" s="32"/>
    </row>
    <row r="417" spans="1:25" x14ac:dyDescent="0.45">
      <c r="A417" s="47">
        <v>1598</v>
      </c>
      <c r="B417" s="43">
        <f t="shared" si="19"/>
        <v>-33.299999999999997</v>
      </c>
      <c r="C417" s="43">
        <f t="shared" si="20"/>
        <v>4</v>
      </c>
      <c r="D417" s="48">
        <f t="shared" si="18"/>
        <v>-29.299999999999997</v>
      </c>
      <c r="Y417" s="32"/>
    </row>
    <row r="418" spans="1:25" x14ac:dyDescent="0.45">
      <c r="A418" s="47">
        <v>1599</v>
      </c>
      <c r="B418" s="43">
        <f t="shared" si="19"/>
        <v>-33.299999999999997</v>
      </c>
      <c r="C418" s="43">
        <f t="shared" si="20"/>
        <v>4</v>
      </c>
      <c r="D418" s="48">
        <f t="shared" si="18"/>
        <v>-29.299999999999997</v>
      </c>
      <c r="Y418" s="32"/>
    </row>
    <row r="419" spans="1:25" x14ac:dyDescent="0.45">
      <c r="A419" s="47">
        <v>1600</v>
      </c>
      <c r="B419" s="43">
        <f t="shared" si="19"/>
        <v>-33.299999999999997</v>
      </c>
      <c r="C419" s="43">
        <f t="shared" si="20"/>
        <v>4</v>
      </c>
      <c r="D419" s="48">
        <f t="shared" si="18"/>
        <v>-29.299999999999997</v>
      </c>
      <c r="E419" s="44"/>
      <c r="F419" s="44"/>
      <c r="G419" s="44"/>
      <c r="H419" s="44"/>
      <c r="I419" s="44"/>
      <c r="J419" s="44"/>
      <c r="K419" s="44"/>
      <c r="L419" s="44"/>
      <c r="M419" s="44"/>
      <c r="N419" s="44"/>
      <c r="O419" s="44"/>
      <c r="P419" s="44"/>
      <c r="Q419" s="44"/>
      <c r="R419" s="44"/>
      <c r="S419" s="44"/>
      <c r="T419" s="44"/>
      <c r="U419" s="44"/>
      <c r="V419" s="44"/>
      <c r="W419" s="44"/>
      <c r="X419" s="44"/>
      <c r="Y419" s="45"/>
    </row>
  </sheetData>
  <mergeCells count="9">
    <mergeCell ref="F105:X105"/>
    <mergeCell ref="F106:X125"/>
    <mergeCell ref="A1:Y1"/>
    <mergeCell ref="F80:X80"/>
    <mergeCell ref="F81:X103"/>
    <mergeCell ref="D3:E3"/>
    <mergeCell ref="G3:H3"/>
    <mergeCell ref="D12:H12"/>
    <mergeCell ref="A17:D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1. About Bear Put Strategy</vt:lpstr>
      <vt:lpstr>2.a. Buy Put 1440</vt:lpstr>
      <vt:lpstr>2.b. Sell Put 1380</vt:lpstr>
      <vt:lpstr>3. Greeks</vt:lpstr>
      <vt:lpstr>4. Net Premium and Payoff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ABHIMANYU BABBAR</dc:creator>
  <cp:lastModifiedBy>ABHIMANYU BABBAR</cp:lastModifiedBy>
  <dcterms:created xsi:type="dcterms:W3CDTF">2025-09-21T17:28:29Z</dcterms:created>
  <dcterms:modified xsi:type="dcterms:W3CDTF">2026-03-03T10:36:41Z</dcterms:modified>
</cp:coreProperties>
</file>